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SC RATE STUDY\BC\BC Responses - 4.5.24 Data Request\"/>
    </mc:Choice>
  </mc:AlternateContent>
  <xr:revisionPtr revIDLastSave="4" documentId="13_ncr:1_{5A0F4197-2B26-4BD7-A0AF-90514F9F871B}" xr6:coauthVersionLast="47" xr6:coauthVersionMax="47" xr10:uidLastSave="{AB2A7B04-E8CF-419B-AC20-DF8245FAEE99}"/>
  <bookViews>
    <workbookView xWindow="-108" yWindow="-108" windowWidth="23256" windowHeight="12576" xr2:uid="{9AF982D7-C273-44DB-A8DA-B670BDE3C1B2}"/>
  </bookViews>
  <sheets>
    <sheet name="Butler Asset Listing" sheetId="4" r:id="rId1"/>
  </sheets>
  <definedNames>
    <definedName name="_xlnm.Print_Area" localSheetId="0">'Butler Asset Listing'!$A$1:$AH$2787</definedName>
    <definedName name="_xlnm.Print_Titles" localSheetId="0">'Butler Asset Listing'!$A:$K,'Butler Asset Listing'!$1:$7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2787" i="4" l="1"/>
  <c r="AF2750" i="4"/>
  <c r="AF2658" i="4"/>
  <c r="AF2594" i="4"/>
  <c r="AF2446" i="4"/>
  <c r="AF2408" i="4"/>
  <c r="AF1984" i="4"/>
  <c r="AF1388" i="4"/>
  <c r="AF857" i="4"/>
  <c r="AF821" i="4"/>
  <c r="AF315" i="4"/>
  <c r="AG267" i="4"/>
  <c r="AF268" i="4"/>
  <c r="AF260" i="4"/>
  <c r="AG175" i="4"/>
  <c r="AF139" i="4"/>
  <c r="AF128" i="4"/>
  <c r="AF168" i="4"/>
  <c r="K2680" i="4"/>
  <c r="K857" i="4"/>
  <c r="K860" i="4" s="1"/>
  <c r="K821" i="4"/>
  <c r="K824" i="4" s="1"/>
  <c r="AG2769" i="4"/>
  <c r="AF2769" i="4"/>
  <c r="P2769" i="4"/>
  <c r="AH2768" i="4"/>
  <c r="X2768" i="4"/>
  <c r="Y2768" i="4" s="1"/>
  <c r="Q2768" i="4"/>
  <c r="R2768" i="4" s="1"/>
  <c r="O2768" i="4"/>
  <c r="J2768" i="4"/>
  <c r="AH2767" i="4"/>
  <c r="X2767" i="4"/>
  <c r="Y2767" i="4" s="1"/>
  <c r="Q2767" i="4"/>
  <c r="R2767" i="4" s="1"/>
  <c r="R2769" i="4" s="1"/>
  <c r="O2767" i="4"/>
  <c r="J2767" i="4"/>
  <c r="AG2760" i="4"/>
  <c r="AF2760" i="4"/>
  <c r="AC2760" i="4"/>
  <c r="AA2760" i="4"/>
  <c r="P2760" i="4"/>
  <c r="AH2759" i="4"/>
  <c r="AB2759" i="4"/>
  <c r="X2759" i="4"/>
  <c r="Y2759" i="4" s="1"/>
  <c r="Q2759" i="4"/>
  <c r="R2759" i="4" s="1"/>
  <c r="O2759" i="4"/>
  <c r="J2759" i="4"/>
  <c r="AH2758" i="4"/>
  <c r="AB2758" i="4"/>
  <c r="X2758" i="4"/>
  <c r="Y2758" i="4" s="1"/>
  <c r="Q2758" i="4"/>
  <c r="R2758" i="4" s="1"/>
  <c r="O2758" i="4"/>
  <c r="J2758" i="4"/>
  <c r="AH2757" i="4"/>
  <c r="AB2757" i="4"/>
  <c r="X2757" i="4"/>
  <c r="Y2757" i="4" s="1"/>
  <c r="Q2757" i="4"/>
  <c r="O2757" i="4"/>
  <c r="J2757" i="4"/>
  <c r="AG2750" i="4"/>
  <c r="P2750" i="4"/>
  <c r="AH2749" i="4"/>
  <c r="X2749" i="4"/>
  <c r="Y2749" i="4" s="1"/>
  <c r="Q2749" i="4"/>
  <c r="R2749" i="4" s="1"/>
  <c r="O2749" i="4"/>
  <c r="J2749" i="4"/>
  <c r="AH2748" i="4"/>
  <c r="X2748" i="4"/>
  <c r="Y2748" i="4" s="1"/>
  <c r="Q2748" i="4"/>
  <c r="R2748" i="4" s="1"/>
  <c r="O2748" i="4"/>
  <c r="J2748" i="4"/>
  <c r="Z2748" i="4" s="1"/>
  <c r="AA2748" i="4" s="1"/>
  <c r="AB2748" i="4" s="1"/>
  <c r="AC2748" i="4" s="1"/>
  <c r="AH2747" i="4"/>
  <c r="X2747" i="4"/>
  <c r="Y2747" i="4" s="1"/>
  <c r="Q2747" i="4"/>
  <c r="R2747" i="4" s="1"/>
  <c r="O2747" i="4"/>
  <c r="J2747" i="4"/>
  <c r="AH2746" i="4"/>
  <c r="X2746" i="4"/>
  <c r="Y2746" i="4" s="1"/>
  <c r="Q2746" i="4"/>
  <c r="R2746" i="4" s="1"/>
  <c r="O2746" i="4"/>
  <c r="J2746" i="4"/>
  <c r="AH2745" i="4"/>
  <c r="X2745" i="4"/>
  <c r="Y2745" i="4" s="1"/>
  <c r="Q2745" i="4"/>
  <c r="R2745" i="4" s="1"/>
  <c r="O2745" i="4"/>
  <c r="J2745" i="4"/>
  <c r="AH2744" i="4"/>
  <c r="X2744" i="4"/>
  <c r="Y2744" i="4" s="1"/>
  <c r="Q2744" i="4"/>
  <c r="R2744" i="4" s="1"/>
  <c r="O2744" i="4"/>
  <c r="J2744" i="4"/>
  <c r="AH2743" i="4"/>
  <c r="X2743" i="4"/>
  <c r="Y2743" i="4" s="1"/>
  <c r="Q2743" i="4"/>
  <c r="R2743" i="4" s="1"/>
  <c r="O2743" i="4"/>
  <c r="S2743" i="4" s="1"/>
  <c r="J2743" i="4"/>
  <c r="Z2743" i="4" s="1"/>
  <c r="AA2743" i="4" s="1"/>
  <c r="AB2743" i="4" s="1"/>
  <c r="AC2743" i="4" s="1"/>
  <c r="AH2742" i="4"/>
  <c r="X2742" i="4"/>
  <c r="Y2742" i="4" s="1"/>
  <c r="Q2742" i="4"/>
  <c r="R2742" i="4" s="1"/>
  <c r="O2742" i="4"/>
  <c r="J2742" i="4"/>
  <c r="AH2741" i="4"/>
  <c r="X2741" i="4"/>
  <c r="Y2741" i="4" s="1"/>
  <c r="Q2741" i="4"/>
  <c r="R2741" i="4" s="1"/>
  <c r="O2741" i="4"/>
  <c r="J2741" i="4"/>
  <c r="AH2740" i="4"/>
  <c r="X2740" i="4"/>
  <c r="Y2740" i="4" s="1"/>
  <c r="Q2740" i="4"/>
  <c r="R2740" i="4" s="1"/>
  <c r="O2740" i="4"/>
  <c r="S2740" i="4" s="1"/>
  <c r="J2740" i="4"/>
  <c r="Z2740" i="4" s="1"/>
  <c r="AA2740" i="4" s="1"/>
  <c r="AB2740" i="4" s="1"/>
  <c r="AC2740" i="4" s="1"/>
  <c r="AH2739" i="4"/>
  <c r="X2739" i="4"/>
  <c r="Y2739" i="4" s="1"/>
  <c r="Q2739" i="4"/>
  <c r="R2739" i="4" s="1"/>
  <c r="O2739" i="4"/>
  <c r="S2739" i="4" s="1"/>
  <c r="J2739" i="4"/>
  <c r="AH2738" i="4"/>
  <c r="X2738" i="4"/>
  <c r="Y2738" i="4" s="1"/>
  <c r="Q2738" i="4"/>
  <c r="R2738" i="4" s="1"/>
  <c r="O2738" i="4"/>
  <c r="J2738" i="4"/>
  <c r="AH2737" i="4"/>
  <c r="AB2737" i="4"/>
  <c r="AC2737" i="4" s="1"/>
  <c r="X2737" i="4"/>
  <c r="Y2737" i="4" s="1"/>
  <c r="Q2737" i="4"/>
  <c r="R2737" i="4" s="1"/>
  <c r="O2737" i="4"/>
  <c r="J2737" i="4"/>
  <c r="AH2736" i="4"/>
  <c r="AB2736" i="4"/>
  <c r="AC2736" i="4" s="1"/>
  <c r="X2736" i="4"/>
  <c r="Y2736" i="4" s="1"/>
  <c r="Q2736" i="4"/>
  <c r="R2736" i="4" s="1"/>
  <c r="O2736" i="4"/>
  <c r="J2736" i="4"/>
  <c r="AH2735" i="4"/>
  <c r="AB2735" i="4"/>
  <c r="AC2735" i="4" s="1"/>
  <c r="X2735" i="4"/>
  <c r="Y2735" i="4" s="1"/>
  <c r="Q2735" i="4"/>
  <c r="R2735" i="4" s="1"/>
  <c r="O2735" i="4"/>
  <c r="J2735" i="4"/>
  <c r="AH2734" i="4"/>
  <c r="AB2734" i="4"/>
  <c r="AC2734" i="4" s="1"/>
  <c r="X2734" i="4"/>
  <c r="Y2734" i="4" s="1"/>
  <c r="Q2734" i="4"/>
  <c r="R2734" i="4" s="1"/>
  <c r="O2734" i="4"/>
  <c r="S2734" i="4" s="1"/>
  <c r="J2734" i="4"/>
  <c r="AH2733" i="4"/>
  <c r="AB2733" i="4"/>
  <c r="AC2733" i="4" s="1"/>
  <c r="X2733" i="4"/>
  <c r="Y2733" i="4" s="1"/>
  <c r="Q2733" i="4"/>
  <c r="R2733" i="4" s="1"/>
  <c r="O2733" i="4"/>
  <c r="J2733" i="4"/>
  <c r="AG2726" i="4"/>
  <c r="AF2726" i="4"/>
  <c r="P2726" i="4"/>
  <c r="AH2725" i="4"/>
  <c r="Z2725" i="4"/>
  <c r="AA2725" i="4" s="1"/>
  <c r="AB2725" i="4" s="1"/>
  <c r="AC2725" i="4" s="1"/>
  <c r="X2725" i="4"/>
  <c r="Y2725" i="4" s="1"/>
  <c r="Q2725" i="4"/>
  <c r="R2725" i="4" s="1"/>
  <c r="O2725" i="4"/>
  <c r="J2725" i="4"/>
  <c r="AH2724" i="4"/>
  <c r="X2724" i="4"/>
  <c r="Y2724" i="4" s="1"/>
  <c r="Q2724" i="4"/>
  <c r="R2724" i="4" s="1"/>
  <c r="O2724" i="4"/>
  <c r="J2724" i="4"/>
  <c r="AH2723" i="4"/>
  <c r="X2723" i="4"/>
  <c r="Y2723" i="4" s="1"/>
  <c r="Q2723" i="4"/>
  <c r="R2723" i="4" s="1"/>
  <c r="O2723" i="4"/>
  <c r="J2723" i="4"/>
  <c r="AH2722" i="4"/>
  <c r="X2722" i="4"/>
  <c r="Y2722" i="4" s="1"/>
  <c r="Q2722" i="4"/>
  <c r="R2722" i="4" s="1"/>
  <c r="O2722" i="4"/>
  <c r="J2722" i="4"/>
  <c r="AH2721" i="4"/>
  <c r="X2721" i="4"/>
  <c r="Y2721" i="4" s="1"/>
  <c r="Q2721" i="4"/>
  <c r="R2721" i="4" s="1"/>
  <c r="O2721" i="4"/>
  <c r="J2721" i="4"/>
  <c r="Z2721" i="4" s="1"/>
  <c r="AA2721" i="4" s="1"/>
  <c r="AB2721" i="4" s="1"/>
  <c r="AC2721" i="4" s="1"/>
  <c r="AH2720" i="4"/>
  <c r="X2720" i="4"/>
  <c r="Y2720" i="4" s="1"/>
  <c r="Q2720" i="4"/>
  <c r="R2720" i="4" s="1"/>
  <c r="O2720" i="4"/>
  <c r="J2720" i="4"/>
  <c r="AH2719" i="4"/>
  <c r="X2719" i="4"/>
  <c r="Y2719" i="4" s="1"/>
  <c r="Q2719" i="4"/>
  <c r="R2719" i="4" s="1"/>
  <c r="O2719" i="4"/>
  <c r="J2719" i="4"/>
  <c r="AH2718" i="4"/>
  <c r="X2718" i="4"/>
  <c r="Y2718" i="4" s="1"/>
  <c r="Q2718" i="4"/>
  <c r="R2718" i="4" s="1"/>
  <c r="O2718" i="4"/>
  <c r="J2718" i="4"/>
  <c r="AH2717" i="4"/>
  <c r="X2717" i="4"/>
  <c r="Y2717" i="4" s="1"/>
  <c r="Q2717" i="4"/>
  <c r="R2717" i="4" s="1"/>
  <c r="O2717" i="4"/>
  <c r="J2717" i="4"/>
  <c r="AH2716" i="4"/>
  <c r="X2716" i="4"/>
  <c r="Y2716" i="4" s="1"/>
  <c r="Q2716" i="4"/>
  <c r="R2716" i="4" s="1"/>
  <c r="O2716" i="4"/>
  <c r="J2716" i="4"/>
  <c r="AH2715" i="4"/>
  <c r="X2715" i="4"/>
  <c r="Y2715" i="4" s="1"/>
  <c r="Q2715" i="4"/>
  <c r="R2715" i="4" s="1"/>
  <c r="O2715" i="4"/>
  <c r="J2715" i="4"/>
  <c r="AH2714" i="4"/>
  <c r="X2714" i="4"/>
  <c r="Y2714" i="4" s="1"/>
  <c r="Q2714" i="4"/>
  <c r="R2714" i="4" s="1"/>
  <c r="O2714" i="4"/>
  <c r="J2714" i="4"/>
  <c r="AH2713" i="4"/>
  <c r="X2713" i="4"/>
  <c r="Y2713" i="4" s="1"/>
  <c r="Q2713" i="4"/>
  <c r="R2713" i="4" s="1"/>
  <c r="O2713" i="4"/>
  <c r="J2713" i="4"/>
  <c r="Z2713" i="4" s="1"/>
  <c r="AA2713" i="4" s="1"/>
  <c r="AB2713" i="4" s="1"/>
  <c r="AC2713" i="4" s="1"/>
  <c r="AH2712" i="4"/>
  <c r="X2712" i="4"/>
  <c r="Y2712" i="4" s="1"/>
  <c r="Q2712" i="4"/>
  <c r="R2712" i="4" s="1"/>
  <c r="O2712" i="4"/>
  <c r="J2712" i="4"/>
  <c r="AH2711" i="4"/>
  <c r="X2711" i="4"/>
  <c r="Y2711" i="4" s="1"/>
  <c r="Q2711" i="4"/>
  <c r="R2711" i="4" s="1"/>
  <c r="O2711" i="4"/>
  <c r="J2711" i="4"/>
  <c r="AH2710" i="4"/>
  <c r="X2710" i="4"/>
  <c r="Y2710" i="4" s="1"/>
  <c r="Q2710" i="4"/>
  <c r="R2710" i="4" s="1"/>
  <c r="O2710" i="4"/>
  <c r="J2710" i="4"/>
  <c r="AH2709" i="4"/>
  <c r="X2709" i="4"/>
  <c r="Y2709" i="4" s="1"/>
  <c r="Q2709" i="4"/>
  <c r="R2709" i="4" s="1"/>
  <c r="O2709" i="4"/>
  <c r="J2709" i="4"/>
  <c r="AH2708" i="4"/>
  <c r="X2708" i="4"/>
  <c r="Y2708" i="4" s="1"/>
  <c r="Q2708" i="4"/>
  <c r="R2708" i="4" s="1"/>
  <c r="O2708" i="4"/>
  <c r="J2708" i="4"/>
  <c r="AH2707" i="4"/>
  <c r="X2707" i="4"/>
  <c r="Y2707" i="4" s="1"/>
  <c r="Q2707" i="4"/>
  <c r="R2707" i="4" s="1"/>
  <c r="O2707" i="4"/>
  <c r="S2707" i="4" s="1"/>
  <c r="J2707" i="4"/>
  <c r="AH2706" i="4"/>
  <c r="X2706" i="4"/>
  <c r="Y2706" i="4" s="1"/>
  <c r="Q2706" i="4"/>
  <c r="R2706" i="4" s="1"/>
  <c r="O2706" i="4"/>
  <c r="J2706" i="4"/>
  <c r="AH2705" i="4"/>
  <c r="X2705" i="4"/>
  <c r="Y2705" i="4" s="1"/>
  <c r="Q2705" i="4"/>
  <c r="R2705" i="4" s="1"/>
  <c r="O2705" i="4"/>
  <c r="J2705" i="4"/>
  <c r="AH2704" i="4"/>
  <c r="X2704" i="4"/>
  <c r="Y2704" i="4" s="1"/>
  <c r="Q2704" i="4"/>
  <c r="R2704" i="4" s="1"/>
  <c r="O2704" i="4"/>
  <c r="J2704" i="4"/>
  <c r="AH2703" i="4"/>
  <c r="X2703" i="4"/>
  <c r="Y2703" i="4" s="1"/>
  <c r="Q2703" i="4"/>
  <c r="R2703" i="4" s="1"/>
  <c r="O2703" i="4"/>
  <c r="J2703" i="4"/>
  <c r="Z2703" i="4" s="1"/>
  <c r="AA2703" i="4" s="1"/>
  <c r="AH2702" i="4"/>
  <c r="AB2702" i="4"/>
  <c r="AC2702" i="4" s="1"/>
  <c r="X2702" i="4"/>
  <c r="Y2702" i="4" s="1"/>
  <c r="Q2702" i="4"/>
  <c r="R2702" i="4" s="1"/>
  <c r="O2702" i="4"/>
  <c r="J2702" i="4"/>
  <c r="AH2701" i="4"/>
  <c r="AB2701" i="4"/>
  <c r="AC2701" i="4" s="1"/>
  <c r="X2701" i="4"/>
  <c r="Y2701" i="4" s="1"/>
  <c r="Q2701" i="4"/>
  <c r="R2701" i="4" s="1"/>
  <c r="O2701" i="4"/>
  <c r="J2701" i="4"/>
  <c r="AH2700" i="4"/>
  <c r="AB2700" i="4"/>
  <c r="AC2700" i="4" s="1"/>
  <c r="X2700" i="4"/>
  <c r="Y2700" i="4" s="1"/>
  <c r="Q2700" i="4"/>
  <c r="R2700" i="4" s="1"/>
  <c r="O2700" i="4"/>
  <c r="J2700" i="4"/>
  <c r="AH2699" i="4"/>
  <c r="AB2699" i="4"/>
  <c r="AC2699" i="4" s="1"/>
  <c r="X2699" i="4"/>
  <c r="Y2699" i="4" s="1"/>
  <c r="Q2699" i="4"/>
  <c r="R2699" i="4" s="1"/>
  <c r="O2699" i="4"/>
  <c r="J2699" i="4"/>
  <c r="AH2698" i="4"/>
  <c r="AB2698" i="4"/>
  <c r="AC2698" i="4" s="1"/>
  <c r="X2698" i="4"/>
  <c r="Y2698" i="4" s="1"/>
  <c r="Q2698" i="4"/>
  <c r="R2698" i="4" s="1"/>
  <c r="O2698" i="4"/>
  <c r="J2698" i="4"/>
  <c r="AH2697" i="4"/>
  <c r="AB2697" i="4"/>
  <c r="AC2697" i="4" s="1"/>
  <c r="X2697" i="4"/>
  <c r="Y2697" i="4" s="1"/>
  <c r="Q2697" i="4"/>
  <c r="R2697" i="4" s="1"/>
  <c r="O2697" i="4"/>
  <c r="J2697" i="4"/>
  <c r="AH2696" i="4"/>
  <c r="AB2696" i="4"/>
  <c r="AC2696" i="4" s="1"/>
  <c r="X2696" i="4"/>
  <c r="Y2696" i="4" s="1"/>
  <c r="Q2696" i="4"/>
  <c r="R2696" i="4" s="1"/>
  <c r="O2696" i="4"/>
  <c r="S2696" i="4" s="1"/>
  <c r="J2696" i="4"/>
  <c r="AH2695" i="4"/>
  <c r="AB2695" i="4"/>
  <c r="AC2695" i="4" s="1"/>
  <c r="X2695" i="4"/>
  <c r="Y2695" i="4" s="1"/>
  <c r="Q2695" i="4"/>
  <c r="R2695" i="4" s="1"/>
  <c r="O2695" i="4"/>
  <c r="J2695" i="4"/>
  <c r="AH2694" i="4"/>
  <c r="AB2694" i="4"/>
  <c r="AC2694" i="4" s="1"/>
  <c r="X2694" i="4"/>
  <c r="Y2694" i="4" s="1"/>
  <c r="Q2694" i="4"/>
  <c r="R2694" i="4" s="1"/>
  <c r="O2694" i="4"/>
  <c r="J2694" i="4"/>
  <c r="AH2693" i="4"/>
  <c r="AB2693" i="4"/>
  <c r="AC2693" i="4" s="1"/>
  <c r="X2693" i="4"/>
  <c r="Y2693" i="4" s="1"/>
  <c r="Q2693" i="4"/>
  <c r="R2693" i="4" s="1"/>
  <c r="O2693" i="4"/>
  <c r="J2693" i="4"/>
  <c r="AH2692" i="4"/>
  <c r="AB2692" i="4"/>
  <c r="AC2692" i="4" s="1"/>
  <c r="X2692" i="4"/>
  <c r="Y2692" i="4" s="1"/>
  <c r="Q2692" i="4"/>
  <c r="R2692" i="4" s="1"/>
  <c r="O2692" i="4"/>
  <c r="S2692" i="4" s="1"/>
  <c r="J2692" i="4"/>
  <c r="AH2691" i="4"/>
  <c r="AB2691" i="4"/>
  <c r="X2691" i="4"/>
  <c r="Y2691" i="4" s="1"/>
  <c r="Q2691" i="4"/>
  <c r="R2691" i="4" s="1"/>
  <c r="O2691" i="4"/>
  <c r="J2691" i="4"/>
  <c r="AH2690" i="4"/>
  <c r="AB2690" i="4"/>
  <c r="X2690" i="4"/>
  <c r="Y2690" i="4" s="1"/>
  <c r="Q2690" i="4"/>
  <c r="R2690" i="4" s="1"/>
  <c r="O2690" i="4"/>
  <c r="S2690" i="4" s="1"/>
  <c r="AD2690" i="4" s="1"/>
  <c r="J2690" i="4"/>
  <c r="AH2689" i="4"/>
  <c r="AB2689" i="4"/>
  <c r="X2689" i="4"/>
  <c r="Y2689" i="4" s="1"/>
  <c r="Q2689" i="4"/>
  <c r="R2689" i="4" s="1"/>
  <c r="O2689" i="4"/>
  <c r="J2689" i="4"/>
  <c r="AH2688" i="4"/>
  <c r="AB2688" i="4"/>
  <c r="X2688" i="4"/>
  <c r="Y2688" i="4" s="1"/>
  <c r="Q2688" i="4"/>
  <c r="R2688" i="4" s="1"/>
  <c r="O2688" i="4"/>
  <c r="J2688" i="4"/>
  <c r="AH2687" i="4"/>
  <c r="AB2687" i="4"/>
  <c r="X2687" i="4"/>
  <c r="Y2687" i="4" s="1"/>
  <c r="Q2687" i="4"/>
  <c r="R2687" i="4" s="1"/>
  <c r="O2687" i="4"/>
  <c r="J2687" i="4"/>
  <c r="AH2686" i="4"/>
  <c r="AB2686" i="4"/>
  <c r="X2686" i="4"/>
  <c r="Y2686" i="4" s="1"/>
  <c r="Q2686" i="4"/>
  <c r="R2686" i="4" s="1"/>
  <c r="O2686" i="4"/>
  <c r="J2686" i="4"/>
  <c r="AH2685" i="4"/>
  <c r="AB2685" i="4"/>
  <c r="AC2685" i="4" s="1"/>
  <c r="X2685" i="4"/>
  <c r="Y2685" i="4" s="1"/>
  <c r="Q2685" i="4"/>
  <c r="R2685" i="4" s="1"/>
  <c r="O2685" i="4"/>
  <c r="J2685" i="4"/>
  <c r="AH2684" i="4"/>
  <c r="AB2684" i="4"/>
  <c r="X2684" i="4"/>
  <c r="Y2684" i="4" s="1"/>
  <c r="Q2684" i="4"/>
  <c r="O2684" i="4"/>
  <c r="J2684" i="4"/>
  <c r="M2682" i="4"/>
  <c r="N2681" i="4"/>
  <c r="N2682" i="4" s="1"/>
  <c r="AG2677" i="4"/>
  <c r="AF2677" i="4"/>
  <c r="P2677" i="4"/>
  <c r="P2680" i="4" s="1"/>
  <c r="P2682" i="4" s="1"/>
  <c r="AH2676" i="4"/>
  <c r="X2676" i="4"/>
  <c r="Y2676" i="4" s="1"/>
  <c r="Q2676" i="4"/>
  <c r="R2676" i="4" s="1"/>
  <c r="O2676" i="4"/>
  <c r="J2676" i="4"/>
  <c r="Z2676" i="4" s="1"/>
  <c r="AA2676" i="4" s="1"/>
  <c r="AB2676" i="4" s="1"/>
  <c r="AC2676" i="4" s="1"/>
  <c r="AH2675" i="4"/>
  <c r="X2675" i="4"/>
  <c r="Y2675" i="4" s="1"/>
  <c r="Q2675" i="4"/>
  <c r="R2675" i="4" s="1"/>
  <c r="O2675" i="4"/>
  <c r="J2675" i="4"/>
  <c r="AH2674" i="4"/>
  <c r="X2674" i="4"/>
  <c r="Y2674" i="4" s="1"/>
  <c r="Q2674" i="4"/>
  <c r="R2674" i="4" s="1"/>
  <c r="O2674" i="4"/>
  <c r="J2674" i="4"/>
  <c r="Z2674" i="4" s="1"/>
  <c r="AA2674" i="4" s="1"/>
  <c r="AB2674" i="4" s="1"/>
  <c r="AC2674" i="4" s="1"/>
  <c r="AH2673" i="4"/>
  <c r="X2673" i="4"/>
  <c r="Y2673" i="4" s="1"/>
  <c r="Q2673" i="4"/>
  <c r="R2673" i="4" s="1"/>
  <c r="O2673" i="4"/>
  <c r="J2673" i="4"/>
  <c r="AH2672" i="4"/>
  <c r="X2672" i="4"/>
  <c r="Y2672" i="4" s="1"/>
  <c r="Q2672" i="4"/>
  <c r="R2672" i="4" s="1"/>
  <c r="O2672" i="4"/>
  <c r="J2672" i="4"/>
  <c r="AH2671" i="4"/>
  <c r="X2671" i="4"/>
  <c r="Y2671" i="4" s="1"/>
  <c r="Z2671" i="4" s="1"/>
  <c r="AA2671" i="4" s="1"/>
  <c r="AB2671" i="4" s="1"/>
  <c r="AC2671" i="4" s="1"/>
  <c r="Q2671" i="4"/>
  <c r="R2671" i="4" s="1"/>
  <c r="S2671" i="4" s="1"/>
  <c r="AH2670" i="4"/>
  <c r="X2670" i="4"/>
  <c r="Y2670" i="4" s="1"/>
  <c r="Q2670" i="4"/>
  <c r="R2670" i="4" s="1"/>
  <c r="O2670" i="4"/>
  <c r="J2670" i="4"/>
  <c r="AH2669" i="4"/>
  <c r="X2669" i="4"/>
  <c r="Y2669" i="4" s="1"/>
  <c r="Q2669" i="4"/>
  <c r="R2669" i="4" s="1"/>
  <c r="O2669" i="4"/>
  <c r="J2669" i="4"/>
  <c r="AH2668" i="4"/>
  <c r="X2668" i="4"/>
  <c r="Y2668" i="4" s="1"/>
  <c r="Z2668" i="4" s="1"/>
  <c r="AA2668" i="4" s="1"/>
  <c r="AB2668" i="4" s="1"/>
  <c r="AC2668" i="4" s="1"/>
  <c r="Q2668" i="4"/>
  <c r="R2668" i="4" s="1"/>
  <c r="S2668" i="4" s="1"/>
  <c r="M2668" i="4"/>
  <c r="AH2667" i="4"/>
  <c r="X2667" i="4"/>
  <c r="Y2667" i="4" s="1"/>
  <c r="Z2667" i="4" s="1"/>
  <c r="AA2667" i="4" s="1"/>
  <c r="AB2667" i="4" s="1"/>
  <c r="AC2667" i="4" s="1"/>
  <c r="Q2667" i="4"/>
  <c r="R2667" i="4" s="1"/>
  <c r="S2667" i="4" s="1"/>
  <c r="AH2666" i="4"/>
  <c r="X2666" i="4"/>
  <c r="Y2666" i="4" s="1"/>
  <c r="Q2666" i="4"/>
  <c r="R2666" i="4" s="1"/>
  <c r="O2666" i="4"/>
  <c r="J2666" i="4"/>
  <c r="AH2665" i="4"/>
  <c r="X2665" i="4"/>
  <c r="Y2665" i="4" s="1"/>
  <c r="Q2665" i="4"/>
  <c r="R2665" i="4" s="1"/>
  <c r="O2665" i="4"/>
  <c r="J2665" i="4"/>
  <c r="Z2665" i="4" s="1"/>
  <c r="AA2665" i="4" s="1"/>
  <c r="AG2658" i="4"/>
  <c r="P2658" i="4"/>
  <c r="AH2657" i="4"/>
  <c r="X2657" i="4"/>
  <c r="Y2657" i="4" s="1"/>
  <c r="Q2657" i="4"/>
  <c r="R2657" i="4" s="1"/>
  <c r="O2657" i="4"/>
  <c r="J2657" i="4"/>
  <c r="Z2657" i="4" s="1"/>
  <c r="AA2657" i="4" s="1"/>
  <c r="AB2657" i="4" s="1"/>
  <c r="AC2657" i="4" s="1"/>
  <c r="AH2656" i="4"/>
  <c r="X2656" i="4"/>
  <c r="Y2656" i="4" s="1"/>
  <c r="Q2656" i="4"/>
  <c r="R2656" i="4" s="1"/>
  <c r="O2656" i="4"/>
  <c r="S2656" i="4" s="1"/>
  <c r="J2656" i="4"/>
  <c r="Z2656" i="4" s="1"/>
  <c r="AA2656" i="4" s="1"/>
  <c r="AB2656" i="4" s="1"/>
  <c r="AC2656" i="4" s="1"/>
  <c r="AH2655" i="4"/>
  <c r="X2655" i="4"/>
  <c r="Y2655" i="4" s="1"/>
  <c r="Q2655" i="4"/>
  <c r="R2655" i="4" s="1"/>
  <c r="O2655" i="4"/>
  <c r="J2655" i="4"/>
  <c r="AH2654" i="4"/>
  <c r="X2654" i="4"/>
  <c r="Y2654" i="4" s="1"/>
  <c r="Q2654" i="4"/>
  <c r="R2654" i="4" s="1"/>
  <c r="O2654" i="4"/>
  <c r="J2654" i="4"/>
  <c r="AH2653" i="4"/>
  <c r="X2653" i="4"/>
  <c r="Y2653" i="4" s="1"/>
  <c r="Q2653" i="4"/>
  <c r="R2653" i="4" s="1"/>
  <c r="O2653" i="4"/>
  <c r="S2653" i="4" s="1"/>
  <c r="J2653" i="4"/>
  <c r="Z2653" i="4" s="1"/>
  <c r="AA2653" i="4" s="1"/>
  <c r="AB2653" i="4" s="1"/>
  <c r="AC2653" i="4" s="1"/>
  <c r="AH2652" i="4"/>
  <c r="X2652" i="4"/>
  <c r="Y2652" i="4" s="1"/>
  <c r="Q2652" i="4"/>
  <c r="R2652" i="4" s="1"/>
  <c r="O2652" i="4"/>
  <c r="J2652" i="4"/>
  <c r="AH2651" i="4"/>
  <c r="X2651" i="4"/>
  <c r="Y2651" i="4" s="1"/>
  <c r="Q2651" i="4"/>
  <c r="R2651" i="4" s="1"/>
  <c r="O2651" i="4"/>
  <c r="J2651" i="4"/>
  <c r="AH2650" i="4"/>
  <c r="AB2650" i="4"/>
  <c r="AC2650" i="4" s="1"/>
  <c r="X2650" i="4"/>
  <c r="Y2650" i="4" s="1"/>
  <c r="Q2650" i="4"/>
  <c r="R2650" i="4" s="1"/>
  <c r="O2650" i="4"/>
  <c r="J2650" i="4"/>
  <c r="AH2649" i="4"/>
  <c r="AB2649" i="4"/>
  <c r="AC2649" i="4" s="1"/>
  <c r="X2649" i="4"/>
  <c r="Y2649" i="4" s="1"/>
  <c r="Q2649" i="4"/>
  <c r="R2649" i="4" s="1"/>
  <c r="O2649" i="4"/>
  <c r="J2649" i="4"/>
  <c r="AH2648" i="4"/>
  <c r="AB2648" i="4"/>
  <c r="AC2648" i="4" s="1"/>
  <c r="X2648" i="4"/>
  <c r="Y2648" i="4" s="1"/>
  <c r="Q2648" i="4"/>
  <c r="R2648" i="4" s="1"/>
  <c r="O2648" i="4"/>
  <c r="J2648" i="4"/>
  <c r="AH2647" i="4"/>
  <c r="AB2647" i="4"/>
  <c r="AC2647" i="4" s="1"/>
  <c r="X2647" i="4"/>
  <c r="Y2647" i="4" s="1"/>
  <c r="Q2647" i="4"/>
  <c r="R2647" i="4" s="1"/>
  <c r="O2647" i="4"/>
  <c r="J2647" i="4"/>
  <c r="AH2646" i="4"/>
  <c r="AB2646" i="4"/>
  <c r="AC2646" i="4" s="1"/>
  <c r="X2646" i="4"/>
  <c r="Y2646" i="4" s="1"/>
  <c r="Q2646" i="4"/>
  <c r="R2646" i="4" s="1"/>
  <c r="O2646" i="4"/>
  <c r="S2646" i="4" s="1"/>
  <c r="J2646" i="4"/>
  <c r="AH2645" i="4"/>
  <c r="AB2645" i="4"/>
  <c r="AC2645" i="4" s="1"/>
  <c r="X2645" i="4"/>
  <c r="Y2645" i="4" s="1"/>
  <c r="Q2645" i="4"/>
  <c r="R2645" i="4" s="1"/>
  <c r="O2645" i="4"/>
  <c r="J2645" i="4"/>
  <c r="AH2644" i="4"/>
  <c r="AB2644" i="4"/>
  <c r="AC2644" i="4" s="1"/>
  <c r="X2644" i="4"/>
  <c r="Y2644" i="4" s="1"/>
  <c r="Q2644" i="4"/>
  <c r="R2644" i="4" s="1"/>
  <c r="O2644" i="4"/>
  <c r="J2644" i="4"/>
  <c r="AH2643" i="4"/>
  <c r="AB2643" i="4"/>
  <c r="AC2643" i="4" s="1"/>
  <c r="X2643" i="4"/>
  <c r="Y2643" i="4" s="1"/>
  <c r="Q2643" i="4"/>
  <c r="R2643" i="4" s="1"/>
  <c r="O2643" i="4"/>
  <c r="J2643" i="4"/>
  <c r="AH2642" i="4"/>
  <c r="AB2642" i="4"/>
  <c r="AC2642" i="4" s="1"/>
  <c r="X2642" i="4"/>
  <c r="Y2642" i="4" s="1"/>
  <c r="Q2642" i="4"/>
  <c r="R2642" i="4" s="1"/>
  <c r="O2642" i="4"/>
  <c r="J2642" i="4"/>
  <c r="AH2641" i="4"/>
  <c r="AB2641" i="4"/>
  <c r="AC2641" i="4" s="1"/>
  <c r="X2641" i="4"/>
  <c r="Y2641" i="4" s="1"/>
  <c r="Q2641" i="4"/>
  <c r="R2641" i="4" s="1"/>
  <c r="O2641" i="4"/>
  <c r="J2641" i="4"/>
  <c r="AH2640" i="4"/>
  <c r="AB2640" i="4"/>
  <c r="AC2640" i="4" s="1"/>
  <c r="X2640" i="4"/>
  <c r="Y2640" i="4" s="1"/>
  <c r="Q2640" i="4"/>
  <c r="R2640" i="4" s="1"/>
  <c r="O2640" i="4"/>
  <c r="J2640" i="4"/>
  <c r="AH2639" i="4"/>
  <c r="AB2639" i="4"/>
  <c r="AC2639" i="4" s="1"/>
  <c r="X2639" i="4"/>
  <c r="Y2639" i="4" s="1"/>
  <c r="Q2639" i="4"/>
  <c r="R2639" i="4" s="1"/>
  <c r="O2639" i="4"/>
  <c r="J2639" i="4"/>
  <c r="AH2638" i="4"/>
  <c r="AB2638" i="4"/>
  <c r="AC2638" i="4" s="1"/>
  <c r="X2638" i="4"/>
  <c r="Y2638" i="4" s="1"/>
  <c r="Q2638" i="4"/>
  <c r="R2638" i="4" s="1"/>
  <c r="O2638" i="4"/>
  <c r="J2638" i="4"/>
  <c r="AH2637" i="4"/>
  <c r="AB2637" i="4"/>
  <c r="AC2637" i="4" s="1"/>
  <c r="X2637" i="4"/>
  <c r="Y2637" i="4" s="1"/>
  <c r="Q2637" i="4"/>
  <c r="R2637" i="4" s="1"/>
  <c r="O2637" i="4"/>
  <c r="J2637" i="4"/>
  <c r="AH2636" i="4"/>
  <c r="AB2636" i="4"/>
  <c r="AC2636" i="4" s="1"/>
  <c r="X2636" i="4"/>
  <c r="Y2636" i="4" s="1"/>
  <c r="Q2636" i="4"/>
  <c r="R2636" i="4" s="1"/>
  <c r="O2636" i="4"/>
  <c r="J2636" i="4"/>
  <c r="AH2635" i="4"/>
  <c r="AB2635" i="4"/>
  <c r="AC2635" i="4" s="1"/>
  <c r="X2635" i="4"/>
  <c r="Y2635" i="4" s="1"/>
  <c r="Q2635" i="4"/>
  <c r="R2635" i="4" s="1"/>
  <c r="O2635" i="4"/>
  <c r="J2635" i="4"/>
  <c r="AH2634" i="4"/>
  <c r="AB2634" i="4"/>
  <c r="AC2634" i="4" s="1"/>
  <c r="X2634" i="4"/>
  <c r="Y2634" i="4" s="1"/>
  <c r="Q2634" i="4"/>
  <c r="R2634" i="4" s="1"/>
  <c r="O2634" i="4"/>
  <c r="J2634" i="4"/>
  <c r="AH2633" i="4"/>
  <c r="AB2633" i="4"/>
  <c r="AC2633" i="4" s="1"/>
  <c r="X2633" i="4"/>
  <c r="Y2633" i="4" s="1"/>
  <c r="Q2633" i="4"/>
  <c r="R2633" i="4" s="1"/>
  <c r="O2633" i="4"/>
  <c r="J2633" i="4"/>
  <c r="AH2632" i="4"/>
  <c r="AB2632" i="4"/>
  <c r="AC2632" i="4" s="1"/>
  <c r="X2632" i="4"/>
  <c r="Y2632" i="4" s="1"/>
  <c r="Q2632" i="4"/>
  <c r="R2632" i="4" s="1"/>
  <c r="O2632" i="4"/>
  <c r="J2632" i="4"/>
  <c r="AH2631" i="4"/>
  <c r="AB2631" i="4"/>
  <c r="AC2631" i="4" s="1"/>
  <c r="X2631" i="4"/>
  <c r="Y2631" i="4" s="1"/>
  <c r="Q2631" i="4"/>
  <c r="R2631" i="4" s="1"/>
  <c r="O2631" i="4"/>
  <c r="J2631" i="4"/>
  <c r="AH2630" i="4"/>
  <c r="AB2630" i="4"/>
  <c r="AC2630" i="4" s="1"/>
  <c r="X2630" i="4"/>
  <c r="Y2630" i="4" s="1"/>
  <c r="Q2630" i="4"/>
  <c r="R2630" i="4" s="1"/>
  <c r="O2630" i="4"/>
  <c r="J2630" i="4"/>
  <c r="AH2629" i="4"/>
  <c r="AB2629" i="4"/>
  <c r="AC2629" i="4" s="1"/>
  <c r="X2629" i="4"/>
  <c r="Y2629" i="4" s="1"/>
  <c r="Q2629" i="4"/>
  <c r="R2629" i="4" s="1"/>
  <c r="O2629" i="4"/>
  <c r="J2629" i="4"/>
  <c r="AH2628" i="4"/>
  <c r="AB2628" i="4"/>
  <c r="AC2628" i="4" s="1"/>
  <c r="X2628" i="4"/>
  <c r="Y2628" i="4" s="1"/>
  <c r="Q2628" i="4"/>
  <c r="R2628" i="4" s="1"/>
  <c r="O2628" i="4"/>
  <c r="J2628" i="4"/>
  <c r="AH2627" i="4"/>
  <c r="AB2627" i="4"/>
  <c r="AC2627" i="4" s="1"/>
  <c r="X2627" i="4"/>
  <c r="Y2627" i="4" s="1"/>
  <c r="Q2627" i="4"/>
  <c r="R2627" i="4" s="1"/>
  <c r="O2627" i="4"/>
  <c r="J2627" i="4"/>
  <c r="AH2626" i="4"/>
  <c r="AB2626" i="4"/>
  <c r="AC2626" i="4" s="1"/>
  <c r="X2626" i="4"/>
  <c r="Y2626" i="4" s="1"/>
  <c r="Q2626" i="4"/>
  <c r="R2626" i="4" s="1"/>
  <c r="O2626" i="4"/>
  <c r="J2626" i="4"/>
  <c r="AH2625" i="4"/>
  <c r="AB2625" i="4"/>
  <c r="AC2625" i="4" s="1"/>
  <c r="X2625" i="4"/>
  <c r="Y2625" i="4" s="1"/>
  <c r="Q2625" i="4"/>
  <c r="R2625" i="4" s="1"/>
  <c r="O2625" i="4"/>
  <c r="J2625" i="4"/>
  <c r="AH2624" i="4"/>
  <c r="AB2624" i="4"/>
  <c r="AC2624" i="4" s="1"/>
  <c r="X2624" i="4"/>
  <c r="Y2624" i="4" s="1"/>
  <c r="Q2624" i="4"/>
  <c r="R2624" i="4" s="1"/>
  <c r="O2624" i="4"/>
  <c r="J2624" i="4"/>
  <c r="AH2623" i="4"/>
  <c r="AB2623" i="4"/>
  <c r="AC2623" i="4" s="1"/>
  <c r="X2623" i="4"/>
  <c r="Y2623" i="4" s="1"/>
  <c r="Q2623" i="4"/>
  <c r="R2623" i="4" s="1"/>
  <c r="O2623" i="4"/>
  <c r="J2623" i="4"/>
  <c r="AH2622" i="4"/>
  <c r="AB2622" i="4"/>
  <c r="AC2622" i="4" s="1"/>
  <c r="X2622" i="4"/>
  <c r="Y2622" i="4" s="1"/>
  <c r="Q2622" i="4"/>
  <c r="R2622" i="4" s="1"/>
  <c r="O2622" i="4"/>
  <c r="J2622" i="4"/>
  <c r="AH2621" i="4"/>
  <c r="AB2621" i="4"/>
  <c r="AC2621" i="4" s="1"/>
  <c r="X2621" i="4"/>
  <c r="Y2621" i="4" s="1"/>
  <c r="Q2621" i="4"/>
  <c r="R2621" i="4" s="1"/>
  <c r="O2621" i="4"/>
  <c r="J2621" i="4"/>
  <c r="AH2620" i="4"/>
  <c r="AB2620" i="4"/>
  <c r="AC2620" i="4" s="1"/>
  <c r="X2620" i="4"/>
  <c r="Y2620" i="4" s="1"/>
  <c r="Q2620" i="4"/>
  <c r="R2620" i="4" s="1"/>
  <c r="O2620" i="4"/>
  <c r="S2620" i="4" s="1"/>
  <c r="J2620" i="4"/>
  <c r="AH2619" i="4"/>
  <c r="AB2619" i="4"/>
  <c r="AC2619" i="4" s="1"/>
  <c r="X2619" i="4"/>
  <c r="Y2619" i="4" s="1"/>
  <c r="Q2619" i="4"/>
  <c r="R2619" i="4" s="1"/>
  <c r="O2619" i="4"/>
  <c r="J2619" i="4"/>
  <c r="AH2618" i="4"/>
  <c r="AB2618" i="4"/>
  <c r="AC2618" i="4" s="1"/>
  <c r="X2618" i="4"/>
  <c r="Y2618" i="4" s="1"/>
  <c r="Q2618" i="4"/>
  <c r="R2618" i="4" s="1"/>
  <c r="O2618" i="4"/>
  <c r="J2618" i="4"/>
  <c r="AH2617" i="4"/>
  <c r="AB2617" i="4"/>
  <c r="AC2617" i="4" s="1"/>
  <c r="X2617" i="4"/>
  <c r="Y2617" i="4" s="1"/>
  <c r="Q2617" i="4"/>
  <c r="R2617" i="4" s="1"/>
  <c r="O2617" i="4"/>
  <c r="J2617" i="4"/>
  <c r="AH2616" i="4"/>
  <c r="AB2616" i="4"/>
  <c r="AC2616" i="4" s="1"/>
  <c r="X2616" i="4"/>
  <c r="Y2616" i="4" s="1"/>
  <c r="Q2616" i="4"/>
  <c r="R2616" i="4" s="1"/>
  <c r="O2616" i="4"/>
  <c r="J2616" i="4"/>
  <c r="AH2615" i="4"/>
  <c r="AB2615" i="4"/>
  <c r="AC2615" i="4" s="1"/>
  <c r="X2615" i="4"/>
  <c r="Y2615" i="4" s="1"/>
  <c r="Q2615" i="4"/>
  <c r="R2615" i="4" s="1"/>
  <c r="O2615" i="4"/>
  <c r="J2615" i="4"/>
  <c r="AH2614" i="4"/>
  <c r="AB2614" i="4"/>
  <c r="AC2614" i="4" s="1"/>
  <c r="X2614" i="4"/>
  <c r="Y2614" i="4" s="1"/>
  <c r="Q2614" i="4"/>
  <c r="R2614" i="4" s="1"/>
  <c r="O2614" i="4"/>
  <c r="J2614" i="4"/>
  <c r="AH2613" i="4"/>
  <c r="AB2613" i="4"/>
  <c r="AC2613" i="4" s="1"/>
  <c r="X2613" i="4"/>
  <c r="Y2613" i="4" s="1"/>
  <c r="Q2613" i="4"/>
  <c r="R2613" i="4" s="1"/>
  <c r="O2613" i="4"/>
  <c r="J2613" i="4"/>
  <c r="AH2612" i="4"/>
  <c r="AB2612" i="4"/>
  <c r="AC2612" i="4" s="1"/>
  <c r="X2612" i="4"/>
  <c r="Y2612" i="4" s="1"/>
  <c r="Q2612" i="4"/>
  <c r="R2612" i="4" s="1"/>
  <c r="O2612" i="4"/>
  <c r="J2612" i="4"/>
  <c r="AH2611" i="4"/>
  <c r="AB2611" i="4"/>
  <c r="AC2611" i="4" s="1"/>
  <c r="X2611" i="4"/>
  <c r="Y2611" i="4" s="1"/>
  <c r="Q2611" i="4"/>
  <c r="R2611" i="4" s="1"/>
  <c r="O2611" i="4"/>
  <c r="J2611" i="4"/>
  <c r="AH2610" i="4"/>
  <c r="AB2610" i="4"/>
  <c r="AC2610" i="4" s="1"/>
  <c r="X2610" i="4"/>
  <c r="Y2610" i="4" s="1"/>
  <c r="Q2610" i="4"/>
  <c r="R2610" i="4" s="1"/>
  <c r="O2610" i="4"/>
  <c r="J2610" i="4"/>
  <c r="AH2609" i="4"/>
  <c r="AB2609" i="4"/>
  <c r="AC2609" i="4" s="1"/>
  <c r="X2609" i="4"/>
  <c r="Y2609" i="4" s="1"/>
  <c r="Q2609" i="4"/>
  <c r="R2609" i="4" s="1"/>
  <c r="O2609" i="4"/>
  <c r="J2609" i="4"/>
  <c r="AH2608" i="4"/>
  <c r="AB2608" i="4"/>
  <c r="AC2608" i="4" s="1"/>
  <c r="X2608" i="4"/>
  <c r="Y2608" i="4" s="1"/>
  <c r="Q2608" i="4"/>
  <c r="R2608" i="4" s="1"/>
  <c r="O2608" i="4"/>
  <c r="J2608" i="4"/>
  <c r="AH2607" i="4"/>
  <c r="AB2607" i="4"/>
  <c r="AC2607" i="4" s="1"/>
  <c r="X2607" i="4"/>
  <c r="Y2607" i="4" s="1"/>
  <c r="Q2607" i="4"/>
  <c r="R2607" i="4" s="1"/>
  <c r="O2607" i="4"/>
  <c r="J2607" i="4"/>
  <c r="AH2606" i="4"/>
  <c r="AB2606" i="4"/>
  <c r="AC2606" i="4" s="1"/>
  <c r="X2606" i="4"/>
  <c r="Y2606" i="4" s="1"/>
  <c r="Q2606" i="4"/>
  <c r="R2606" i="4" s="1"/>
  <c r="O2606" i="4"/>
  <c r="J2606" i="4"/>
  <c r="AH2605" i="4"/>
  <c r="AB2605" i="4"/>
  <c r="AC2605" i="4" s="1"/>
  <c r="X2605" i="4"/>
  <c r="Y2605" i="4" s="1"/>
  <c r="Q2605" i="4"/>
  <c r="R2605" i="4" s="1"/>
  <c r="O2605" i="4"/>
  <c r="J2605" i="4"/>
  <c r="AH2604" i="4"/>
  <c r="AB2604" i="4"/>
  <c r="AC2604" i="4" s="1"/>
  <c r="X2604" i="4"/>
  <c r="Y2604" i="4" s="1"/>
  <c r="Q2604" i="4"/>
  <c r="R2604" i="4" s="1"/>
  <c r="O2604" i="4"/>
  <c r="J2604" i="4"/>
  <c r="AH2603" i="4"/>
  <c r="AB2603" i="4"/>
  <c r="AC2603" i="4" s="1"/>
  <c r="X2603" i="4"/>
  <c r="Y2603" i="4" s="1"/>
  <c r="Q2603" i="4"/>
  <c r="R2603" i="4" s="1"/>
  <c r="O2603" i="4"/>
  <c r="J2603" i="4"/>
  <c r="AH2602" i="4"/>
  <c r="AB2602" i="4"/>
  <c r="AC2602" i="4" s="1"/>
  <c r="X2602" i="4"/>
  <c r="Y2602" i="4" s="1"/>
  <c r="Q2602" i="4"/>
  <c r="R2602" i="4" s="1"/>
  <c r="O2602" i="4"/>
  <c r="J2602" i="4"/>
  <c r="AH2601" i="4"/>
  <c r="AB2601" i="4"/>
  <c r="AC2601" i="4" s="1"/>
  <c r="X2601" i="4"/>
  <c r="Y2601" i="4" s="1"/>
  <c r="Q2601" i="4"/>
  <c r="R2601" i="4" s="1"/>
  <c r="O2601" i="4"/>
  <c r="J2601" i="4"/>
  <c r="AG2594" i="4"/>
  <c r="P2594" i="4"/>
  <c r="K2594" i="4"/>
  <c r="AH2593" i="4"/>
  <c r="AD2593" i="4"/>
  <c r="Z2593" i="4"/>
  <c r="AA2593" i="4" s="1"/>
  <c r="AB2593" i="4" s="1"/>
  <c r="X2593" i="4"/>
  <c r="Y2593" i="4" s="1"/>
  <c r="J2593" i="4"/>
  <c r="AH2592" i="4"/>
  <c r="Z2592" i="4"/>
  <c r="AA2592" i="4" s="1"/>
  <c r="AB2592" i="4" s="1"/>
  <c r="AC2592" i="4" s="1"/>
  <c r="X2592" i="4"/>
  <c r="Y2592" i="4" s="1"/>
  <c r="Q2592" i="4"/>
  <c r="R2592" i="4" s="1"/>
  <c r="O2592" i="4"/>
  <c r="J2592" i="4"/>
  <c r="AH2591" i="4"/>
  <c r="AB2591" i="4"/>
  <c r="AC2591" i="4" s="1"/>
  <c r="X2591" i="4"/>
  <c r="Y2591" i="4" s="1"/>
  <c r="R2591" i="4"/>
  <c r="O2591" i="4"/>
  <c r="J2591" i="4"/>
  <c r="AH2590" i="4"/>
  <c r="X2590" i="4"/>
  <c r="Y2590" i="4" s="1"/>
  <c r="Q2590" i="4"/>
  <c r="R2590" i="4" s="1"/>
  <c r="O2590" i="4"/>
  <c r="J2590" i="4"/>
  <c r="AH2589" i="4"/>
  <c r="X2589" i="4"/>
  <c r="Y2589" i="4" s="1"/>
  <c r="Q2589" i="4"/>
  <c r="R2589" i="4" s="1"/>
  <c r="O2589" i="4"/>
  <c r="J2589" i="4"/>
  <c r="AH2588" i="4"/>
  <c r="AB2588" i="4"/>
  <c r="AC2588" i="4" s="1"/>
  <c r="X2588" i="4"/>
  <c r="Y2588" i="4" s="1"/>
  <c r="Q2588" i="4"/>
  <c r="R2588" i="4" s="1"/>
  <c r="O2588" i="4"/>
  <c r="J2588" i="4"/>
  <c r="AH2587" i="4"/>
  <c r="X2587" i="4"/>
  <c r="Y2587" i="4" s="1"/>
  <c r="Q2587" i="4"/>
  <c r="R2587" i="4" s="1"/>
  <c r="O2587" i="4"/>
  <c r="J2587" i="4"/>
  <c r="AH2586" i="4"/>
  <c r="X2586" i="4"/>
  <c r="Y2586" i="4" s="1"/>
  <c r="Q2586" i="4"/>
  <c r="R2586" i="4" s="1"/>
  <c r="O2586" i="4"/>
  <c r="S2586" i="4" s="1"/>
  <c r="J2586" i="4"/>
  <c r="AH2585" i="4"/>
  <c r="X2585" i="4"/>
  <c r="Y2585" i="4" s="1"/>
  <c r="Q2585" i="4"/>
  <c r="R2585" i="4" s="1"/>
  <c r="O2585" i="4"/>
  <c r="J2585" i="4"/>
  <c r="AH2584" i="4"/>
  <c r="X2584" i="4"/>
  <c r="Y2584" i="4" s="1"/>
  <c r="Q2584" i="4"/>
  <c r="R2584" i="4" s="1"/>
  <c r="O2584" i="4"/>
  <c r="J2584" i="4"/>
  <c r="AH2583" i="4"/>
  <c r="X2583" i="4"/>
  <c r="Y2583" i="4" s="1"/>
  <c r="Q2583" i="4"/>
  <c r="R2583" i="4" s="1"/>
  <c r="O2583" i="4"/>
  <c r="J2583" i="4"/>
  <c r="AH2582" i="4"/>
  <c r="X2582" i="4"/>
  <c r="Y2582" i="4" s="1"/>
  <c r="Q2582" i="4"/>
  <c r="R2582" i="4" s="1"/>
  <c r="O2582" i="4"/>
  <c r="J2582" i="4"/>
  <c r="AH2581" i="4"/>
  <c r="X2581" i="4"/>
  <c r="Y2581" i="4" s="1"/>
  <c r="Q2581" i="4"/>
  <c r="R2581" i="4" s="1"/>
  <c r="O2581" i="4"/>
  <c r="J2581" i="4"/>
  <c r="AH2580" i="4"/>
  <c r="X2580" i="4"/>
  <c r="Y2580" i="4" s="1"/>
  <c r="Q2580" i="4"/>
  <c r="R2580" i="4" s="1"/>
  <c r="O2580" i="4"/>
  <c r="J2580" i="4"/>
  <c r="AH2579" i="4"/>
  <c r="X2579" i="4"/>
  <c r="Y2579" i="4" s="1"/>
  <c r="Q2579" i="4"/>
  <c r="R2579" i="4" s="1"/>
  <c r="O2579" i="4"/>
  <c r="J2579" i="4"/>
  <c r="AH2578" i="4"/>
  <c r="X2578" i="4"/>
  <c r="Y2578" i="4" s="1"/>
  <c r="Q2578" i="4"/>
  <c r="R2578" i="4" s="1"/>
  <c r="O2578" i="4"/>
  <c r="J2578" i="4"/>
  <c r="Z2578" i="4" s="1"/>
  <c r="AA2578" i="4" s="1"/>
  <c r="AB2578" i="4" s="1"/>
  <c r="AC2578" i="4" s="1"/>
  <c r="AH2577" i="4"/>
  <c r="X2577" i="4"/>
  <c r="Y2577" i="4" s="1"/>
  <c r="Q2577" i="4"/>
  <c r="R2577" i="4" s="1"/>
  <c r="O2577" i="4"/>
  <c r="J2577" i="4"/>
  <c r="AH2576" i="4"/>
  <c r="X2576" i="4"/>
  <c r="Y2576" i="4" s="1"/>
  <c r="Q2576" i="4"/>
  <c r="R2576" i="4" s="1"/>
  <c r="O2576" i="4"/>
  <c r="J2576" i="4"/>
  <c r="AH2575" i="4"/>
  <c r="X2575" i="4"/>
  <c r="Y2575" i="4" s="1"/>
  <c r="Q2575" i="4"/>
  <c r="R2575" i="4" s="1"/>
  <c r="O2575" i="4"/>
  <c r="J2575" i="4"/>
  <c r="Z2575" i="4" s="1"/>
  <c r="AA2575" i="4" s="1"/>
  <c r="AB2575" i="4" s="1"/>
  <c r="AC2575" i="4" s="1"/>
  <c r="AH2574" i="4"/>
  <c r="X2574" i="4"/>
  <c r="Y2574" i="4" s="1"/>
  <c r="Q2574" i="4"/>
  <c r="R2574" i="4" s="1"/>
  <c r="O2574" i="4"/>
  <c r="J2574" i="4"/>
  <c r="Z2574" i="4" s="1"/>
  <c r="AA2574" i="4" s="1"/>
  <c r="AB2574" i="4" s="1"/>
  <c r="AC2574" i="4" s="1"/>
  <c r="AH2573" i="4"/>
  <c r="X2573" i="4"/>
  <c r="Y2573" i="4" s="1"/>
  <c r="Q2573" i="4"/>
  <c r="R2573" i="4" s="1"/>
  <c r="O2573" i="4"/>
  <c r="J2573" i="4"/>
  <c r="AH2572" i="4"/>
  <c r="X2572" i="4"/>
  <c r="Y2572" i="4" s="1"/>
  <c r="Q2572" i="4"/>
  <c r="R2572" i="4" s="1"/>
  <c r="O2572" i="4"/>
  <c r="J2572" i="4"/>
  <c r="AH2571" i="4"/>
  <c r="X2571" i="4"/>
  <c r="Y2571" i="4" s="1"/>
  <c r="Q2571" i="4"/>
  <c r="R2571" i="4" s="1"/>
  <c r="O2571" i="4"/>
  <c r="J2571" i="4"/>
  <c r="AH2570" i="4"/>
  <c r="X2570" i="4"/>
  <c r="Y2570" i="4" s="1"/>
  <c r="Q2570" i="4"/>
  <c r="R2570" i="4" s="1"/>
  <c r="O2570" i="4"/>
  <c r="J2570" i="4"/>
  <c r="AH2569" i="4"/>
  <c r="X2569" i="4"/>
  <c r="Y2569" i="4" s="1"/>
  <c r="Q2569" i="4"/>
  <c r="R2569" i="4" s="1"/>
  <c r="O2569" i="4"/>
  <c r="J2569" i="4"/>
  <c r="AH2568" i="4"/>
  <c r="X2568" i="4"/>
  <c r="Y2568" i="4" s="1"/>
  <c r="Q2568" i="4"/>
  <c r="R2568" i="4" s="1"/>
  <c r="O2568" i="4"/>
  <c r="J2568" i="4"/>
  <c r="AH2567" i="4"/>
  <c r="X2567" i="4"/>
  <c r="Y2567" i="4" s="1"/>
  <c r="Q2567" i="4"/>
  <c r="R2567" i="4" s="1"/>
  <c r="O2567" i="4"/>
  <c r="J2567" i="4"/>
  <c r="AH2566" i="4"/>
  <c r="X2566" i="4"/>
  <c r="Y2566" i="4" s="1"/>
  <c r="Q2566" i="4"/>
  <c r="R2566" i="4" s="1"/>
  <c r="O2566" i="4"/>
  <c r="J2566" i="4"/>
  <c r="AH2565" i="4"/>
  <c r="X2565" i="4"/>
  <c r="Y2565" i="4" s="1"/>
  <c r="Q2565" i="4"/>
  <c r="R2565" i="4" s="1"/>
  <c r="O2565" i="4"/>
  <c r="S2565" i="4" s="1"/>
  <c r="J2565" i="4"/>
  <c r="Z2565" i="4" s="1"/>
  <c r="AA2565" i="4" s="1"/>
  <c r="AB2565" i="4" s="1"/>
  <c r="AC2565" i="4" s="1"/>
  <c r="AH2564" i="4"/>
  <c r="X2564" i="4"/>
  <c r="Y2564" i="4" s="1"/>
  <c r="Q2564" i="4"/>
  <c r="R2564" i="4" s="1"/>
  <c r="O2564" i="4"/>
  <c r="J2564" i="4"/>
  <c r="AH2563" i="4"/>
  <c r="X2563" i="4"/>
  <c r="Y2563" i="4" s="1"/>
  <c r="Q2563" i="4"/>
  <c r="R2563" i="4" s="1"/>
  <c r="O2563" i="4"/>
  <c r="J2563" i="4"/>
  <c r="AH2562" i="4"/>
  <c r="X2562" i="4"/>
  <c r="Y2562" i="4" s="1"/>
  <c r="Q2562" i="4"/>
  <c r="R2562" i="4" s="1"/>
  <c r="O2562" i="4"/>
  <c r="J2562" i="4"/>
  <c r="AH2561" i="4"/>
  <c r="X2561" i="4"/>
  <c r="Y2561" i="4" s="1"/>
  <c r="Q2561" i="4"/>
  <c r="R2561" i="4" s="1"/>
  <c r="O2561" i="4"/>
  <c r="J2561" i="4"/>
  <c r="AH2560" i="4"/>
  <c r="X2560" i="4"/>
  <c r="Y2560" i="4" s="1"/>
  <c r="Q2560" i="4"/>
  <c r="R2560" i="4" s="1"/>
  <c r="O2560" i="4"/>
  <c r="S2560" i="4" s="1"/>
  <c r="J2560" i="4"/>
  <c r="AH2559" i="4"/>
  <c r="X2559" i="4"/>
  <c r="Y2559" i="4" s="1"/>
  <c r="Q2559" i="4"/>
  <c r="R2559" i="4" s="1"/>
  <c r="O2559" i="4"/>
  <c r="J2559" i="4"/>
  <c r="AH2558" i="4"/>
  <c r="X2558" i="4"/>
  <c r="Y2558" i="4" s="1"/>
  <c r="Q2558" i="4"/>
  <c r="R2558" i="4" s="1"/>
  <c r="O2558" i="4"/>
  <c r="J2558" i="4"/>
  <c r="AH2557" i="4"/>
  <c r="X2557" i="4"/>
  <c r="Y2557" i="4" s="1"/>
  <c r="Q2557" i="4"/>
  <c r="R2557" i="4" s="1"/>
  <c r="O2557" i="4"/>
  <c r="J2557" i="4"/>
  <c r="AH2556" i="4"/>
  <c r="X2556" i="4"/>
  <c r="Y2556" i="4" s="1"/>
  <c r="Q2556" i="4"/>
  <c r="R2556" i="4" s="1"/>
  <c r="O2556" i="4"/>
  <c r="S2556" i="4" s="1"/>
  <c r="J2556" i="4"/>
  <c r="AH2555" i="4"/>
  <c r="X2555" i="4"/>
  <c r="Y2555" i="4" s="1"/>
  <c r="Q2555" i="4"/>
  <c r="R2555" i="4" s="1"/>
  <c r="O2555" i="4"/>
  <c r="J2555" i="4"/>
  <c r="AH2554" i="4"/>
  <c r="X2554" i="4"/>
  <c r="Y2554" i="4" s="1"/>
  <c r="Q2554" i="4"/>
  <c r="R2554" i="4" s="1"/>
  <c r="O2554" i="4"/>
  <c r="S2554" i="4" s="1"/>
  <c r="J2554" i="4"/>
  <c r="AH2553" i="4"/>
  <c r="X2553" i="4"/>
  <c r="Y2553" i="4" s="1"/>
  <c r="Q2553" i="4"/>
  <c r="R2553" i="4" s="1"/>
  <c r="O2553" i="4"/>
  <c r="J2553" i="4"/>
  <c r="AH2552" i="4"/>
  <c r="X2552" i="4"/>
  <c r="Y2552" i="4" s="1"/>
  <c r="Q2552" i="4"/>
  <c r="R2552" i="4" s="1"/>
  <c r="O2552" i="4"/>
  <c r="J2552" i="4"/>
  <c r="AH2551" i="4"/>
  <c r="X2551" i="4"/>
  <c r="Y2551" i="4" s="1"/>
  <c r="Q2551" i="4"/>
  <c r="R2551" i="4" s="1"/>
  <c r="O2551" i="4"/>
  <c r="J2551" i="4"/>
  <c r="AH2550" i="4"/>
  <c r="X2550" i="4"/>
  <c r="Y2550" i="4" s="1"/>
  <c r="Q2550" i="4"/>
  <c r="R2550" i="4" s="1"/>
  <c r="O2550" i="4"/>
  <c r="J2550" i="4"/>
  <c r="AH2549" i="4"/>
  <c r="X2549" i="4"/>
  <c r="Y2549" i="4" s="1"/>
  <c r="Q2549" i="4"/>
  <c r="R2549" i="4" s="1"/>
  <c r="O2549" i="4"/>
  <c r="J2549" i="4"/>
  <c r="AH2548" i="4"/>
  <c r="X2548" i="4"/>
  <c r="Y2548" i="4" s="1"/>
  <c r="Q2548" i="4"/>
  <c r="R2548" i="4" s="1"/>
  <c r="O2548" i="4"/>
  <c r="S2548" i="4" s="1"/>
  <c r="J2548" i="4"/>
  <c r="AH2547" i="4"/>
  <c r="X2547" i="4"/>
  <c r="Y2547" i="4" s="1"/>
  <c r="Q2547" i="4"/>
  <c r="R2547" i="4" s="1"/>
  <c r="O2547" i="4"/>
  <c r="J2547" i="4"/>
  <c r="AH2546" i="4"/>
  <c r="X2546" i="4"/>
  <c r="Y2546" i="4" s="1"/>
  <c r="Q2546" i="4"/>
  <c r="R2546" i="4" s="1"/>
  <c r="O2546" i="4"/>
  <c r="J2546" i="4"/>
  <c r="AH2545" i="4"/>
  <c r="X2545" i="4"/>
  <c r="Y2545" i="4" s="1"/>
  <c r="Q2545" i="4"/>
  <c r="R2545" i="4" s="1"/>
  <c r="O2545" i="4"/>
  <c r="S2545" i="4" s="1"/>
  <c r="J2545" i="4"/>
  <c r="AH2544" i="4"/>
  <c r="X2544" i="4"/>
  <c r="Y2544" i="4" s="1"/>
  <c r="Q2544" i="4"/>
  <c r="R2544" i="4" s="1"/>
  <c r="O2544" i="4"/>
  <c r="J2544" i="4"/>
  <c r="AH2543" i="4"/>
  <c r="X2543" i="4"/>
  <c r="Y2543" i="4" s="1"/>
  <c r="Q2543" i="4"/>
  <c r="R2543" i="4" s="1"/>
  <c r="O2543" i="4"/>
  <c r="J2543" i="4"/>
  <c r="AH2542" i="4"/>
  <c r="X2542" i="4"/>
  <c r="Y2542" i="4" s="1"/>
  <c r="Q2542" i="4"/>
  <c r="R2542" i="4" s="1"/>
  <c r="O2542" i="4"/>
  <c r="J2542" i="4"/>
  <c r="AH2541" i="4"/>
  <c r="X2541" i="4"/>
  <c r="Y2541" i="4" s="1"/>
  <c r="Q2541" i="4"/>
  <c r="R2541" i="4" s="1"/>
  <c r="O2541" i="4"/>
  <c r="J2541" i="4"/>
  <c r="AH2540" i="4"/>
  <c r="X2540" i="4"/>
  <c r="Y2540" i="4" s="1"/>
  <c r="Q2540" i="4"/>
  <c r="R2540" i="4" s="1"/>
  <c r="O2540" i="4"/>
  <c r="J2540" i="4"/>
  <c r="AH2539" i="4"/>
  <c r="X2539" i="4"/>
  <c r="Y2539" i="4" s="1"/>
  <c r="Q2539" i="4"/>
  <c r="R2539" i="4" s="1"/>
  <c r="O2539" i="4"/>
  <c r="J2539" i="4"/>
  <c r="AH2538" i="4"/>
  <c r="X2538" i="4"/>
  <c r="Y2538" i="4" s="1"/>
  <c r="Q2538" i="4"/>
  <c r="R2538" i="4" s="1"/>
  <c r="O2538" i="4"/>
  <c r="J2538" i="4"/>
  <c r="AH2537" i="4"/>
  <c r="X2537" i="4"/>
  <c r="Y2537" i="4" s="1"/>
  <c r="Q2537" i="4"/>
  <c r="R2537" i="4" s="1"/>
  <c r="O2537" i="4"/>
  <c r="J2537" i="4"/>
  <c r="AH2536" i="4"/>
  <c r="X2536" i="4"/>
  <c r="Y2536" i="4" s="1"/>
  <c r="Q2536" i="4"/>
  <c r="R2536" i="4" s="1"/>
  <c r="O2536" i="4"/>
  <c r="J2536" i="4"/>
  <c r="AH2535" i="4"/>
  <c r="X2535" i="4"/>
  <c r="Y2535" i="4" s="1"/>
  <c r="Q2535" i="4"/>
  <c r="R2535" i="4" s="1"/>
  <c r="O2535" i="4"/>
  <c r="J2535" i="4"/>
  <c r="AH2534" i="4"/>
  <c r="X2534" i="4"/>
  <c r="Y2534" i="4" s="1"/>
  <c r="Q2534" i="4"/>
  <c r="R2534" i="4" s="1"/>
  <c r="O2534" i="4"/>
  <c r="J2534" i="4"/>
  <c r="AH2533" i="4"/>
  <c r="X2533" i="4"/>
  <c r="Y2533" i="4" s="1"/>
  <c r="Q2533" i="4"/>
  <c r="R2533" i="4" s="1"/>
  <c r="O2533" i="4"/>
  <c r="J2533" i="4"/>
  <c r="AH2532" i="4"/>
  <c r="X2532" i="4"/>
  <c r="Y2532" i="4" s="1"/>
  <c r="Q2532" i="4"/>
  <c r="R2532" i="4" s="1"/>
  <c r="O2532" i="4"/>
  <c r="S2532" i="4" s="1"/>
  <c r="J2532" i="4"/>
  <c r="Z2532" i="4" s="1"/>
  <c r="AA2532" i="4" s="1"/>
  <c r="AB2532" i="4" s="1"/>
  <c r="AC2532" i="4" s="1"/>
  <c r="AH2531" i="4"/>
  <c r="X2531" i="4"/>
  <c r="Y2531" i="4" s="1"/>
  <c r="Q2531" i="4"/>
  <c r="R2531" i="4" s="1"/>
  <c r="O2531" i="4"/>
  <c r="J2531" i="4"/>
  <c r="AH2530" i="4"/>
  <c r="X2530" i="4"/>
  <c r="Y2530" i="4" s="1"/>
  <c r="Q2530" i="4"/>
  <c r="R2530" i="4" s="1"/>
  <c r="O2530" i="4"/>
  <c r="J2530" i="4"/>
  <c r="AH2529" i="4"/>
  <c r="X2529" i="4"/>
  <c r="Y2529" i="4" s="1"/>
  <c r="Q2529" i="4"/>
  <c r="R2529" i="4" s="1"/>
  <c r="O2529" i="4"/>
  <c r="J2529" i="4"/>
  <c r="Z2529" i="4" s="1"/>
  <c r="AA2529" i="4" s="1"/>
  <c r="AB2529" i="4" s="1"/>
  <c r="AC2529" i="4" s="1"/>
  <c r="AH2528" i="4"/>
  <c r="X2528" i="4"/>
  <c r="Y2528" i="4" s="1"/>
  <c r="Q2528" i="4"/>
  <c r="R2528" i="4" s="1"/>
  <c r="O2528" i="4"/>
  <c r="J2528" i="4"/>
  <c r="AH2527" i="4"/>
  <c r="X2527" i="4"/>
  <c r="Y2527" i="4" s="1"/>
  <c r="Q2527" i="4"/>
  <c r="R2527" i="4" s="1"/>
  <c r="O2527" i="4"/>
  <c r="J2527" i="4"/>
  <c r="AH2526" i="4"/>
  <c r="X2526" i="4"/>
  <c r="Y2526" i="4" s="1"/>
  <c r="Q2526" i="4"/>
  <c r="R2526" i="4" s="1"/>
  <c r="O2526" i="4"/>
  <c r="J2526" i="4"/>
  <c r="AH2525" i="4"/>
  <c r="X2525" i="4"/>
  <c r="Y2525" i="4" s="1"/>
  <c r="Q2525" i="4"/>
  <c r="R2525" i="4" s="1"/>
  <c r="O2525" i="4"/>
  <c r="J2525" i="4"/>
  <c r="AH2524" i="4"/>
  <c r="X2524" i="4"/>
  <c r="Y2524" i="4" s="1"/>
  <c r="Q2524" i="4"/>
  <c r="R2524" i="4" s="1"/>
  <c r="O2524" i="4"/>
  <c r="J2524" i="4"/>
  <c r="AH2523" i="4"/>
  <c r="X2523" i="4"/>
  <c r="Y2523" i="4" s="1"/>
  <c r="Q2523" i="4"/>
  <c r="R2523" i="4" s="1"/>
  <c r="O2523" i="4"/>
  <c r="J2523" i="4"/>
  <c r="AH2522" i="4"/>
  <c r="X2522" i="4"/>
  <c r="Y2522" i="4" s="1"/>
  <c r="Q2522" i="4"/>
  <c r="O2522" i="4"/>
  <c r="J2522" i="4"/>
  <c r="AG2515" i="4"/>
  <c r="AF2515" i="4"/>
  <c r="P2515" i="4"/>
  <c r="K2515" i="4"/>
  <c r="K2518" i="4" s="1"/>
  <c r="AH2514" i="4"/>
  <c r="AC2514" i="4"/>
  <c r="AD2514" i="4" s="1"/>
  <c r="X2514" i="4"/>
  <c r="Y2514" i="4" s="1"/>
  <c r="J2514" i="4"/>
  <c r="AH2513" i="4"/>
  <c r="X2513" i="4"/>
  <c r="Y2513" i="4" s="1"/>
  <c r="Q2513" i="4"/>
  <c r="R2513" i="4" s="1"/>
  <c r="O2513" i="4"/>
  <c r="J2513" i="4"/>
  <c r="AH2512" i="4"/>
  <c r="X2512" i="4"/>
  <c r="Y2512" i="4" s="1"/>
  <c r="Q2512" i="4"/>
  <c r="R2512" i="4" s="1"/>
  <c r="O2512" i="4"/>
  <c r="S2512" i="4" s="1"/>
  <c r="J2512" i="4"/>
  <c r="Z2512" i="4" s="1"/>
  <c r="AA2512" i="4" s="1"/>
  <c r="AB2512" i="4" s="1"/>
  <c r="AC2512" i="4" s="1"/>
  <c r="AH2511" i="4"/>
  <c r="X2511" i="4"/>
  <c r="Y2511" i="4" s="1"/>
  <c r="Q2511" i="4"/>
  <c r="R2511" i="4" s="1"/>
  <c r="O2511" i="4"/>
  <c r="J2511" i="4"/>
  <c r="AH2510" i="4"/>
  <c r="X2510" i="4"/>
  <c r="Y2510" i="4" s="1"/>
  <c r="Q2510" i="4"/>
  <c r="R2510" i="4" s="1"/>
  <c r="O2510" i="4"/>
  <c r="J2510" i="4"/>
  <c r="AH2509" i="4"/>
  <c r="X2509" i="4"/>
  <c r="Y2509" i="4" s="1"/>
  <c r="Q2509" i="4"/>
  <c r="R2509" i="4" s="1"/>
  <c r="O2509" i="4"/>
  <c r="J2509" i="4"/>
  <c r="AH2508" i="4"/>
  <c r="X2508" i="4"/>
  <c r="Y2508" i="4" s="1"/>
  <c r="Q2508" i="4"/>
  <c r="R2508" i="4" s="1"/>
  <c r="O2508" i="4"/>
  <c r="S2508" i="4" s="1"/>
  <c r="J2508" i="4"/>
  <c r="AH2507" i="4"/>
  <c r="X2507" i="4"/>
  <c r="Y2507" i="4" s="1"/>
  <c r="Q2507" i="4"/>
  <c r="R2507" i="4" s="1"/>
  <c r="O2507" i="4"/>
  <c r="J2507" i="4"/>
  <c r="AH2506" i="4"/>
  <c r="X2506" i="4"/>
  <c r="Y2506" i="4" s="1"/>
  <c r="Q2506" i="4"/>
  <c r="R2506" i="4" s="1"/>
  <c r="O2506" i="4"/>
  <c r="S2506" i="4" s="1"/>
  <c r="J2506" i="4"/>
  <c r="AH2505" i="4"/>
  <c r="X2505" i="4"/>
  <c r="Y2505" i="4" s="1"/>
  <c r="Q2505" i="4"/>
  <c r="R2505" i="4" s="1"/>
  <c r="O2505" i="4"/>
  <c r="J2505" i="4"/>
  <c r="AH2504" i="4"/>
  <c r="X2504" i="4"/>
  <c r="Y2504" i="4" s="1"/>
  <c r="Q2504" i="4"/>
  <c r="R2504" i="4" s="1"/>
  <c r="O2504" i="4"/>
  <c r="J2504" i="4"/>
  <c r="AH2503" i="4"/>
  <c r="AA2503" i="4"/>
  <c r="AB2503" i="4" s="1"/>
  <c r="AC2503" i="4" s="1"/>
  <c r="X2503" i="4"/>
  <c r="Y2503" i="4" s="1"/>
  <c r="Q2503" i="4"/>
  <c r="O2503" i="4"/>
  <c r="S2503" i="4" s="1"/>
  <c r="J2503" i="4"/>
  <c r="AH2502" i="4"/>
  <c r="AB2502" i="4"/>
  <c r="AC2502" i="4" s="1"/>
  <c r="X2502" i="4"/>
  <c r="Y2502" i="4" s="1"/>
  <c r="Q2502" i="4"/>
  <c r="R2502" i="4" s="1"/>
  <c r="O2502" i="4"/>
  <c r="J2502" i="4"/>
  <c r="AH2501" i="4"/>
  <c r="AB2501" i="4"/>
  <c r="X2501" i="4"/>
  <c r="Y2501" i="4" s="1"/>
  <c r="Q2501" i="4"/>
  <c r="R2501" i="4" s="1"/>
  <c r="O2501" i="4"/>
  <c r="J2501" i="4"/>
  <c r="AH2500" i="4"/>
  <c r="AB2500" i="4"/>
  <c r="X2500" i="4"/>
  <c r="Y2500" i="4" s="1"/>
  <c r="Q2500" i="4"/>
  <c r="R2500" i="4" s="1"/>
  <c r="O2500" i="4"/>
  <c r="J2500" i="4"/>
  <c r="AH2499" i="4"/>
  <c r="AB2499" i="4"/>
  <c r="X2499" i="4"/>
  <c r="Y2499" i="4" s="1"/>
  <c r="Q2499" i="4"/>
  <c r="R2499" i="4" s="1"/>
  <c r="O2499" i="4"/>
  <c r="J2499" i="4"/>
  <c r="AH2498" i="4"/>
  <c r="AB2498" i="4"/>
  <c r="X2498" i="4"/>
  <c r="Y2498" i="4" s="1"/>
  <c r="Q2498" i="4"/>
  <c r="R2498" i="4" s="1"/>
  <c r="O2498" i="4"/>
  <c r="J2498" i="4"/>
  <c r="AH2497" i="4"/>
  <c r="AB2497" i="4"/>
  <c r="X2497" i="4"/>
  <c r="Y2497" i="4" s="1"/>
  <c r="Q2497" i="4"/>
  <c r="R2497" i="4" s="1"/>
  <c r="O2497" i="4"/>
  <c r="J2497" i="4"/>
  <c r="AH2496" i="4"/>
  <c r="AB2496" i="4"/>
  <c r="X2496" i="4"/>
  <c r="Y2496" i="4" s="1"/>
  <c r="Q2496" i="4"/>
  <c r="R2496" i="4" s="1"/>
  <c r="O2496" i="4"/>
  <c r="J2496" i="4"/>
  <c r="AH2495" i="4"/>
  <c r="AB2495" i="4"/>
  <c r="X2495" i="4"/>
  <c r="Y2495" i="4" s="1"/>
  <c r="Q2495" i="4"/>
  <c r="R2495" i="4" s="1"/>
  <c r="O2495" i="4"/>
  <c r="J2495" i="4"/>
  <c r="Z2495" i="4" s="1"/>
  <c r="AH2494" i="4"/>
  <c r="X2494" i="4"/>
  <c r="Y2494" i="4" s="1"/>
  <c r="Q2494" i="4"/>
  <c r="R2494" i="4" s="1"/>
  <c r="O2494" i="4"/>
  <c r="J2494" i="4"/>
  <c r="AH2493" i="4"/>
  <c r="AB2493" i="4"/>
  <c r="AC2493" i="4" s="1"/>
  <c r="X2493" i="4"/>
  <c r="Y2493" i="4" s="1"/>
  <c r="Q2493" i="4"/>
  <c r="R2493" i="4" s="1"/>
  <c r="O2493" i="4"/>
  <c r="J2493" i="4"/>
  <c r="AH2492" i="4"/>
  <c r="AB2492" i="4"/>
  <c r="AC2492" i="4" s="1"/>
  <c r="X2492" i="4"/>
  <c r="Y2492" i="4" s="1"/>
  <c r="Q2492" i="4"/>
  <c r="R2492" i="4" s="1"/>
  <c r="O2492" i="4"/>
  <c r="J2492" i="4"/>
  <c r="AH2491" i="4"/>
  <c r="AB2491" i="4"/>
  <c r="AC2491" i="4" s="1"/>
  <c r="X2491" i="4"/>
  <c r="Y2491" i="4" s="1"/>
  <c r="Q2491" i="4"/>
  <c r="R2491" i="4" s="1"/>
  <c r="O2491" i="4"/>
  <c r="J2491" i="4"/>
  <c r="AH2490" i="4"/>
  <c r="AB2490" i="4"/>
  <c r="AC2490" i="4" s="1"/>
  <c r="X2490" i="4"/>
  <c r="Y2490" i="4" s="1"/>
  <c r="Q2490" i="4"/>
  <c r="R2490" i="4" s="1"/>
  <c r="O2490" i="4"/>
  <c r="J2490" i="4"/>
  <c r="AH2489" i="4"/>
  <c r="AB2489" i="4"/>
  <c r="AC2489" i="4" s="1"/>
  <c r="X2489" i="4"/>
  <c r="Y2489" i="4" s="1"/>
  <c r="Q2489" i="4"/>
  <c r="R2489" i="4" s="1"/>
  <c r="O2489" i="4"/>
  <c r="J2489" i="4"/>
  <c r="AH2488" i="4"/>
  <c r="X2488" i="4"/>
  <c r="Y2488" i="4" s="1"/>
  <c r="Q2488" i="4"/>
  <c r="R2488" i="4" s="1"/>
  <c r="O2488" i="4"/>
  <c r="J2488" i="4"/>
  <c r="AH2487" i="4"/>
  <c r="AB2487" i="4"/>
  <c r="AC2487" i="4" s="1"/>
  <c r="X2487" i="4"/>
  <c r="Y2487" i="4" s="1"/>
  <c r="Q2487" i="4"/>
  <c r="R2487" i="4" s="1"/>
  <c r="O2487" i="4"/>
  <c r="J2487" i="4"/>
  <c r="AH2486" i="4"/>
  <c r="AB2486" i="4"/>
  <c r="AC2486" i="4" s="1"/>
  <c r="X2486" i="4"/>
  <c r="Y2486" i="4" s="1"/>
  <c r="Q2486" i="4"/>
  <c r="R2486" i="4" s="1"/>
  <c r="O2486" i="4"/>
  <c r="J2486" i="4"/>
  <c r="AH2485" i="4"/>
  <c r="X2485" i="4"/>
  <c r="Y2485" i="4" s="1"/>
  <c r="Q2485" i="4"/>
  <c r="R2485" i="4" s="1"/>
  <c r="O2485" i="4"/>
  <c r="J2485" i="4"/>
  <c r="AH2484" i="4"/>
  <c r="AB2484" i="4"/>
  <c r="X2484" i="4"/>
  <c r="Y2484" i="4" s="1"/>
  <c r="Q2484" i="4"/>
  <c r="R2484" i="4" s="1"/>
  <c r="O2484" i="4"/>
  <c r="J2484" i="4"/>
  <c r="AH2483" i="4"/>
  <c r="X2483" i="4"/>
  <c r="Y2483" i="4" s="1"/>
  <c r="Q2483" i="4"/>
  <c r="R2483" i="4" s="1"/>
  <c r="O2483" i="4"/>
  <c r="J2483" i="4"/>
  <c r="AH2482" i="4"/>
  <c r="AB2482" i="4"/>
  <c r="X2482" i="4"/>
  <c r="Y2482" i="4" s="1"/>
  <c r="Q2482" i="4"/>
  <c r="R2482" i="4" s="1"/>
  <c r="O2482" i="4"/>
  <c r="J2482" i="4"/>
  <c r="AH2481" i="4"/>
  <c r="AB2481" i="4"/>
  <c r="AC2481" i="4" s="1"/>
  <c r="X2481" i="4"/>
  <c r="Y2481" i="4" s="1"/>
  <c r="Q2481" i="4"/>
  <c r="R2481" i="4" s="1"/>
  <c r="O2481" i="4"/>
  <c r="J2481" i="4"/>
  <c r="AH2480" i="4"/>
  <c r="AB2480" i="4"/>
  <c r="AC2480" i="4" s="1"/>
  <c r="X2480" i="4"/>
  <c r="Y2480" i="4" s="1"/>
  <c r="Q2480" i="4"/>
  <c r="R2480" i="4" s="1"/>
  <c r="O2480" i="4"/>
  <c r="J2480" i="4"/>
  <c r="AH2479" i="4"/>
  <c r="X2479" i="4"/>
  <c r="Y2479" i="4" s="1"/>
  <c r="Q2479" i="4"/>
  <c r="R2479" i="4" s="1"/>
  <c r="O2479" i="4"/>
  <c r="J2479" i="4"/>
  <c r="AH2478" i="4"/>
  <c r="AB2478" i="4"/>
  <c r="AC2478" i="4" s="1"/>
  <c r="X2478" i="4"/>
  <c r="Y2478" i="4" s="1"/>
  <c r="Q2478" i="4"/>
  <c r="R2478" i="4" s="1"/>
  <c r="O2478" i="4"/>
  <c r="J2478" i="4"/>
  <c r="AH2477" i="4"/>
  <c r="AB2477" i="4"/>
  <c r="AC2477" i="4" s="1"/>
  <c r="X2477" i="4"/>
  <c r="Y2477" i="4" s="1"/>
  <c r="Q2477" i="4"/>
  <c r="R2477" i="4" s="1"/>
  <c r="O2477" i="4"/>
  <c r="J2477" i="4"/>
  <c r="AH2476" i="4"/>
  <c r="AB2476" i="4"/>
  <c r="AC2476" i="4" s="1"/>
  <c r="X2476" i="4"/>
  <c r="Y2476" i="4" s="1"/>
  <c r="Q2476" i="4"/>
  <c r="R2476" i="4" s="1"/>
  <c r="O2476" i="4"/>
  <c r="S2476" i="4" s="1"/>
  <c r="J2476" i="4"/>
  <c r="AH2475" i="4"/>
  <c r="AB2475" i="4"/>
  <c r="AC2475" i="4" s="1"/>
  <c r="X2475" i="4"/>
  <c r="Y2475" i="4" s="1"/>
  <c r="Q2475" i="4"/>
  <c r="R2475" i="4" s="1"/>
  <c r="O2475" i="4"/>
  <c r="J2475" i="4"/>
  <c r="AH2474" i="4"/>
  <c r="AB2474" i="4"/>
  <c r="AC2474" i="4" s="1"/>
  <c r="X2474" i="4"/>
  <c r="Y2474" i="4" s="1"/>
  <c r="Q2474" i="4"/>
  <c r="R2474" i="4" s="1"/>
  <c r="O2474" i="4"/>
  <c r="J2474" i="4"/>
  <c r="AH2473" i="4"/>
  <c r="AB2473" i="4"/>
  <c r="AC2473" i="4" s="1"/>
  <c r="X2473" i="4"/>
  <c r="Y2473" i="4" s="1"/>
  <c r="Q2473" i="4"/>
  <c r="R2473" i="4" s="1"/>
  <c r="O2473" i="4"/>
  <c r="J2473" i="4"/>
  <c r="AH2472" i="4"/>
  <c r="AB2472" i="4"/>
  <c r="AC2472" i="4" s="1"/>
  <c r="X2472" i="4"/>
  <c r="Y2472" i="4" s="1"/>
  <c r="Q2472" i="4"/>
  <c r="R2472" i="4" s="1"/>
  <c r="O2472" i="4"/>
  <c r="J2472" i="4"/>
  <c r="AH2471" i="4"/>
  <c r="AB2471" i="4"/>
  <c r="AC2471" i="4" s="1"/>
  <c r="X2471" i="4"/>
  <c r="Y2471" i="4" s="1"/>
  <c r="Q2471" i="4"/>
  <c r="R2471" i="4" s="1"/>
  <c r="O2471" i="4"/>
  <c r="J2471" i="4"/>
  <c r="AH2470" i="4"/>
  <c r="AB2470" i="4"/>
  <c r="AC2470" i="4" s="1"/>
  <c r="X2470" i="4"/>
  <c r="Y2470" i="4" s="1"/>
  <c r="Q2470" i="4"/>
  <c r="R2470" i="4" s="1"/>
  <c r="O2470" i="4"/>
  <c r="J2470" i="4"/>
  <c r="AH2469" i="4"/>
  <c r="AB2469" i="4"/>
  <c r="AC2469" i="4" s="1"/>
  <c r="X2469" i="4"/>
  <c r="Y2469" i="4" s="1"/>
  <c r="Q2469" i="4"/>
  <c r="R2469" i="4" s="1"/>
  <c r="O2469" i="4"/>
  <c r="J2469" i="4"/>
  <c r="AH2468" i="4"/>
  <c r="AB2468" i="4"/>
  <c r="AC2468" i="4" s="1"/>
  <c r="X2468" i="4"/>
  <c r="Y2468" i="4" s="1"/>
  <c r="Q2468" i="4"/>
  <c r="R2468" i="4" s="1"/>
  <c r="O2468" i="4"/>
  <c r="J2468" i="4"/>
  <c r="AH2467" i="4"/>
  <c r="AB2467" i="4"/>
  <c r="AC2467" i="4" s="1"/>
  <c r="X2467" i="4"/>
  <c r="Y2467" i="4" s="1"/>
  <c r="Q2467" i="4"/>
  <c r="R2467" i="4" s="1"/>
  <c r="O2467" i="4"/>
  <c r="J2467" i="4"/>
  <c r="AH2466" i="4"/>
  <c r="AB2466" i="4"/>
  <c r="AC2466" i="4" s="1"/>
  <c r="X2466" i="4"/>
  <c r="Y2466" i="4" s="1"/>
  <c r="Q2466" i="4"/>
  <c r="R2466" i="4" s="1"/>
  <c r="O2466" i="4"/>
  <c r="J2466" i="4"/>
  <c r="AH2465" i="4"/>
  <c r="AB2465" i="4"/>
  <c r="AC2465" i="4" s="1"/>
  <c r="X2465" i="4"/>
  <c r="Y2465" i="4" s="1"/>
  <c r="Q2465" i="4"/>
  <c r="R2465" i="4" s="1"/>
  <c r="O2465" i="4"/>
  <c r="J2465" i="4"/>
  <c r="AH2464" i="4"/>
  <c r="AB2464" i="4"/>
  <c r="AC2464" i="4" s="1"/>
  <c r="X2464" i="4"/>
  <c r="Y2464" i="4" s="1"/>
  <c r="Q2464" i="4"/>
  <c r="R2464" i="4" s="1"/>
  <c r="O2464" i="4"/>
  <c r="J2464" i="4"/>
  <c r="AH2463" i="4"/>
  <c r="AB2463" i="4"/>
  <c r="AC2463" i="4" s="1"/>
  <c r="X2463" i="4"/>
  <c r="Y2463" i="4" s="1"/>
  <c r="Q2463" i="4"/>
  <c r="O2463" i="4"/>
  <c r="J2463" i="4"/>
  <c r="AG2456" i="4"/>
  <c r="AF2456" i="4"/>
  <c r="P2456" i="4"/>
  <c r="AH2455" i="4"/>
  <c r="X2455" i="4"/>
  <c r="Y2455" i="4" s="1"/>
  <c r="Q2455" i="4"/>
  <c r="R2455" i="4" s="1"/>
  <c r="O2455" i="4"/>
  <c r="J2455" i="4"/>
  <c r="AH2454" i="4"/>
  <c r="X2454" i="4"/>
  <c r="Y2454" i="4" s="1"/>
  <c r="Q2454" i="4"/>
  <c r="R2454" i="4" s="1"/>
  <c r="O2454" i="4"/>
  <c r="J2454" i="4"/>
  <c r="AH2453" i="4"/>
  <c r="X2453" i="4"/>
  <c r="Y2453" i="4" s="1"/>
  <c r="Q2453" i="4"/>
  <c r="R2453" i="4" s="1"/>
  <c r="O2453" i="4"/>
  <c r="J2453" i="4"/>
  <c r="AG2446" i="4"/>
  <c r="P2446" i="4"/>
  <c r="AH2445" i="4"/>
  <c r="X2445" i="4"/>
  <c r="Y2445" i="4" s="1"/>
  <c r="Q2445" i="4"/>
  <c r="R2445" i="4" s="1"/>
  <c r="O2445" i="4"/>
  <c r="J2445" i="4"/>
  <c r="AH2444" i="4"/>
  <c r="X2444" i="4"/>
  <c r="Y2444" i="4" s="1"/>
  <c r="Q2444" i="4"/>
  <c r="R2444" i="4" s="1"/>
  <c r="O2444" i="4"/>
  <c r="S2444" i="4" s="1"/>
  <c r="J2444" i="4"/>
  <c r="AH2443" i="4"/>
  <c r="X2443" i="4"/>
  <c r="Y2443" i="4" s="1"/>
  <c r="Q2443" i="4"/>
  <c r="R2443" i="4" s="1"/>
  <c r="O2443" i="4"/>
  <c r="J2443" i="4"/>
  <c r="AH2442" i="4"/>
  <c r="X2442" i="4"/>
  <c r="Y2442" i="4" s="1"/>
  <c r="Q2442" i="4"/>
  <c r="R2442" i="4" s="1"/>
  <c r="O2442" i="4"/>
  <c r="J2442" i="4"/>
  <c r="AH2441" i="4"/>
  <c r="X2441" i="4"/>
  <c r="Y2441" i="4" s="1"/>
  <c r="Q2441" i="4"/>
  <c r="R2441" i="4" s="1"/>
  <c r="O2441" i="4"/>
  <c r="J2441" i="4"/>
  <c r="AH2440" i="4"/>
  <c r="X2440" i="4"/>
  <c r="Y2440" i="4" s="1"/>
  <c r="Q2440" i="4"/>
  <c r="R2440" i="4" s="1"/>
  <c r="O2440" i="4"/>
  <c r="S2440" i="4" s="1"/>
  <c r="J2440" i="4"/>
  <c r="AH2439" i="4"/>
  <c r="X2439" i="4"/>
  <c r="Y2439" i="4" s="1"/>
  <c r="Q2439" i="4"/>
  <c r="R2439" i="4" s="1"/>
  <c r="O2439" i="4"/>
  <c r="J2439" i="4"/>
  <c r="AH2438" i="4"/>
  <c r="X2438" i="4"/>
  <c r="Y2438" i="4" s="1"/>
  <c r="Q2438" i="4"/>
  <c r="R2438" i="4" s="1"/>
  <c r="O2438" i="4"/>
  <c r="J2438" i="4"/>
  <c r="AH2437" i="4"/>
  <c r="X2437" i="4"/>
  <c r="Y2437" i="4" s="1"/>
  <c r="Q2437" i="4"/>
  <c r="R2437" i="4" s="1"/>
  <c r="O2437" i="4"/>
  <c r="J2437" i="4"/>
  <c r="Z2437" i="4" s="1"/>
  <c r="AA2437" i="4" s="1"/>
  <c r="AB2437" i="4" s="1"/>
  <c r="AC2437" i="4" s="1"/>
  <c r="AH2436" i="4"/>
  <c r="X2436" i="4"/>
  <c r="Y2436" i="4" s="1"/>
  <c r="Q2436" i="4"/>
  <c r="R2436" i="4" s="1"/>
  <c r="O2436" i="4"/>
  <c r="J2436" i="4"/>
  <c r="AH2435" i="4"/>
  <c r="X2435" i="4"/>
  <c r="Y2435" i="4" s="1"/>
  <c r="Q2435" i="4"/>
  <c r="R2435" i="4" s="1"/>
  <c r="O2435" i="4"/>
  <c r="J2435" i="4"/>
  <c r="AH2434" i="4"/>
  <c r="X2434" i="4"/>
  <c r="Y2434" i="4" s="1"/>
  <c r="Q2434" i="4"/>
  <c r="R2434" i="4" s="1"/>
  <c r="O2434" i="4"/>
  <c r="J2434" i="4"/>
  <c r="AH2433" i="4"/>
  <c r="X2433" i="4"/>
  <c r="Y2433" i="4" s="1"/>
  <c r="Q2433" i="4"/>
  <c r="R2433" i="4" s="1"/>
  <c r="O2433" i="4"/>
  <c r="J2433" i="4"/>
  <c r="AH2432" i="4"/>
  <c r="X2432" i="4"/>
  <c r="Y2432" i="4" s="1"/>
  <c r="Q2432" i="4"/>
  <c r="R2432" i="4" s="1"/>
  <c r="O2432" i="4"/>
  <c r="S2432" i="4" s="1"/>
  <c r="J2432" i="4"/>
  <c r="AH2431" i="4"/>
  <c r="X2431" i="4"/>
  <c r="Y2431" i="4" s="1"/>
  <c r="Q2431" i="4"/>
  <c r="R2431" i="4" s="1"/>
  <c r="O2431" i="4"/>
  <c r="J2431" i="4"/>
  <c r="AH2430" i="4"/>
  <c r="X2430" i="4"/>
  <c r="Y2430" i="4" s="1"/>
  <c r="Q2430" i="4"/>
  <c r="R2430" i="4" s="1"/>
  <c r="O2430" i="4"/>
  <c r="J2430" i="4"/>
  <c r="AH2429" i="4"/>
  <c r="X2429" i="4"/>
  <c r="Y2429" i="4" s="1"/>
  <c r="Q2429" i="4"/>
  <c r="R2429" i="4" s="1"/>
  <c r="O2429" i="4"/>
  <c r="J2429" i="4"/>
  <c r="AH2428" i="4"/>
  <c r="X2428" i="4"/>
  <c r="Y2428" i="4" s="1"/>
  <c r="Q2428" i="4"/>
  <c r="R2428" i="4" s="1"/>
  <c r="O2428" i="4"/>
  <c r="J2428" i="4"/>
  <c r="AH2427" i="4"/>
  <c r="X2427" i="4"/>
  <c r="Y2427" i="4" s="1"/>
  <c r="Q2427" i="4"/>
  <c r="R2427" i="4" s="1"/>
  <c r="O2427" i="4"/>
  <c r="J2427" i="4"/>
  <c r="AH2426" i="4"/>
  <c r="X2426" i="4"/>
  <c r="Y2426" i="4" s="1"/>
  <c r="Q2426" i="4"/>
  <c r="R2426" i="4" s="1"/>
  <c r="O2426" i="4"/>
  <c r="J2426" i="4"/>
  <c r="AH2425" i="4"/>
  <c r="X2425" i="4"/>
  <c r="Y2425" i="4" s="1"/>
  <c r="Q2425" i="4"/>
  <c r="R2425" i="4" s="1"/>
  <c r="O2425" i="4"/>
  <c r="J2425" i="4"/>
  <c r="AH2424" i="4"/>
  <c r="X2424" i="4"/>
  <c r="Y2424" i="4" s="1"/>
  <c r="Q2424" i="4"/>
  <c r="R2424" i="4" s="1"/>
  <c r="O2424" i="4"/>
  <c r="S2424" i="4" s="1"/>
  <c r="J2424" i="4"/>
  <c r="AH2423" i="4"/>
  <c r="X2423" i="4"/>
  <c r="Y2423" i="4" s="1"/>
  <c r="Q2423" i="4"/>
  <c r="R2423" i="4" s="1"/>
  <c r="O2423" i="4"/>
  <c r="J2423" i="4"/>
  <c r="AH2422" i="4"/>
  <c r="X2422" i="4"/>
  <c r="Y2422" i="4" s="1"/>
  <c r="Q2422" i="4"/>
  <c r="R2422" i="4" s="1"/>
  <c r="O2422" i="4"/>
  <c r="J2422" i="4"/>
  <c r="AH2421" i="4"/>
  <c r="X2421" i="4"/>
  <c r="Y2421" i="4" s="1"/>
  <c r="Q2421" i="4"/>
  <c r="R2421" i="4" s="1"/>
  <c r="O2421" i="4"/>
  <c r="S2421" i="4" s="1"/>
  <c r="J2421" i="4"/>
  <c r="AH2420" i="4"/>
  <c r="X2420" i="4"/>
  <c r="Y2420" i="4" s="1"/>
  <c r="Q2420" i="4"/>
  <c r="R2420" i="4" s="1"/>
  <c r="O2420" i="4"/>
  <c r="J2420" i="4"/>
  <c r="AH2419" i="4"/>
  <c r="X2419" i="4"/>
  <c r="Y2419" i="4" s="1"/>
  <c r="Q2419" i="4"/>
  <c r="R2419" i="4" s="1"/>
  <c r="O2419" i="4"/>
  <c r="J2419" i="4"/>
  <c r="AH2418" i="4"/>
  <c r="X2418" i="4"/>
  <c r="Y2418" i="4" s="1"/>
  <c r="Q2418" i="4"/>
  <c r="R2418" i="4" s="1"/>
  <c r="O2418" i="4"/>
  <c r="J2418" i="4"/>
  <c r="AH2417" i="4"/>
  <c r="X2417" i="4"/>
  <c r="Y2417" i="4" s="1"/>
  <c r="Q2417" i="4"/>
  <c r="R2417" i="4" s="1"/>
  <c r="O2417" i="4"/>
  <c r="S2417" i="4" s="1"/>
  <c r="J2417" i="4"/>
  <c r="AH2416" i="4"/>
  <c r="X2416" i="4"/>
  <c r="Y2416" i="4" s="1"/>
  <c r="Q2416" i="4"/>
  <c r="R2416" i="4" s="1"/>
  <c r="O2416" i="4"/>
  <c r="J2416" i="4"/>
  <c r="AH2415" i="4"/>
  <c r="AB2415" i="4"/>
  <c r="AC2415" i="4" s="1"/>
  <c r="X2415" i="4"/>
  <c r="Y2415" i="4" s="1"/>
  <c r="Q2415" i="4"/>
  <c r="O2415" i="4"/>
  <c r="J2415" i="4"/>
  <c r="AG2408" i="4"/>
  <c r="P2408" i="4"/>
  <c r="K2408" i="4"/>
  <c r="K2411" i="4" s="1"/>
  <c r="AH2407" i="4"/>
  <c r="AD2407" i="4"/>
  <c r="Z2407" i="4"/>
  <c r="AA2407" i="4" s="1"/>
  <c r="AB2407" i="4" s="1"/>
  <c r="X2407" i="4"/>
  <c r="Y2407" i="4" s="1"/>
  <c r="J2407" i="4"/>
  <c r="AH2406" i="4"/>
  <c r="AD2406" i="4"/>
  <c r="Z2406" i="4"/>
  <c r="AA2406" i="4" s="1"/>
  <c r="AB2406" i="4" s="1"/>
  <c r="X2406" i="4"/>
  <c r="Y2406" i="4" s="1"/>
  <c r="J2406" i="4"/>
  <c r="AH2405" i="4"/>
  <c r="Z2405" i="4"/>
  <c r="AA2405" i="4" s="1"/>
  <c r="AB2405" i="4" s="1"/>
  <c r="AC2405" i="4" s="1"/>
  <c r="X2405" i="4"/>
  <c r="Y2405" i="4" s="1"/>
  <c r="J2405" i="4"/>
  <c r="AH2404" i="4"/>
  <c r="Z2404" i="4"/>
  <c r="AA2404" i="4" s="1"/>
  <c r="AB2404" i="4" s="1"/>
  <c r="AC2404" i="4" s="1"/>
  <c r="AD2404" i="4" s="1"/>
  <c r="X2404" i="4"/>
  <c r="Y2404" i="4" s="1"/>
  <c r="J2404" i="4"/>
  <c r="AH2403" i="4"/>
  <c r="Z2403" i="4"/>
  <c r="AA2403" i="4" s="1"/>
  <c r="AB2403" i="4" s="1"/>
  <c r="AC2403" i="4" s="1"/>
  <c r="AD2403" i="4" s="1"/>
  <c r="X2403" i="4"/>
  <c r="Y2403" i="4" s="1"/>
  <c r="J2403" i="4"/>
  <c r="AH2402" i="4"/>
  <c r="Z2402" i="4"/>
  <c r="AA2402" i="4" s="1"/>
  <c r="AB2402" i="4" s="1"/>
  <c r="AC2402" i="4" s="1"/>
  <c r="AD2402" i="4" s="1"/>
  <c r="X2402" i="4"/>
  <c r="Y2402" i="4" s="1"/>
  <c r="J2402" i="4"/>
  <c r="AH2401" i="4"/>
  <c r="Z2401" i="4"/>
  <c r="AA2401" i="4" s="1"/>
  <c r="AB2401" i="4" s="1"/>
  <c r="AC2401" i="4" s="1"/>
  <c r="AD2401" i="4" s="1"/>
  <c r="X2401" i="4"/>
  <c r="Y2401" i="4" s="1"/>
  <c r="J2401" i="4"/>
  <c r="AH2400" i="4"/>
  <c r="Z2400" i="4"/>
  <c r="AA2400" i="4" s="1"/>
  <c r="AB2400" i="4" s="1"/>
  <c r="AC2400" i="4" s="1"/>
  <c r="AD2400" i="4" s="1"/>
  <c r="X2400" i="4"/>
  <c r="Y2400" i="4" s="1"/>
  <c r="J2400" i="4"/>
  <c r="AH2399" i="4"/>
  <c r="Z2399" i="4"/>
  <c r="AA2399" i="4" s="1"/>
  <c r="AB2399" i="4" s="1"/>
  <c r="AC2399" i="4" s="1"/>
  <c r="X2399" i="4"/>
  <c r="Y2399" i="4" s="1"/>
  <c r="Q2399" i="4"/>
  <c r="R2399" i="4" s="1"/>
  <c r="O2399" i="4"/>
  <c r="J2399" i="4"/>
  <c r="AH2398" i="4"/>
  <c r="Z2398" i="4"/>
  <c r="AA2398" i="4" s="1"/>
  <c r="AB2398" i="4" s="1"/>
  <c r="AC2398" i="4" s="1"/>
  <c r="X2398" i="4"/>
  <c r="Y2398" i="4" s="1"/>
  <c r="Q2398" i="4"/>
  <c r="R2398" i="4" s="1"/>
  <c r="O2398" i="4"/>
  <c r="J2398" i="4"/>
  <c r="AH2397" i="4"/>
  <c r="Z2397" i="4"/>
  <c r="AA2397" i="4" s="1"/>
  <c r="AB2397" i="4" s="1"/>
  <c r="AC2397" i="4" s="1"/>
  <c r="X2397" i="4"/>
  <c r="Y2397" i="4" s="1"/>
  <c r="Q2397" i="4"/>
  <c r="R2397" i="4" s="1"/>
  <c r="O2397" i="4"/>
  <c r="J2397" i="4"/>
  <c r="AH2396" i="4"/>
  <c r="Z2396" i="4"/>
  <c r="AA2396" i="4" s="1"/>
  <c r="AB2396" i="4" s="1"/>
  <c r="AC2396" i="4" s="1"/>
  <c r="X2396" i="4"/>
  <c r="Y2396" i="4" s="1"/>
  <c r="Q2396" i="4"/>
  <c r="R2396" i="4" s="1"/>
  <c r="O2396" i="4"/>
  <c r="J2396" i="4"/>
  <c r="AH2395" i="4"/>
  <c r="Z2395" i="4"/>
  <c r="AA2395" i="4" s="1"/>
  <c r="AB2395" i="4" s="1"/>
  <c r="AC2395" i="4" s="1"/>
  <c r="X2395" i="4"/>
  <c r="Y2395" i="4" s="1"/>
  <c r="Q2395" i="4"/>
  <c r="R2395" i="4" s="1"/>
  <c r="O2395" i="4"/>
  <c r="J2395" i="4"/>
  <c r="AH2394" i="4"/>
  <c r="Z2394" i="4"/>
  <c r="AA2394" i="4" s="1"/>
  <c r="AB2394" i="4" s="1"/>
  <c r="AC2394" i="4" s="1"/>
  <c r="X2394" i="4"/>
  <c r="Y2394" i="4" s="1"/>
  <c r="Q2394" i="4"/>
  <c r="R2394" i="4" s="1"/>
  <c r="O2394" i="4"/>
  <c r="J2394" i="4"/>
  <c r="AH2393" i="4"/>
  <c r="Z2393" i="4"/>
  <c r="AA2393" i="4" s="1"/>
  <c r="AB2393" i="4" s="1"/>
  <c r="AC2393" i="4" s="1"/>
  <c r="X2393" i="4"/>
  <c r="Y2393" i="4" s="1"/>
  <c r="Q2393" i="4"/>
  <c r="R2393" i="4" s="1"/>
  <c r="O2393" i="4"/>
  <c r="J2393" i="4"/>
  <c r="AH2392" i="4"/>
  <c r="Z2392" i="4"/>
  <c r="AA2392" i="4" s="1"/>
  <c r="AB2392" i="4" s="1"/>
  <c r="AC2392" i="4" s="1"/>
  <c r="X2392" i="4"/>
  <c r="Y2392" i="4" s="1"/>
  <c r="Q2392" i="4"/>
  <c r="R2392" i="4" s="1"/>
  <c r="O2392" i="4"/>
  <c r="J2392" i="4"/>
  <c r="AH2391" i="4"/>
  <c r="X2391" i="4"/>
  <c r="Y2391" i="4" s="1"/>
  <c r="Q2391" i="4"/>
  <c r="R2391" i="4" s="1"/>
  <c r="O2391" i="4"/>
  <c r="J2391" i="4"/>
  <c r="AH2390" i="4"/>
  <c r="X2390" i="4"/>
  <c r="Y2390" i="4" s="1"/>
  <c r="Q2390" i="4"/>
  <c r="R2390" i="4" s="1"/>
  <c r="O2390" i="4"/>
  <c r="S2390" i="4" s="1"/>
  <c r="J2390" i="4"/>
  <c r="AH2389" i="4"/>
  <c r="X2389" i="4"/>
  <c r="Y2389" i="4" s="1"/>
  <c r="Q2389" i="4"/>
  <c r="R2389" i="4" s="1"/>
  <c r="O2389" i="4"/>
  <c r="J2389" i="4"/>
  <c r="Z2389" i="4" s="1"/>
  <c r="AA2389" i="4" s="1"/>
  <c r="AB2389" i="4" s="1"/>
  <c r="AC2389" i="4" s="1"/>
  <c r="AH2388" i="4"/>
  <c r="X2388" i="4"/>
  <c r="Y2388" i="4" s="1"/>
  <c r="Q2388" i="4"/>
  <c r="R2388" i="4" s="1"/>
  <c r="O2388" i="4"/>
  <c r="J2388" i="4"/>
  <c r="Z2388" i="4" s="1"/>
  <c r="AA2388" i="4" s="1"/>
  <c r="AB2388" i="4" s="1"/>
  <c r="AC2388" i="4" s="1"/>
  <c r="AH2387" i="4"/>
  <c r="X2387" i="4"/>
  <c r="Y2387" i="4" s="1"/>
  <c r="Q2387" i="4"/>
  <c r="R2387" i="4" s="1"/>
  <c r="O2387" i="4"/>
  <c r="J2387" i="4"/>
  <c r="AH2386" i="4"/>
  <c r="X2386" i="4"/>
  <c r="Y2386" i="4" s="1"/>
  <c r="Q2386" i="4"/>
  <c r="R2386" i="4" s="1"/>
  <c r="O2386" i="4"/>
  <c r="J2386" i="4"/>
  <c r="AH2385" i="4"/>
  <c r="X2385" i="4"/>
  <c r="Y2385" i="4" s="1"/>
  <c r="Q2385" i="4"/>
  <c r="R2385" i="4" s="1"/>
  <c r="O2385" i="4"/>
  <c r="J2385" i="4"/>
  <c r="AH2384" i="4"/>
  <c r="X2384" i="4"/>
  <c r="Y2384" i="4" s="1"/>
  <c r="Q2384" i="4"/>
  <c r="R2384" i="4" s="1"/>
  <c r="O2384" i="4"/>
  <c r="J2384" i="4"/>
  <c r="AH2383" i="4"/>
  <c r="X2383" i="4"/>
  <c r="Y2383" i="4" s="1"/>
  <c r="Q2383" i="4"/>
  <c r="R2383" i="4" s="1"/>
  <c r="O2383" i="4"/>
  <c r="J2383" i="4"/>
  <c r="AH2382" i="4"/>
  <c r="X2382" i="4"/>
  <c r="Y2382" i="4" s="1"/>
  <c r="Q2382" i="4"/>
  <c r="R2382" i="4" s="1"/>
  <c r="O2382" i="4"/>
  <c r="J2382" i="4"/>
  <c r="AH2381" i="4"/>
  <c r="X2381" i="4"/>
  <c r="Y2381" i="4" s="1"/>
  <c r="Q2381" i="4"/>
  <c r="R2381" i="4" s="1"/>
  <c r="O2381" i="4"/>
  <c r="J2381" i="4"/>
  <c r="AH2380" i="4"/>
  <c r="X2380" i="4"/>
  <c r="Y2380" i="4" s="1"/>
  <c r="Q2380" i="4"/>
  <c r="R2380" i="4" s="1"/>
  <c r="O2380" i="4"/>
  <c r="J2380" i="4"/>
  <c r="AH2379" i="4"/>
  <c r="X2379" i="4"/>
  <c r="Y2379" i="4" s="1"/>
  <c r="Q2379" i="4"/>
  <c r="R2379" i="4" s="1"/>
  <c r="O2379" i="4"/>
  <c r="J2379" i="4"/>
  <c r="AH2378" i="4"/>
  <c r="X2378" i="4"/>
  <c r="Y2378" i="4" s="1"/>
  <c r="Q2378" i="4"/>
  <c r="R2378" i="4" s="1"/>
  <c r="O2378" i="4"/>
  <c r="J2378" i="4"/>
  <c r="AH2377" i="4"/>
  <c r="X2377" i="4"/>
  <c r="Y2377" i="4" s="1"/>
  <c r="Q2377" i="4"/>
  <c r="R2377" i="4" s="1"/>
  <c r="O2377" i="4"/>
  <c r="J2377" i="4"/>
  <c r="AH2376" i="4"/>
  <c r="X2376" i="4"/>
  <c r="Y2376" i="4" s="1"/>
  <c r="Q2376" i="4"/>
  <c r="R2376" i="4" s="1"/>
  <c r="O2376" i="4"/>
  <c r="J2376" i="4"/>
  <c r="AH2375" i="4"/>
  <c r="X2375" i="4"/>
  <c r="Y2375" i="4" s="1"/>
  <c r="Q2375" i="4"/>
  <c r="R2375" i="4" s="1"/>
  <c r="O2375" i="4"/>
  <c r="J2375" i="4"/>
  <c r="AH2374" i="4"/>
  <c r="X2374" i="4"/>
  <c r="Y2374" i="4" s="1"/>
  <c r="Q2374" i="4"/>
  <c r="R2374" i="4" s="1"/>
  <c r="O2374" i="4"/>
  <c r="J2374" i="4"/>
  <c r="AH2373" i="4"/>
  <c r="X2373" i="4"/>
  <c r="Y2373" i="4" s="1"/>
  <c r="Q2373" i="4"/>
  <c r="R2373" i="4" s="1"/>
  <c r="O2373" i="4"/>
  <c r="J2373" i="4"/>
  <c r="AH2372" i="4"/>
  <c r="X2372" i="4"/>
  <c r="Y2372" i="4" s="1"/>
  <c r="Q2372" i="4"/>
  <c r="R2372" i="4" s="1"/>
  <c r="O2372" i="4"/>
  <c r="J2372" i="4"/>
  <c r="AH2371" i="4"/>
  <c r="X2371" i="4"/>
  <c r="Y2371" i="4" s="1"/>
  <c r="Q2371" i="4"/>
  <c r="R2371" i="4" s="1"/>
  <c r="O2371" i="4"/>
  <c r="J2371" i="4"/>
  <c r="AH2370" i="4"/>
  <c r="X2370" i="4"/>
  <c r="Y2370" i="4" s="1"/>
  <c r="Q2370" i="4"/>
  <c r="R2370" i="4" s="1"/>
  <c r="O2370" i="4"/>
  <c r="J2370" i="4"/>
  <c r="AH2369" i="4"/>
  <c r="X2369" i="4"/>
  <c r="Y2369" i="4" s="1"/>
  <c r="Q2369" i="4"/>
  <c r="R2369" i="4" s="1"/>
  <c r="O2369" i="4"/>
  <c r="J2369" i="4"/>
  <c r="AH2368" i="4"/>
  <c r="X2368" i="4"/>
  <c r="Y2368" i="4" s="1"/>
  <c r="Q2368" i="4"/>
  <c r="R2368" i="4" s="1"/>
  <c r="O2368" i="4"/>
  <c r="J2368" i="4"/>
  <c r="AH2367" i="4"/>
  <c r="X2367" i="4"/>
  <c r="Y2367" i="4" s="1"/>
  <c r="Q2367" i="4"/>
  <c r="R2367" i="4" s="1"/>
  <c r="O2367" i="4"/>
  <c r="J2367" i="4"/>
  <c r="AH2366" i="4"/>
  <c r="X2366" i="4"/>
  <c r="Y2366" i="4" s="1"/>
  <c r="Q2366" i="4"/>
  <c r="R2366" i="4" s="1"/>
  <c r="O2366" i="4"/>
  <c r="J2366" i="4"/>
  <c r="AH2365" i="4"/>
  <c r="X2365" i="4"/>
  <c r="Y2365" i="4" s="1"/>
  <c r="Q2365" i="4"/>
  <c r="R2365" i="4" s="1"/>
  <c r="O2365" i="4"/>
  <c r="J2365" i="4"/>
  <c r="AH2364" i="4"/>
  <c r="X2364" i="4"/>
  <c r="Y2364" i="4" s="1"/>
  <c r="Q2364" i="4"/>
  <c r="R2364" i="4" s="1"/>
  <c r="O2364" i="4"/>
  <c r="J2364" i="4"/>
  <c r="AH2363" i="4"/>
  <c r="X2363" i="4"/>
  <c r="Y2363" i="4" s="1"/>
  <c r="Q2363" i="4"/>
  <c r="R2363" i="4" s="1"/>
  <c r="O2363" i="4"/>
  <c r="J2363" i="4"/>
  <c r="AH2362" i="4"/>
  <c r="X2362" i="4"/>
  <c r="Y2362" i="4" s="1"/>
  <c r="Q2362" i="4"/>
  <c r="R2362" i="4" s="1"/>
  <c r="O2362" i="4"/>
  <c r="S2362" i="4" s="1"/>
  <c r="J2362" i="4"/>
  <c r="AH2361" i="4"/>
  <c r="X2361" i="4"/>
  <c r="Y2361" i="4" s="1"/>
  <c r="Q2361" i="4"/>
  <c r="R2361" i="4" s="1"/>
  <c r="O2361" i="4"/>
  <c r="J2361" i="4"/>
  <c r="AH2360" i="4"/>
  <c r="X2360" i="4"/>
  <c r="Y2360" i="4" s="1"/>
  <c r="Q2360" i="4"/>
  <c r="R2360" i="4" s="1"/>
  <c r="O2360" i="4"/>
  <c r="J2360" i="4"/>
  <c r="Z2360" i="4" s="1"/>
  <c r="AA2360" i="4" s="1"/>
  <c r="AB2360" i="4" s="1"/>
  <c r="AC2360" i="4" s="1"/>
  <c r="AH2359" i="4"/>
  <c r="X2359" i="4"/>
  <c r="Y2359" i="4" s="1"/>
  <c r="Q2359" i="4"/>
  <c r="R2359" i="4" s="1"/>
  <c r="O2359" i="4"/>
  <c r="J2359" i="4"/>
  <c r="AH2358" i="4"/>
  <c r="X2358" i="4"/>
  <c r="Y2358" i="4" s="1"/>
  <c r="Q2358" i="4"/>
  <c r="R2358" i="4" s="1"/>
  <c r="O2358" i="4"/>
  <c r="J2358" i="4"/>
  <c r="AH2357" i="4"/>
  <c r="X2357" i="4"/>
  <c r="Y2357" i="4" s="1"/>
  <c r="Q2357" i="4"/>
  <c r="R2357" i="4" s="1"/>
  <c r="O2357" i="4"/>
  <c r="J2357" i="4"/>
  <c r="AH2356" i="4"/>
  <c r="X2356" i="4"/>
  <c r="Y2356" i="4" s="1"/>
  <c r="Q2356" i="4"/>
  <c r="R2356" i="4" s="1"/>
  <c r="O2356" i="4"/>
  <c r="J2356" i="4"/>
  <c r="AH2355" i="4"/>
  <c r="X2355" i="4"/>
  <c r="Y2355" i="4" s="1"/>
  <c r="Q2355" i="4"/>
  <c r="R2355" i="4" s="1"/>
  <c r="O2355" i="4"/>
  <c r="J2355" i="4"/>
  <c r="AH2354" i="4"/>
  <c r="X2354" i="4"/>
  <c r="Y2354" i="4" s="1"/>
  <c r="Q2354" i="4"/>
  <c r="R2354" i="4" s="1"/>
  <c r="O2354" i="4"/>
  <c r="J2354" i="4"/>
  <c r="AH2353" i="4"/>
  <c r="X2353" i="4"/>
  <c r="Y2353" i="4" s="1"/>
  <c r="Q2353" i="4"/>
  <c r="R2353" i="4" s="1"/>
  <c r="O2353" i="4"/>
  <c r="J2353" i="4"/>
  <c r="AH2352" i="4"/>
  <c r="X2352" i="4"/>
  <c r="Y2352" i="4" s="1"/>
  <c r="Q2352" i="4"/>
  <c r="R2352" i="4" s="1"/>
  <c r="O2352" i="4"/>
  <c r="J2352" i="4"/>
  <c r="AH2351" i="4"/>
  <c r="X2351" i="4"/>
  <c r="Y2351" i="4" s="1"/>
  <c r="Q2351" i="4"/>
  <c r="R2351" i="4" s="1"/>
  <c r="O2351" i="4"/>
  <c r="J2351" i="4"/>
  <c r="AH2350" i="4"/>
  <c r="X2350" i="4"/>
  <c r="Y2350" i="4" s="1"/>
  <c r="Q2350" i="4"/>
  <c r="R2350" i="4" s="1"/>
  <c r="O2350" i="4"/>
  <c r="J2350" i="4"/>
  <c r="AH2349" i="4"/>
  <c r="X2349" i="4"/>
  <c r="Y2349" i="4" s="1"/>
  <c r="Q2349" i="4"/>
  <c r="R2349" i="4" s="1"/>
  <c r="O2349" i="4"/>
  <c r="J2349" i="4"/>
  <c r="Z2349" i="4" s="1"/>
  <c r="AA2349" i="4" s="1"/>
  <c r="AB2349" i="4" s="1"/>
  <c r="AC2349" i="4" s="1"/>
  <c r="AH2348" i="4"/>
  <c r="X2348" i="4"/>
  <c r="Y2348" i="4" s="1"/>
  <c r="Q2348" i="4"/>
  <c r="R2348" i="4" s="1"/>
  <c r="O2348" i="4"/>
  <c r="J2348" i="4"/>
  <c r="AH2347" i="4"/>
  <c r="X2347" i="4"/>
  <c r="Y2347" i="4" s="1"/>
  <c r="Q2347" i="4"/>
  <c r="R2347" i="4" s="1"/>
  <c r="O2347" i="4"/>
  <c r="J2347" i="4"/>
  <c r="AH2346" i="4"/>
  <c r="X2346" i="4"/>
  <c r="Y2346" i="4" s="1"/>
  <c r="Q2346" i="4"/>
  <c r="R2346" i="4" s="1"/>
  <c r="O2346" i="4"/>
  <c r="J2346" i="4"/>
  <c r="AH2345" i="4"/>
  <c r="X2345" i="4"/>
  <c r="Y2345" i="4" s="1"/>
  <c r="Q2345" i="4"/>
  <c r="R2345" i="4" s="1"/>
  <c r="O2345" i="4"/>
  <c r="J2345" i="4"/>
  <c r="AH2344" i="4"/>
  <c r="X2344" i="4"/>
  <c r="Y2344" i="4" s="1"/>
  <c r="Q2344" i="4"/>
  <c r="R2344" i="4" s="1"/>
  <c r="O2344" i="4"/>
  <c r="J2344" i="4"/>
  <c r="AH2343" i="4"/>
  <c r="X2343" i="4"/>
  <c r="Y2343" i="4" s="1"/>
  <c r="Q2343" i="4"/>
  <c r="R2343" i="4" s="1"/>
  <c r="O2343" i="4"/>
  <c r="J2343" i="4"/>
  <c r="AH2342" i="4"/>
  <c r="X2342" i="4"/>
  <c r="Y2342" i="4" s="1"/>
  <c r="Q2342" i="4"/>
  <c r="R2342" i="4" s="1"/>
  <c r="O2342" i="4"/>
  <c r="J2342" i="4"/>
  <c r="AH2341" i="4"/>
  <c r="X2341" i="4"/>
  <c r="Y2341" i="4" s="1"/>
  <c r="Q2341" i="4"/>
  <c r="R2341" i="4" s="1"/>
  <c r="O2341" i="4"/>
  <c r="J2341" i="4"/>
  <c r="AH2340" i="4"/>
  <c r="X2340" i="4"/>
  <c r="Y2340" i="4" s="1"/>
  <c r="Q2340" i="4"/>
  <c r="R2340" i="4" s="1"/>
  <c r="O2340" i="4"/>
  <c r="J2340" i="4"/>
  <c r="AH2339" i="4"/>
  <c r="X2339" i="4"/>
  <c r="Y2339" i="4" s="1"/>
  <c r="Q2339" i="4"/>
  <c r="R2339" i="4" s="1"/>
  <c r="O2339" i="4"/>
  <c r="J2339" i="4"/>
  <c r="AH2338" i="4"/>
  <c r="X2338" i="4"/>
  <c r="Y2338" i="4" s="1"/>
  <c r="Q2338" i="4"/>
  <c r="R2338" i="4" s="1"/>
  <c r="O2338" i="4"/>
  <c r="S2338" i="4" s="1"/>
  <c r="J2338" i="4"/>
  <c r="AH2337" i="4"/>
  <c r="X2337" i="4"/>
  <c r="Y2337" i="4" s="1"/>
  <c r="Q2337" i="4"/>
  <c r="R2337" i="4" s="1"/>
  <c r="O2337" i="4"/>
  <c r="J2337" i="4"/>
  <c r="AH2336" i="4"/>
  <c r="X2336" i="4"/>
  <c r="Y2336" i="4" s="1"/>
  <c r="Q2336" i="4"/>
  <c r="R2336" i="4" s="1"/>
  <c r="O2336" i="4"/>
  <c r="J2336" i="4"/>
  <c r="AH2335" i="4"/>
  <c r="X2335" i="4"/>
  <c r="Y2335" i="4" s="1"/>
  <c r="Q2335" i="4"/>
  <c r="R2335" i="4" s="1"/>
  <c r="O2335" i="4"/>
  <c r="J2335" i="4"/>
  <c r="AH2334" i="4"/>
  <c r="X2334" i="4"/>
  <c r="Y2334" i="4" s="1"/>
  <c r="Q2334" i="4"/>
  <c r="R2334" i="4" s="1"/>
  <c r="O2334" i="4"/>
  <c r="J2334" i="4"/>
  <c r="Z2334" i="4" s="1"/>
  <c r="AA2334" i="4" s="1"/>
  <c r="AB2334" i="4" s="1"/>
  <c r="AC2334" i="4" s="1"/>
  <c r="AH2333" i="4"/>
  <c r="X2333" i="4"/>
  <c r="Y2333" i="4" s="1"/>
  <c r="Q2333" i="4"/>
  <c r="R2333" i="4" s="1"/>
  <c r="O2333" i="4"/>
  <c r="J2333" i="4"/>
  <c r="AH2332" i="4"/>
  <c r="X2332" i="4"/>
  <c r="Y2332" i="4" s="1"/>
  <c r="Q2332" i="4"/>
  <c r="R2332" i="4" s="1"/>
  <c r="O2332" i="4"/>
  <c r="J2332" i="4"/>
  <c r="AH2331" i="4"/>
  <c r="X2331" i="4"/>
  <c r="Y2331" i="4" s="1"/>
  <c r="Q2331" i="4"/>
  <c r="R2331" i="4" s="1"/>
  <c r="O2331" i="4"/>
  <c r="J2331" i="4"/>
  <c r="AH2330" i="4"/>
  <c r="X2330" i="4"/>
  <c r="Y2330" i="4" s="1"/>
  <c r="Q2330" i="4"/>
  <c r="R2330" i="4" s="1"/>
  <c r="O2330" i="4"/>
  <c r="J2330" i="4"/>
  <c r="AH2329" i="4"/>
  <c r="X2329" i="4"/>
  <c r="Y2329" i="4" s="1"/>
  <c r="Q2329" i="4"/>
  <c r="R2329" i="4" s="1"/>
  <c r="O2329" i="4"/>
  <c r="S2329" i="4" s="1"/>
  <c r="J2329" i="4"/>
  <c r="AH2328" i="4"/>
  <c r="X2328" i="4"/>
  <c r="Y2328" i="4" s="1"/>
  <c r="Q2328" i="4"/>
  <c r="R2328" i="4" s="1"/>
  <c r="O2328" i="4"/>
  <c r="J2328" i="4"/>
  <c r="Z2328" i="4" s="1"/>
  <c r="AA2328" i="4" s="1"/>
  <c r="AB2328" i="4" s="1"/>
  <c r="AC2328" i="4" s="1"/>
  <c r="AH2327" i="4"/>
  <c r="X2327" i="4"/>
  <c r="Y2327" i="4" s="1"/>
  <c r="Q2327" i="4"/>
  <c r="R2327" i="4" s="1"/>
  <c r="O2327" i="4"/>
  <c r="J2327" i="4"/>
  <c r="AH2326" i="4"/>
  <c r="X2326" i="4"/>
  <c r="Y2326" i="4" s="1"/>
  <c r="Q2326" i="4"/>
  <c r="R2326" i="4" s="1"/>
  <c r="O2326" i="4"/>
  <c r="J2326" i="4"/>
  <c r="AH2325" i="4"/>
  <c r="X2325" i="4"/>
  <c r="Y2325" i="4" s="1"/>
  <c r="Q2325" i="4"/>
  <c r="R2325" i="4" s="1"/>
  <c r="O2325" i="4"/>
  <c r="J2325" i="4"/>
  <c r="AH2324" i="4"/>
  <c r="X2324" i="4"/>
  <c r="Y2324" i="4" s="1"/>
  <c r="Q2324" i="4"/>
  <c r="R2324" i="4" s="1"/>
  <c r="O2324" i="4"/>
  <c r="J2324" i="4"/>
  <c r="AH2323" i="4"/>
  <c r="X2323" i="4"/>
  <c r="Y2323" i="4" s="1"/>
  <c r="Q2323" i="4"/>
  <c r="R2323" i="4" s="1"/>
  <c r="O2323" i="4"/>
  <c r="J2323" i="4"/>
  <c r="AH2322" i="4"/>
  <c r="X2322" i="4"/>
  <c r="Y2322" i="4" s="1"/>
  <c r="Q2322" i="4"/>
  <c r="R2322" i="4" s="1"/>
  <c r="O2322" i="4"/>
  <c r="J2322" i="4"/>
  <c r="AH2321" i="4"/>
  <c r="X2321" i="4"/>
  <c r="Y2321" i="4" s="1"/>
  <c r="Q2321" i="4"/>
  <c r="R2321" i="4" s="1"/>
  <c r="O2321" i="4"/>
  <c r="S2321" i="4" s="1"/>
  <c r="J2321" i="4"/>
  <c r="AH2320" i="4"/>
  <c r="X2320" i="4"/>
  <c r="Y2320" i="4" s="1"/>
  <c r="Q2320" i="4"/>
  <c r="R2320" i="4" s="1"/>
  <c r="O2320" i="4"/>
  <c r="J2320" i="4"/>
  <c r="AH2319" i="4"/>
  <c r="X2319" i="4"/>
  <c r="Y2319" i="4" s="1"/>
  <c r="Q2319" i="4"/>
  <c r="R2319" i="4" s="1"/>
  <c r="O2319" i="4"/>
  <c r="J2319" i="4"/>
  <c r="AH2318" i="4"/>
  <c r="X2318" i="4"/>
  <c r="Y2318" i="4" s="1"/>
  <c r="Q2318" i="4"/>
  <c r="R2318" i="4" s="1"/>
  <c r="O2318" i="4"/>
  <c r="J2318" i="4"/>
  <c r="AH2317" i="4"/>
  <c r="X2317" i="4"/>
  <c r="Y2317" i="4" s="1"/>
  <c r="Q2317" i="4"/>
  <c r="R2317" i="4" s="1"/>
  <c r="O2317" i="4"/>
  <c r="J2317" i="4"/>
  <c r="AH2316" i="4"/>
  <c r="X2316" i="4"/>
  <c r="Y2316" i="4" s="1"/>
  <c r="Q2316" i="4"/>
  <c r="R2316" i="4" s="1"/>
  <c r="O2316" i="4"/>
  <c r="J2316" i="4"/>
  <c r="AH2315" i="4"/>
  <c r="X2315" i="4"/>
  <c r="Y2315" i="4" s="1"/>
  <c r="Q2315" i="4"/>
  <c r="R2315" i="4" s="1"/>
  <c r="O2315" i="4"/>
  <c r="J2315" i="4"/>
  <c r="AH2314" i="4"/>
  <c r="X2314" i="4"/>
  <c r="Y2314" i="4" s="1"/>
  <c r="Q2314" i="4"/>
  <c r="R2314" i="4" s="1"/>
  <c r="O2314" i="4"/>
  <c r="S2314" i="4" s="1"/>
  <c r="J2314" i="4"/>
  <c r="AH2313" i="4"/>
  <c r="X2313" i="4"/>
  <c r="Y2313" i="4" s="1"/>
  <c r="Q2313" i="4"/>
  <c r="R2313" i="4" s="1"/>
  <c r="O2313" i="4"/>
  <c r="J2313" i="4"/>
  <c r="AH2312" i="4"/>
  <c r="X2312" i="4"/>
  <c r="Y2312" i="4" s="1"/>
  <c r="Q2312" i="4"/>
  <c r="R2312" i="4" s="1"/>
  <c r="O2312" i="4"/>
  <c r="J2312" i="4"/>
  <c r="AH2311" i="4"/>
  <c r="X2311" i="4"/>
  <c r="Y2311" i="4" s="1"/>
  <c r="Q2311" i="4"/>
  <c r="R2311" i="4" s="1"/>
  <c r="O2311" i="4"/>
  <c r="J2311" i="4"/>
  <c r="AH2310" i="4"/>
  <c r="X2310" i="4"/>
  <c r="Y2310" i="4" s="1"/>
  <c r="Q2310" i="4"/>
  <c r="R2310" i="4" s="1"/>
  <c r="O2310" i="4"/>
  <c r="J2310" i="4"/>
  <c r="AH2309" i="4"/>
  <c r="X2309" i="4"/>
  <c r="Y2309" i="4" s="1"/>
  <c r="Q2309" i="4"/>
  <c r="R2309" i="4" s="1"/>
  <c r="O2309" i="4"/>
  <c r="J2309" i="4"/>
  <c r="AH2308" i="4"/>
  <c r="X2308" i="4"/>
  <c r="Y2308" i="4" s="1"/>
  <c r="Q2308" i="4"/>
  <c r="R2308" i="4" s="1"/>
  <c r="O2308" i="4"/>
  <c r="J2308" i="4"/>
  <c r="AH2307" i="4"/>
  <c r="X2307" i="4"/>
  <c r="Y2307" i="4" s="1"/>
  <c r="Q2307" i="4"/>
  <c r="R2307" i="4" s="1"/>
  <c r="O2307" i="4"/>
  <c r="J2307" i="4"/>
  <c r="AH2306" i="4"/>
  <c r="X2306" i="4"/>
  <c r="Y2306" i="4" s="1"/>
  <c r="Q2306" i="4"/>
  <c r="R2306" i="4" s="1"/>
  <c r="O2306" i="4"/>
  <c r="J2306" i="4"/>
  <c r="AH2305" i="4"/>
  <c r="X2305" i="4"/>
  <c r="Y2305" i="4" s="1"/>
  <c r="Q2305" i="4"/>
  <c r="R2305" i="4" s="1"/>
  <c r="O2305" i="4"/>
  <c r="J2305" i="4"/>
  <c r="AH2304" i="4"/>
  <c r="X2304" i="4"/>
  <c r="Y2304" i="4" s="1"/>
  <c r="Q2304" i="4"/>
  <c r="R2304" i="4" s="1"/>
  <c r="O2304" i="4"/>
  <c r="J2304" i="4"/>
  <c r="AH2303" i="4"/>
  <c r="X2303" i="4"/>
  <c r="Y2303" i="4" s="1"/>
  <c r="Q2303" i="4"/>
  <c r="R2303" i="4" s="1"/>
  <c r="O2303" i="4"/>
  <c r="S2303" i="4" s="1"/>
  <c r="J2303" i="4"/>
  <c r="AH2302" i="4"/>
  <c r="X2302" i="4"/>
  <c r="Y2302" i="4" s="1"/>
  <c r="Q2302" i="4"/>
  <c r="R2302" i="4" s="1"/>
  <c r="O2302" i="4"/>
  <c r="S2302" i="4" s="1"/>
  <c r="J2302" i="4"/>
  <c r="AH2301" i="4"/>
  <c r="X2301" i="4"/>
  <c r="Y2301" i="4" s="1"/>
  <c r="Q2301" i="4"/>
  <c r="R2301" i="4" s="1"/>
  <c r="O2301" i="4"/>
  <c r="J2301" i="4"/>
  <c r="AH2300" i="4"/>
  <c r="X2300" i="4"/>
  <c r="Y2300" i="4" s="1"/>
  <c r="Q2300" i="4"/>
  <c r="R2300" i="4" s="1"/>
  <c r="O2300" i="4"/>
  <c r="J2300" i="4"/>
  <c r="Z2300" i="4" s="1"/>
  <c r="AA2300" i="4" s="1"/>
  <c r="AB2300" i="4" s="1"/>
  <c r="AC2300" i="4" s="1"/>
  <c r="AH2299" i="4"/>
  <c r="X2299" i="4"/>
  <c r="Y2299" i="4" s="1"/>
  <c r="Q2299" i="4"/>
  <c r="R2299" i="4" s="1"/>
  <c r="O2299" i="4"/>
  <c r="J2299" i="4"/>
  <c r="Z2299" i="4" s="1"/>
  <c r="AA2299" i="4" s="1"/>
  <c r="AB2299" i="4" s="1"/>
  <c r="AC2299" i="4" s="1"/>
  <c r="AH2298" i="4"/>
  <c r="X2298" i="4"/>
  <c r="Y2298" i="4" s="1"/>
  <c r="Q2298" i="4"/>
  <c r="R2298" i="4" s="1"/>
  <c r="O2298" i="4"/>
  <c r="S2298" i="4" s="1"/>
  <c r="J2298" i="4"/>
  <c r="AH2297" i="4"/>
  <c r="X2297" i="4"/>
  <c r="Y2297" i="4" s="1"/>
  <c r="Q2297" i="4"/>
  <c r="R2297" i="4" s="1"/>
  <c r="O2297" i="4"/>
  <c r="J2297" i="4"/>
  <c r="AH2296" i="4"/>
  <c r="X2296" i="4"/>
  <c r="Y2296" i="4" s="1"/>
  <c r="Q2296" i="4"/>
  <c r="R2296" i="4" s="1"/>
  <c r="O2296" i="4"/>
  <c r="J2296" i="4"/>
  <c r="AH2295" i="4"/>
  <c r="X2295" i="4"/>
  <c r="Y2295" i="4" s="1"/>
  <c r="Q2295" i="4"/>
  <c r="R2295" i="4" s="1"/>
  <c r="O2295" i="4"/>
  <c r="S2295" i="4" s="1"/>
  <c r="J2295" i="4"/>
  <c r="AH2294" i="4"/>
  <c r="X2294" i="4"/>
  <c r="Y2294" i="4" s="1"/>
  <c r="Q2294" i="4"/>
  <c r="R2294" i="4" s="1"/>
  <c r="O2294" i="4"/>
  <c r="J2294" i="4"/>
  <c r="Z2294" i="4" s="1"/>
  <c r="AA2294" i="4" s="1"/>
  <c r="AB2294" i="4" s="1"/>
  <c r="AC2294" i="4" s="1"/>
  <c r="AH2293" i="4"/>
  <c r="X2293" i="4"/>
  <c r="Y2293" i="4" s="1"/>
  <c r="Q2293" i="4"/>
  <c r="R2293" i="4" s="1"/>
  <c r="O2293" i="4"/>
  <c r="J2293" i="4"/>
  <c r="AH2292" i="4"/>
  <c r="X2292" i="4"/>
  <c r="Y2292" i="4" s="1"/>
  <c r="Q2292" i="4"/>
  <c r="R2292" i="4" s="1"/>
  <c r="O2292" i="4"/>
  <c r="J2292" i="4"/>
  <c r="AH2291" i="4"/>
  <c r="X2291" i="4"/>
  <c r="Y2291" i="4" s="1"/>
  <c r="Q2291" i="4"/>
  <c r="R2291" i="4" s="1"/>
  <c r="O2291" i="4"/>
  <c r="J2291" i="4"/>
  <c r="AH2290" i="4"/>
  <c r="X2290" i="4"/>
  <c r="Y2290" i="4" s="1"/>
  <c r="Q2290" i="4"/>
  <c r="R2290" i="4" s="1"/>
  <c r="O2290" i="4"/>
  <c r="J2290" i="4"/>
  <c r="AH2289" i="4"/>
  <c r="X2289" i="4"/>
  <c r="Y2289" i="4" s="1"/>
  <c r="Q2289" i="4"/>
  <c r="R2289" i="4" s="1"/>
  <c r="O2289" i="4"/>
  <c r="J2289" i="4"/>
  <c r="AH2288" i="4"/>
  <c r="X2288" i="4"/>
  <c r="Y2288" i="4" s="1"/>
  <c r="Q2288" i="4"/>
  <c r="R2288" i="4" s="1"/>
  <c r="O2288" i="4"/>
  <c r="J2288" i="4"/>
  <c r="Z2288" i="4" s="1"/>
  <c r="AA2288" i="4" s="1"/>
  <c r="AB2288" i="4" s="1"/>
  <c r="AC2288" i="4" s="1"/>
  <c r="AH2287" i="4"/>
  <c r="X2287" i="4"/>
  <c r="Y2287" i="4" s="1"/>
  <c r="Q2287" i="4"/>
  <c r="R2287" i="4" s="1"/>
  <c r="O2287" i="4"/>
  <c r="J2287" i="4"/>
  <c r="Z2287" i="4" s="1"/>
  <c r="AA2287" i="4" s="1"/>
  <c r="AB2287" i="4" s="1"/>
  <c r="AC2287" i="4" s="1"/>
  <c r="AH2286" i="4"/>
  <c r="X2286" i="4"/>
  <c r="Y2286" i="4" s="1"/>
  <c r="Q2286" i="4"/>
  <c r="R2286" i="4" s="1"/>
  <c r="O2286" i="4"/>
  <c r="S2286" i="4" s="1"/>
  <c r="J2286" i="4"/>
  <c r="AH2285" i="4"/>
  <c r="X2285" i="4"/>
  <c r="Y2285" i="4" s="1"/>
  <c r="Q2285" i="4"/>
  <c r="R2285" i="4" s="1"/>
  <c r="O2285" i="4"/>
  <c r="J2285" i="4"/>
  <c r="AH2284" i="4"/>
  <c r="X2284" i="4"/>
  <c r="Y2284" i="4" s="1"/>
  <c r="Q2284" i="4"/>
  <c r="R2284" i="4" s="1"/>
  <c r="O2284" i="4"/>
  <c r="J2284" i="4"/>
  <c r="AH2283" i="4"/>
  <c r="X2283" i="4"/>
  <c r="Y2283" i="4" s="1"/>
  <c r="Q2283" i="4"/>
  <c r="R2283" i="4" s="1"/>
  <c r="O2283" i="4"/>
  <c r="J2283" i="4"/>
  <c r="AH2282" i="4"/>
  <c r="X2282" i="4"/>
  <c r="Y2282" i="4" s="1"/>
  <c r="Q2282" i="4"/>
  <c r="R2282" i="4" s="1"/>
  <c r="O2282" i="4"/>
  <c r="J2282" i="4"/>
  <c r="AH2281" i="4"/>
  <c r="X2281" i="4"/>
  <c r="Y2281" i="4" s="1"/>
  <c r="Q2281" i="4"/>
  <c r="R2281" i="4" s="1"/>
  <c r="O2281" i="4"/>
  <c r="J2281" i="4"/>
  <c r="AH2280" i="4"/>
  <c r="X2280" i="4"/>
  <c r="Y2280" i="4" s="1"/>
  <c r="Q2280" i="4"/>
  <c r="R2280" i="4" s="1"/>
  <c r="O2280" i="4"/>
  <c r="J2280" i="4"/>
  <c r="AH2279" i="4"/>
  <c r="X2279" i="4"/>
  <c r="Y2279" i="4" s="1"/>
  <c r="Q2279" i="4"/>
  <c r="R2279" i="4" s="1"/>
  <c r="O2279" i="4"/>
  <c r="J2279" i="4"/>
  <c r="AH2278" i="4"/>
  <c r="X2278" i="4"/>
  <c r="Y2278" i="4" s="1"/>
  <c r="Q2278" i="4"/>
  <c r="R2278" i="4" s="1"/>
  <c r="O2278" i="4"/>
  <c r="J2278" i="4"/>
  <c r="AH2277" i="4"/>
  <c r="X2277" i="4"/>
  <c r="Y2277" i="4" s="1"/>
  <c r="Q2277" i="4"/>
  <c r="R2277" i="4" s="1"/>
  <c r="O2277" i="4"/>
  <c r="J2277" i="4"/>
  <c r="Z2277" i="4" s="1"/>
  <c r="AA2277" i="4" s="1"/>
  <c r="AB2277" i="4" s="1"/>
  <c r="AC2277" i="4" s="1"/>
  <c r="AH2276" i="4"/>
  <c r="X2276" i="4"/>
  <c r="Y2276" i="4" s="1"/>
  <c r="Q2276" i="4"/>
  <c r="R2276" i="4" s="1"/>
  <c r="O2276" i="4"/>
  <c r="J2276" i="4"/>
  <c r="AH2275" i="4"/>
  <c r="X2275" i="4"/>
  <c r="Y2275" i="4" s="1"/>
  <c r="Q2275" i="4"/>
  <c r="R2275" i="4" s="1"/>
  <c r="O2275" i="4"/>
  <c r="J2275" i="4"/>
  <c r="AH2274" i="4"/>
  <c r="X2274" i="4"/>
  <c r="Y2274" i="4" s="1"/>
  <c r="Q2274" i="4"/>
  <c r="R2274" i="4" s="1"/>
  <c r="O2274" i="4"/>
  <c r="S2274" i="4" s="1"/>
  <c r="J2274" i="4"/>
  <c r="AH2273" i="4"/>
  <c r="X2273" i="4"/>
  <c r="Y2273" i="4" s="1"/>
  <c r="Q2273" i="4"/>
  <c r="R2273" i="4" s="1"/>
  <c r="O2273" i="4"/>
  <c r="J2273" i="4"/>
  <c r="AH2272" i="4"/>
  <c r="X2272" i="4"/>
  <c r="Y2272" i="4" s="1"/>
  <c r="Q2272" i="4"/>
  <c r="R2272" i="4" s="1"/>
  <c r="O2272" i="4"/>
  <c r="J2272" i="4"/>
  <c r="AH2271" i="4"/>
  <c r="X2271" i="4"/>
  <c r="Y2271" i="4" s="1"/>
  <c r="Q2271" i="4"/>
  <c r="R2271" i="4" s="1"/>
  <c r="O2271" i="4"/>
  <c r="S2271" i="4" s="1"/>
  <c r="J2271" i="4"/>
  <c r="Z2271" i="4" s="1"/>
  <c r="AA2271" i="4" s="1"/>
  <c r="AB2271" i="4" s="1"/>
  <c r="AC2271" i="4" s="1"/>
  <c r="AH2270" i="4"/>
  <c r="X2270" i="4"/>
  <c r="Y2270" i="4" s="1"/>
  <c r="Q2270" i="4"/>
  <c r="R2270" i="4" s="1"/>
  <c r="O2270" i="4"/>
  <c r="S2270" i="4" s="1"/>
  <c r="J2270" i="4"/>
  <c r="AH2269" i="4"/>
  <c r="X2269" i="4"/>
  <c r="Y2269" i="4" s="1"/>
  <c r="Q2269" i="4"/>
  <c r="R2269" i="4" s="1"/>
  <c r="O2269" i="4"/>
  <c r="J2269" i="4"/>
  <c r="AH2268" i="4"/>
  <c r="X2268" i="4"/>
  <c r="Y2268" i="4" s="1"/>
  <c r="Q2268" i="4"/>
  <c r="R2268" i="4" s="1"/>
  <c r="O2268" i="4"/>
  <c r="J2268" i="4"/>
  <c r="AH2267" i="4"/>
  <c r="X2267" i="4"/>
  <c r="Y2267" i="4" s="1"/>
  <c r="Q2267" i="4"/>
  <c r="R2267" i="4" s="1"/>
  <c r="O2267" i="4"/>
  <c r="J2267" i="4"/>
  <c r="Z2267" i="4" s="1"/>
  <c r="AA2267" i="4" s="1"/>
  <c r="AB2267" i="4" s="1"/>
  <c r="AC2267" i="4" s="1"/>
  <c r="AH2266" i="4"/>
  <c r="X2266" i="4"/>
  <c r="Y2266" i="4" s="1"/>
  <c r="Q2266" i="4"/>
  <c r="R2266" i="4" s="1"/>
  <c r="O2266" i="4"/>
  <c r="J2266" i="4"/>
  <c r="AH2265" i="4"/>
  <c r="X2265" i="4"/>
  <c r="Y2265" i="4" s="1"/>
  <c r="Q2265" i="4"/>
  <c r="R2265" i="4" s="1"/>
  <c r="O2265" i="4"/>
  <c r="J2265" i="4"/>
  <c r="AH2264" i="4"/>
  <c r="X2264" i="4"/>
  <c r="Y2264" i="4" s="1"/>
  <c r="Q2264" i="4"/>
  <c r="R2264" i="4" s="1"/>
  <c r="O2264" i="4"/>
  <c r="J2264" i="4"/>
  <c r="AH2263" i="4"/>
  <c r="X2263" i="4"/>
  <c r="Y2263" i="4" s="1"/>
  <c r="Q2263" i="4"/>
  <c r="R2263" i="4" s="1"/>
  <c r="O2263" i="4"/>
  <c r="J2263" i="4"/>
  <c r="AH2262" i="4"/>
  <c r="X2262" i="4"/>
  <c r="Y2262" i="4" s="1"/>
  <c r="Q2262" i="4"/>
  <c r="R2262" i="4" s="1"/>
  <c r="O2262" i="4"/>
  <c r="S2262" i="4" s="1"/>
  <c r="J2262" i="4"/>
  <c r="AH2261" i="4"/>
  <c r="X2261" i="4"/>
  <c r="Y2261" i="4" s="1"/>
  <c r="Q2261" i="4"/>
  <c r="R2261" i="4" s="1"/>
  <c r="O2261" i="4"/>
  <c r="J2261" i="4"/>
  <c r="AH2260" i="4"/>
  <c r="X2260" i="4"/>
  <c r="Y2260" i="4" s="1"/>
  <c r="Q2260" i="4"/>
  <c r="R2260" i="4" s="1"/>
  <c r="O2260" i="4"/>
  <c r="J2260" i="4"/>
  <c r="AH2259" i="4"/>
  <c r="X2259" i="4"/>
  <c r="Y2259" i="4" s="1"/>
  <c r="Q2259" i="4"/>
  <c r="R2259" i="4" s="1"/>
  <c r="O2259" i="4"/>
  <c r="J2259" i="4"/>
  <c r="AH2258" i="4"/>
  <c r="X2258" i="4"/>
  <c r="Y2258" i="4" s="1"/>
  <c r="Q2258" i="4"/>
  <c r="R2258" i="4" s="1"/>
  <c r="O2258" i="4"/>
  <c r="J2258" i="4"/>
  <c r="AH2257" i="4"/>
  <c r="X2257" i="4"/>
  <c r="Y2257" i="4" s="1"/>
  <c r="Q2257" i="4"/>
  <c r="R2257" i="4" s="1"/>
  <c r="O2257" i="4"/>
  <c r="J2257" i="4"/>
  <c r="AH2256" i="4"/>
  <c r="X2256" i="4"/>
  <c r="Y2256" i="4" s="1"/>
  <c r="Q2256" i="4"/>
  <c r="R2256" i="4" s="1"/>
  <c r="O2256" i="4"/>
  <c r="J2256" i="4"/>
  <c r="AH2255" i="4"/>
  <c r="X2255" i="4"/>
  <c r="Y2255" i="4" s="1"/>
  <c r="Q2255" i="4"/>
  <c r="R2255" i="4" s="1"/>
  <c r="O2255" i="4"/>
  <c r="J2255" i="4"/>
  <c r="Z2255" i="4" s="1"/>
  <c r="AA2255" i="4" s="1"/>
  <c r="AB2255" i="4" s="1"/>
  <c r="AC2255" i="4" s="1"/>
  <c r="AH2254" i="4"/>
  <c r="X2254" i="4"/>
  <c r="Y2254" i="4" s="1"/>
  <c r="Q2254" i="4"/>
  <c r="R2254" i="4" s="1"/>
  <c r="O2254" i="4"/>
  <c r="J2254" i="4"/>
  <c r="AH2253" i="4"/>
  <c r="X2253" i="4"/>
  <c r="Y2253" i="4" s="1"/>
  <c r="Q2253" i="4"/>
  <c r="R2253" i="4" s="1"/>
  <c r="O2253" i="4"/>
  <c r="J2253" i="4"/>
  <c r="AH2252" i="4"/>
  <c r="X2252" i="4"/>
  <c r="Y2252" i="4" s="1"/>
  <c r="Q2252" i="4"/>
  <c r="R2252" i="4" s="1"/>
  <c r="O2252" i="4"/>
  <c r="J2252" i="4"/>
  <c r="Z2252" i="4" s="1"/>
  <c r="AA2252" i="4" s="1"/>
  <c r="AB2252" i="4" s="1"/>
  <c r="AC2252" i="4" s="1"/>
  <c r="AH2251" i="4"/>
  <c r="X2251" i="4"/>
  <c r="Y2251" i="4" s="1"/>
  <c r="Q2251" i="4"/>
  <c r="R2251" i="4" s="1"/>
  <c r="O2251" i="4"/>
  <c r="J2251" i="4"/>
  <c r="AH2250" i="4"/>
  <c r="X2250" i="4"/>
  <c r="Y2250" i="4" s="1"/>
  <c r="Q2250" i="4"/>
  <c r="R2250" i="4" s="1"/>
  <c r="O2250" i="4"/>
  <c r="J2250" i="4"/>
  <c r="AH2249" i="4"/>
  <c r="X2249" i="4"/>
  <c r="Y2249" i="4" s="1"/>
  <c r="Q2249" i="4"/>
  <c r="R2249" i="4" s="1"/>
  <c r="O2249" i="4"/>
  <c r="J2249" i="4"/>
  <c r="AH2248" i="4"/>
  <c r="X2248" i="4"/>
  <c r="Y2248" i="4" s="1"/>
  <c r="Q2248" i="4"/>
  <c r="R2248" i="4" s="1"/>
  <c r="O2248" i="4"/>
  <c r="J2248" i="4"/>
  <c r="AH2247" i="4"/>
  <c r="X2247" i="4"/>
  <c r="Y2247" i="4" s="1"/>
  <c r="Q2247" i="4"/>
  <c r="R2247" i="4" s="1"/>
  <c r="O2247" i="4"/>
  <c r="S2247" i="4" s="1"/>
  <c r="J2247" i="4"/>
  <c r="AH2246" i="4"/>
  <c r="X2246" i="4"/>
  <c r="Y2246" i="4" s="1"/>
  <c r="Q2246" i="4"/>
  <c r="R2246" i="4" s="1"/>
  <c r="O2246" i="4"/>
  <c r="J2246" i="4"/>
  <c r="AH2245" i="4"/>
  <c r="X2245" i="4"/>
  <c r="Y2245" i="4" s="1"/>
  <c r="Q2245" i="4"/>
  <c r="R2245" i="4" s="1"/>
  <c r="O2245" i="4"/>
  <c r="J2245" i="4"/>
  <c r="AH2244" i="4"/>
  <c r="X2244" i="4"/>
  <c r="Y2244" i="4" s="1"/>
  <c r="Q2244" i="4"/>
  <c r="R2244" i="4" s="1"/>
  <c r="O2244" i="4"/>
  <c r="J2244" i="4"/>
  <c r="Z2244" i="4" s="1"/>
  <c r="AA2244" i="4" s="1"/>
  <c r="AB2244" i="4" s="1"/>
  <c r="AC2244" i="4" s="1"/>
  <c r="AH2243" i="4"/>
  <c r="X2243" i="4"/>
  <c r="Y2243" i="4" s="1"/>
  <c r="Q2243" i="4"/>
  <c r="R2243" i="4" s="1"/>
  <c r="O2243" i="4"/>
  <c r="J2243" i="4"/>
  <c r="AH2242" i="4"/>
  <c r="X2242" i="4"/>
  <c r="Y2242" i="4" s="1"/>
  <c r="Q2242" i="4"/>
  <c r="R2242" i="4" s="1"/>
  <c r="O2242" i="4"/>
  <c r="J2242" i="4"/>
  <c r="AH2241" i="4"/>
  <c r="X2241" i="4"/>
  <c r="Y2241" i="4" s="1"/>
  <c r="Q2241" i="4"/>
  <c r="R2241" i="4" s="1"/>
  <c r="O2241" i="4"/>
  <c r="J2241" i="4"/>
  <c r="AH2240" i="4"/>
  <c r="X2240" i="4"/>
  <c r="Y2240" i="4" s="1"/>
  <c r="Q2240" i="4"/>
  <c r="R2240" i="4" s="1"/>
  <c r="O2240" i="4"/>
  <c r="J2240" i="4"/>
  <c r="AH2239" i="4"/>
  <c r="X2239" i="4"/>
  <c r="Y2239" i="4" s="1"/>
  <c r="Q2239" i="4"/>
  <c r="R2239" i="4" s="1"/>
  <c r="O2239" i="4"/>
  <c r="J2239" i="4"/>
  <c r="Z2239" i="4" s="1"/>
  <c r="AA2239" i="4" s="1"/>
  <c r="AB2239" i="4" s="1"/>
  <c r="AC2239" i="4" s="1"/>
  <c r="AH2238" i="4"/>
  <c r="X2238" i="4"/>
  <c r="Y2238" i="4" s="1"/>
  <c r="Q2238" i="4"/>
  <c r="R2238" i="4" s="1"/>
  <c r="O2238" i="4"/>
  <c r="J2238" i="4"/>
  <c r="AH2237" i="4"/>
  <c r="X2237" i="4"/>
  <c r="Y2237" i="4" s="1"/>
  <c r="Q2237" i="4"/>
  <c r="R2237" i="4" s="1"/>
  <c r="O2237" i="4"/>
  <c r="J2237" i="4"/>
  <c r="AH2236" i="4"/>
  <c r="X2236" i="4"/>
  <c r="Y2236" i="4" s="1"/>
  <c r="Q2236" i="4"/>
  <c r="R2236" i="4" s="1"/>
  <c r="O2236" i="4"/>
  <c r="J2236" i="4"/>
  <c r="AH2235" i="4"/>
  <c r="X2235" i="4"/>
  <c r="Y2235" i="4" s="1"/>
  <c r="Q2235" i="4"/>
  <c r="R2235" i="4" s="1"/>
  <c r="O2235" i="4"/>
  <c r="J2235" i="4"/>
  <c r="AH2234" i="4"/>
  <c r="X2234" i="4"/>
  <c r="Y2234" i="4" s="1"/>
  <c r="Q2234" i="4"/>
  <c r="R2234" i="4" s="1"/>
  <c r="O2234" i="4"/>
  <c r="J2234" i="4"/>
  <c r="Z2234" i="4" s="1"/>
  <c r="AA2234" i="4" s="1"/>
  <c r="AB2234" i="4" s="1"/>
  <c r="AC2234" i="4" s="1"/>
  <c r="AH2233" i="4"/>
  <c r="X2233" i="4"/>
  <c r="Y2233" i="4" s="1"/>
  <c r="Q2233" i="4"/>
  <c r="R2233" i="4" s="1"/>
  <c r="O2233" i="4"/>
  <c r="J2233" i="4"/>
  <c r="AH2232" i="4"/>
  <c r="X2232" i="4"/>
  <c r="Y2232" i="4" s="1"/>
  <c r="Q2232" i="4"/>
  <c r="R2232" i="4" s="1"/>
  <c r="O2232" i="4"/>
  <c r="J2232" i="4"/>
  <c r="AH2231" i="4"/>
  <c r="X2231" i="4"/>
  <c r="Y2231" i="4" s="1"/>
  <c r="Q2231" i="4"/>
  <c r="R2231" i="4" s="1"/>
  <c r="O2231" i="4"/>
  <c r="S2231" i="4" s="1"/>
  <c r="J2231" i="4"/>
  <c r="AH2230" i="4"/>
  <c r="X2230" i="4"/>
  <c r="Y2230" i="4" s="1"/>
  <c r="Q2230" i="4"/>
  <c r="R2230" i="4" s="1"/>
  <c r="O2230" i="4"/>
  <c r="J2230" i="4"/>
  <c r="AH2229" i="4"/>
  <c r="X2229" i="4"/>
  <c r="Y2229" i="4" s="1"/>
  <c r="Q2229" i="4"/>
  <c r="R2229" i="4" s="1"/>
  <c r="O2229" i="4"/>
  <c r="J2229" i="4"/>
  <c r="AH2228" i="4"/>
  <c r="X2228" i="4"/>
  <c r="Y2228" i="4" s="1"/>
  <c r="Q2228" i="4"/>
  <c r="R2228" i="4" s="1"/>
  <c r="O2228" i="4"/>
  <c r="J2228" i="4"/>
  <c r="AH2227" i="4"/>
  <c r="X2227" i="4"/>
  <c r="Y2227" i="4" s="1"/>
  <c r="Q2227" i="4"/>
  <c r="R2227" i="4" s="1"/>
  <c r="O2227" i="4"/>
  <c r="J2227" i="4"/>
  <c r="Z2227" i="4" s="1"/>
  <c r="AA2227" i="4" s="1"/>
  <c r="AB2227" i="4" s="1"/>
  <c r="AC2227" i="4" s="1"/>
  <c r="AH2226" i="4"/>
  <c r="X2226" i="4"/>
  <c r="Y2226" i="4" s="1"/>
  <c r="Q2226" i="4"/>
  <c r="R2226" i="4" s="1"/>
  <c r="O2226" i="4"/>
  <c r="J2226" i="4"/>
  <c r="AH2225" i="4"/>
  <c r="X2225" i="4"/>
  <c r="Y2225" i="4" s="1"/>
  <c r="Q2225" i="4"/>
  <c r="R2225" i="4" s="1"/>
  <c r="O2225" i="4"/>
  <c r="J2225" i="4"/>
  <c r="AH2224" i="4"/>
  <c r="X2224" i="4"/>
  <c r="Y2224" i="4" s="1"/>
  <c r="Q2224" i="4"/>
  <c r="R2224" i="4" s="1"/>
  <c r="O2224" i="4"/>
  <c r="J2224" i="4"/>
  <c r="Z2224" i="4" s="1"/>
  <c r="AA2224" i="4" s="1"/>
  <c r="AB2224" i="4" s="1"/>
  <c r="AC2224" i="4" s="1"/>
  <c r="AH2223" i="4"/>
  <c r="X2223" i="4"/>
  <c r="Y2223" i="4" s="1"/>
  <c r="Q2223" i="4"/>
  <c r="R2223" i="4" s="1"/>
  <c r="O2223" i="4"/>
  <c r="J2223" i="4"/>
  <c r="AH2222" i="4"/>
  <c r="X2222" i="4"/>
  <c r="Y2222" i="4" s="1"/>
  <c r="Q2222" i="4"/>
  <c r="R2222" i="4" s="1"/>
  <c r="O2222" i="4"/>
  <c r="J2222" i="4"/>
  <c r="AH2221" i="4"/>
  <c r="X2221" i="4"/>
  <c r="Y2221" i="4" s="1"/>
  <c r="Q2221" i="4"/>
  <c r="R2221" i="4" s="1"/>
  <c r="O2221" i="4"/>
  <c r="J2221" i="4"/>
  <c r="AH2220" i="4"/>
  <c r="X2220" i="4"/>
  <c r="Y2220" i="4" s="1"/>
  <c r="Q2220" i="4"/>
  <c r="R2220" i="4" s="1"/>
  <c r="O2220" i="4"/>
  <c r="J2220" i="4"/>
  <c r="AH2219" i="4"/>
  <c r="X2219" i="4"/>
  <c r="Y2219" i="4" s="1"/>
  <c r="Q2219" i="4"/>
  <c r="R2219" i="4" s="1"/>
  <c r="O2219" i="4"/>
  <c r="J2219" i="4"/>
  <c r="AH2218" i="4"/>
  <c r="X2218" i="4"/>
  <c r="Y2218" i="4" s="1"/>
  <c r="Q2218" i="4"/>
  <c r="R2218" i="4" s="1"/>
  <c r="O2218" i="4"/>
  <c r="J2218" i="4"/>
  <c r="Z2218" i="4" s="1"/>
  <c r="AA2218" i="4" s="1"/>
  <c r="AB2218" i="4" s="1"/>
  <c r="AC2218" i="4" s="1"/>
  <c r="AH2217" i="4"/>
  <c r="X2217" i="4"/>
  <c r="Y2217" i="4" s="1"/>
  <c r="Q2217" i="4"/>
  <c r="R2217" i="4" s="1"/>
  <c r="O2217" i="4"/>
  <c r="S2217" i="4" s="1"/>
  <c r="J2217" i="4"/>
  <c r="AH2216" i="4"/>
  <c r="X2216" i="4"/>
  <c r="Y2216" i="4" s="1"/>
  <c r="Q2216" i="4"/>
  <c r="R2216" i="4" s="1"/>
  <c r="O2216" i="4"/>
  <c r="J2216" i="4"/>
  <c r="AH2215" i="4"/>
  <c r="X2215" i="4"/>
  <c r="Y2215" i="4" s="1"/>
  <c r="Q2215" i="4"/>
  <c r="R2215" i="4" s="1"/>
  <c r="O2215" i="4"/>
  <c r="J2215" i="4"/>
  <c r="AH2214" i="4"/>
  <c r="X2214" i="4"/>
  <c r="Y2214" i="4" s="1"/>
  <c r="Q2214" i="4"/>
  <c r="R2214" i="4" s="1"/>
  <c r="O2214" i="4"/>
  <c r="S2214" i="4" s="1"/>
  <c r="J2214" i="4"/>
  <c r="AH2213" i="4"/>
  <c r="X2213" i="4"/>
  <c r="Y2213" i="4" s="1"/>
  <c r="Q2213" i="4"/>
  <c r="R2213" i="4" s="1"/>
  <c r="O2213" i="4"/>
  <c r="J2213" i="4"/>
  <c r="AH2212" i="4"/>
  <c r="X2212" i="4"/>
  <c r="Y2212" i="4" s="1"/>
  <c r="Q2212" i="4"/>
  <c r="R2212" i="4" s="1"/>
  <c r="O2212" i="4"/>
  <c r="J2212" i="4"/>
  <c r="AH2211" i="4"/>
  <c r="X2211" i="4"/>
  <c r="Y2211" i="4" s="1"/>
  <c r="Q2211" i="4"/>
  <c r="R2211" i="4" s="1"/>
  <c r="O2211" i="4"/>
  <c r="J2211" i="4"/>
  <c r="AH2210" i="4"/>
  <c r="X2210" i="4"/>
  <c r="Y2210" i="4" s="1"/>
  <c r="Q2210" i="4"/>
  <c r="R2210" i="4" s="1"/>
  <c r="O2210" i="4"/>
  <c r="J2210" i="4"/>
  <c r="AH2209" i="4"/>
  <c r="X2209" i="4"/>
  <c r="Y2209" i="4" s="1"/>
  <c r="Q2209" i="4"/>
  <c r="R2209" i="4" s="1"/>
  <c r="O2209" i="4"/>
  <c r="J2209" i="4"/>
  <c r="AH2208" i="4"/>
  <c r="X2208" i="4"/>
  <c r="Y2208" i="4" s="1"/>
  <c r="Q2208" i="4"/>
  <c r="R2208" i="4" s="1"/>
  <c r="O2208" i="4"/>
  <c r="J2208" i="4"/>
  <c r="AH2207" i="4"/>
  <c r="X2207" i="4"/>
  <c r="Y2207" i="4" s="1"/>
  <c r="Q2207" i="4"/>
  <c r="R2207" i="4" s="1"/>
  <c r="O2207" i="4"/>
  <c r="J2207" i="4"/>
  <c r="AH2206" i="4"/>
  <c r="X2206" i="4"/>
  <c r="Y2206" i="4" s="1"/>
  <c r="Q2206" i="4"/>
  <c r="R2206" i="4" s="1"/>
  <c r="O2206" i="4"/>
  <c r="J2206" i="4"/>
  <c r="AH2205" i="4"/>
  <c r="X2205" i="4"/>
  <c r="Y2205" i="4" s="1"/>
  <c r="Q2205" i="4"/>
  <c r="R2205" i="4" s="1"/>
  <c r="O2205" i="4"/>
  <c r="S2205" i="4" s="1"/>
  <c r="J2205" i="4"/>
  <c r="AH2204" i="4"/>
  <c r="X2204" i="4"/>
  <c r="Y2204" i="4" s="1"/>
  <c r="Q2204" i="4"/>
  <c r="R2204" i="4" s="1"/>
  <c r="O2204" i="4"/>
  <c r="J2204" i="4"/>
  <c r="AH2203" i="4"/>
  <c r="X2203" i="4"/>
  <c r="Y2203" i="4" s="1"/>
  <c r="Q2203" i="4"/>
  <c r="R2203" i="4" s="1"/>
  <c r="O2203" i="4"/>
  <c r="J2203" i="4"/>
  <c r="AH2202" i="4"/>
  <c r="X2202" i="4"/>
  <c r="Y2202" i="4" s="1"/>
  <c r="Q2202" i="4"/>
  <c r="R2202" i="4" s="1"/>
  <c r="O2202" i="4"/>
  <c r="J2202" i="4"/>
  <c r="AH2201" i="4"/>
  <c r="X2201" i="4"/>
  <c r="Y2201" i="4" s="1"/>
  <c r="Q2201" i="4"/>
  <c r="R2201" i="4" s="1"/>
  <c r="O2201" i="4"/>
  <c r="J2201" i="4"/>
  <c r="AH2200" i="4"/>
  <c r="X2200" i="4"/>
  <c r="Y2200" i="4" s="1"/>
  <c r="Q2200" i="4"/>
  <c r="R2200" i="4" s="1"/>
  <c r="O2200" i="4"/>
  <c r="J2200" i="4"/>
  <c r="AH2199" i="4"/>
  <c r="X2199" i="4"/>
  <c r="Y2199" i="4" s="1"/>
  <c r="Q2199" i="4"/>
  <c r="R2199" i="4" s="1"/>
  <c r="O2199" i="4"/>
  <c r="J2199" i="4"/>
  <c r="AH2198" i="4"/>
  <c r="X2198" i="4"/>
  <c r="Y2198" i="4" s="1"/>
  <c r="Q2198" i="4"/>
  <c r="R2198" i="4" s="1"/>
  <c r="O2198" i="4"/>
  <c r="J2198" i="4"/>
  <c r="Z2198" i="4" s="1"/>
  <c r="AA2198" i="4" s="1"/>
  <c r="AB2198" i="4" s="1"/>
  <c r="AC2198" i="4" s="1"/>
  <c r="AH2197" i="4"/>
  <c r="X2197" i="4"/>
  <c r="Y2197" i="4" s="1"/>
  <c r="Q2197" i="4"/>
  <c r="R2197" i="4" s="1"/>
  <c r="O2197" i="4"/>
  <c r="J2197" i="4"/>
  <c r="AH2196" i="4"/>
  <c r="X2196" i="4"/>
  <c r="Y2196" i="4" s="1"/>
  <c r="Q2196" i="4"/>
  <c r="R2196" i="4" s="1"/>
  <c r="O2196" i="4"/>
  <c r="S2196" i="4" s="1"/>
  <c r="J2196" i="4"/>
  <c r="AH2195" i="4"/>
  <c r="X2195" i="4"/>
  <c r="Y2195" i="4" s="1"/>
  <c r="Q2195" i="4"/>
  <c r="R2195" i="4" s="1"/>
  <c r="O2195" i="4"/>
  <c r="J2195" i="4"/>
  <c r="AH2194" i="4"/>
  <c r="X2194" i="4"/>
  <c r="Y2194" i="4" s="1"/>
  <c r="Q2194" i="4"/>
  <c r="R2194" i="4" s="1"/>
  <c r="O2194" i="4"/>
  <c r="J2194" i="4"/>
  <c r="AH2193" i="4"/>
  <c r="X2193" i="4"/>
  <c r="Y2193" i="4" s="1"/>
  <c r="Q2193" i="4"/>
  <c r="R2193" i="4" s="1"/>
  <c r="O2193" i="4"/>
  <c r="J2193" i="4"/>
  <c r="AH2192" i="4"/>
  <c r="X2192" i="4"/>
  <c r="Y2192" i="4" s="1"/>
  <c r="Q2192" i="4"/>
  <c r="R2192" i="4" s="1"/>
  <c r="O2192" i="4"/>
  <c r="J2192" i="4"/>
  <c r="AH2191" i="4"/>
  <c r="X2191" i="4"/>
  <c r="Y2191" i="4" s="1"/>
  <c r="Q2191" i="4"/>
  <c r="R2191" i="4" s="1"/>
  <c r="O2191" i="4"/>
  <c r="J2191" i="4"/>
  <c r="AH2190" i="4"/>
  <c r="X2190" i="4"/>
  <c r="Y2190" i="4" s="1"/>
  <c r="Q2190" i="4"/>
  <c r="R2190" i="4" s="1"/>
  <c r="O2190" i="4"/>
  <c r="J2190" i="4"/>
  <c r="AH2189" i="4"/>
  <c r="X2189" i="4"/>
  <c r="Y2189" i="4" s="1"/>
  <c r="Q2189" i="4"/>
  <c r="R2189" i="4" s="1"/>
  <c r="O2189" i="4"/>
  <c r="J2189" i="4"/>
  <c r="AH2188" i="4"/>
  <c r="X2188" i="4"/>
  <c r="Y2188" i="4" s="1"/>
  <c r="Q2188" i="4"/>
  <c r="R2188" i="4" s="1"/>
  <c r="O2188" i="4"/>
  <c r="S2188" i="4" s="1"/>
  <c r="J2188" i="4"/>
  <c r="AH2187" i="4"/>
  <c r="X2187" i="4"/>
  <c r="Y2187" i="4" s="1"/>
  <c r="Q2187" i="4"/>
  <c r="R2187" i="4" s="1"/>
  <c r="O2187" i="4"/>
  <c r="J2187" i="4"/>
  <c r="AH2186" i="4"/>
  <c r="X2186" i="4"/>
  <c r="Y2186" i="4" s="1"/>
  <c r="Q2186" i="4"/>
  <c r="R2186" i="4" s="1"/>
  <c r="O2186" i="4"/>
  <c r="J2186" i="4"/>
  <c r="AH2185" i="4"/>
  <c r="X2185" i="4"/>
  <c r="Y2185" i="4" s="1"/>
  <c r="Q2185" i="4"/>
  <c r="R2185" i="4" s="1"/>
  <c r="O2185" i="4"/>
  <c r="J2185" i="4"/>
  <c r="Z2185" i="4" s="1"/>
  <c r="AA2185" i="4" s="1"/>
  <c r="AB2185" i="4" s="1"/>
  <c r="AC2185" i="4" s="1"/>
  <c r="AH2184" i="4"/>
  <c r="X2184" i="4"/>
  <c r="Y2184" i="4" s="1"/>
  <c r="Q2184" i="4"/>
  <c r="R2184" i="4" s="1"/>
  <c r="O2184" i="4"/>
  <c r="J2184" i="4"/>
  <c r="AH2183" i="4"/>
  <c r="X2183" i="4"/>
  <c r="Y2183" i="4" s="1"/>
  <c r="Q2183" i="4"/>
  <c r="R2183" i="4" s="1"/>
  <c r="O2183" i="4"/>
  <c r="J2183" i="4"/>
  <c r="AH2182" i="4"/>
  <c r="X2182" i="4"/>
  <c r="Y2182" i="4" s="1"/>
  <c r="Q2182" i="4"/>
  <c r="R2182" i="4" s="1"/>
  <c r="O2182" i="4"/>
  <c r="J2182" i="4"/>
  <c r="AH2181" i="4"/>
  <c r="X2181" i="4"/>
  <c r="Y2181" i="4" s="1"/>
  <c r="Q2181" i="4"/>
  <c r="R2181" i="4" s="1"/>
  <c r="O2181" i="4"/>
  <c r="S2181" i="4" s="1"/>
  <c r="J2181" i="4"/>
  <c r="AH2180" i="4"/>
  <c r="X2180" i="4"/>
  <c r="Y2180" i="4" s="1"/>
  <c r="Q2180" i="4"/>
  <c r="R2180" i="4" s="1"/>
  <c r="O2180" i="4"/>
  <c r="J2180" i="4"/>
  <c r="AH2179" i="4"/>
  <c r="X2179" i="4"/>
  <c r="Y2179" i="4" s="1"/>
  <c r="Q2179" i="4"/>
  <c r="R2179" i="4" s="1"/>
  <c r="O2179" i="4"/>
  <c r="J2179" i="4"/>
  <c r="AH2178" i="4"/>
  <c r="X2178" i="4"/>
  <c r="Y2178" i="4" s="1"/>
  <c r="Q2178" i="4"/>
  <c r="R2178" i="4" s="1"/>
  <c r="O2178" i="4"/>
  <c r="J2178" i="4"/>
  <c r="AH2177" i="4"/>
  <c r="X2177" i="4"/>
  <c r="Y2177" i="4" s="1"/>
  <c r="Q2177" i="4"/>
  <c r="R2177" i="4" s="1"/>
  <c r="O2177" i="4"/>
  <c r="J2177" i="4"/>
  <c r="AH2176" i="4"/>
  <c r="X2176" i="4"/>
  <c r="Y2176" i="4" s="1"/>
  <c r="Q2176" i="4"/>
  <c r="R2176" i="4" s="1"/>
  <c r="O2176" i="4"/>
  <c r="J2176" i="4"/>
  <c r="AH2175" i="4"/>
  <c r="X2175" i="4"/>
  <c r="Y2175" i="4" s="1"/>
  <c r="Q2175" i="4"/>
  <c r="R2175" i="4" s="1"/>
  <c r="O2175" i="4"/>
  <c r="J2175" i="4"/>
  <c r="AH2174" i="4"/>
  <c r="X2174" i="4"/>
  <c r="Y2174" i="4" s="1"/>
  <c r="Q2174" i="4"/>
  <c r="R2174" i="4" s="1"/>
  <c r="O2174" i="4"/>
  <c r="J2174" i="4"/>
  <c r="AH2173" i="4"/>
  <c r="X2173" i="4"/>
  <c r="Y2173" i="4" s="1"/>
  <c r="Q2173" i="4"/>
  <c r="R2173" i="4" s="1"/>
  <c r="O2173" i="4"/>
  <c r="J2173" i="4"/>
  <c r="AH2172" i="4"/>
  <c r="X2172" i="4"/>
  <c r="Y2172" i="4" s="1"/>
  <c r="Q2172" i="4"/>
  <c r="R2172" i="4" s="1"/>
  <c r="O2172" i="4"/>
  <c r="J2172" i="4"/>
  <c r="AH2171" i="4"/>
  <c r="X2171" i="4"/>
  <c r="Y2171" i="4" s="1"/>
  <c r="Q2171" i="4"/>
  <c r="R2171" i="4" s="1"/>
  <c r="O2171" i="4"/>
  <c r="J2171" i="4"/>
  <c r="AH2170" i="4"/>
  <c r="X2170" i="4"/>
  <c r="Y2170" i="4" s="1"/>
  <c r="Q2170" i="4"/>
  <c r="R2170" i="4" s="1"/>
  <c r="O2170" i="4"/>
  <c r="J2170" i="4"/>
  <c r="AH2169" i="4"/>
  <c r="X2169" i="4"/>
  <c r="Y2169" i="4" s="1"/>
  <c r="Q2169" i="4"/>
  <c r="R2169" i="4" s="1"/>
  <c r="O2169" i="4"/>
  <c r="J2169" i="4"/>
  <c r="AH2168" i="4"/>
  <c r="X2168" i="4"/>
  <c r="Y2168" i="4" s="1"/>
  <c r="Q2168" i="4"/>
  <c r="R2168" i="4" s="1"/>
  <c r="O2168" i="4"/>
  <c r="S2168" i="4" s="1"/>
  <c r="J2168" i="4"/>
  <c r="AH2167" i="4"/>
  <c r="X2167" i="4"/>
  <c r="Y2167" i="4" s="1"/>
  <c r="Q2167" i="4"/>
  <c r="R2167" i="4" s="1"/>
  <c r="O2167" i="4"/>
  <c r="J2167" i="4"/>
  <c r="AH2166" i="4"/>
  <c r="X2166" i="4"/>
  <c r="Y2166" i="4" s="1"/>
  <c r="Q2166" i="4"/>
  <c r="R2166" i="4" s="1"/>
  <c r="O2166" i="4"/>
  <c r="J2166" i="4"/>
  <c r="AH2165" i="4"/>
  <c r="X2165" i="4"/>
  <c r="Y2165" i="4" s="1"/>
  <c r="Q2165" i="4"/>
  <c r="R2165" i="4" s="1"/>
  <c r="O2165" i="4"/>
  <c r="S2165" i="4" s="1"/>
  <c r="J2165" i="4"/>
  <c r="Z2165" i="4" s="1"/>
  <c r="AA2165" i="4" s="1"/>
  <c r="AB2165" i="4" s="1"/>
  <c r="AC2165" i="4" s="1"/>
  <c r="AH2164" i="4"/>
  <c r="X2164" i="4"/>
  <c r="Y2164" i="4" s="1"/>
  <c r="Q2164" i="4"/>
  <c r="R2164" i="4" s="1"/>
  <c r="O2164" i="4"/>
  <c r="J2164" i="4"/>
  <c r="AH2163" i="4"/>
  <c r="X2163" i="4"/>
  <c r="Y2163" i="4" s="1"/>
  <c r="Q2163" i="4"/>
  <c r="R2163" i="4" s="1"/>
  <c r="O2163" i="4"/>
  <c r="J2163" i="4"/>
  <c r="AH2162" i="4"/>
  <c r="X2162" i="4"/>
  <c r="Y2162" i="4" s="1"/>
  <c r="Q2162" i="4"/>
  <c r="R2162" i="4" s="1"/>
  <c r="O2162" i="4"/>
  <c r="J2162" i="4"/>
  <c r="AH2161" i="4"/>
  <c r="X2161" i="4"/>
  <c r="Y2161" i="4" s="1"/>
  <c r="Q2161" i="4"/>
  <c r="R2161" i="4" s="1"/>
  <c r="O2161" i="4"/>
  <c r="J2161" i="4"/>
  <c r="AH2160" i="4"/>
  <c r="X2160" i="4"/>
  <c r="Y2160" i="4" s="1"/>
  <c r="Q2160" i="4"/>
  <c r="R2160" i="4" s="1"/>
  <c r="O2160" i="4"/>
  <c r="S2160" i="4" s="1"/>
  <c r="J2160" i="4"/>
  <c r="AH2159" i="4"/>
  <c r="X2159" i="4"/>
  <c r="Y2159" i="4" s="1"/>
  <c r="Q2159" i="4"/>
  <c r="R2159" i="4" s="1"/>
  <c r="O2159" i="4"/>
  <c r="J2159" i="4"/>
  <c r="AH2158" i="4"/>
  <c r="X2158" i="4"/>
  <c r="Y2158" i="4" s="1"/>
  <c r="Q2158" i="4"/>
  <c r="R2158" i="4" s="1"/>
  <c r="O2158" i="4"/>
  <c r="J2158" i="4"/>
  <c r="AH2157" i="4"/>
  <c r="X2157" i="4"/>
  <c r="Y2157" i="4" s="1"/>
  <c r="Q2157" i="4"/>
  <c r="R2157" i="4" s="1"/>
  <c r="O2157" i="4"/>
  <c r="J2157" i="4"/>
  <c r="AH2156" i="4"/>
  <c r="X2156" i="4"/>
  <c r="Y2156" i="4" s="1"/>
  <c r="Q2156" i="4"/>
  <c r="R2156" i="4" s="1"/>
  <c r="O2156" i="4"/>
  <c r="J2156" i="4"/>
  <c r="AH2155" i="4"/>
  <c r="X2155" i="4"/>
  <c r="Y2155" i="4" s="1"/>
  <c r="Q2155" i="4"/>
  <c r="R2155" i="4" s="1"/>
  <c r="O2155" i="4"/>
  <c r="J2155" i="4"/>
  <c r="AH2154" i="4"/>
  <c r="X2154" i="4"/>
  <c r="Y2154" i="4" s="1"/>
  <c r="Q2154" i="4"/>
  <c r="R2154" i="4" s="1"/>
  <c r="O2154" i="4"/>
  <c r="J2154" i="4"/>
  <c r="AH2153" i="4"/>
  <c r="X2153" i="4"/>
  <c r="Y2153" i="4" s="1"/>
  <c r="Q2153" i="4"/>
  <c r="R2153" i="4" s="1"/>
  <c r="O2153" i="4"/>
  <c r="J2153" i="4"/>
  <c r="AH2152" i="4"/>
  <c r="X2152" i="4"/>
  <c r="Y2152" i="4" s="1"/>
  <c r="Q2152" i="4"/>
  <c r="R2152" i="4" s="1"/>
  <c r="O2152" i="4"/>
  <c r="J2152" i="4"/>
  <c r="AH2151" i="4"/>
  <c r="X2151" i="4"/>
  <c r="Y2151" i="4" s="1"/>
  <c r="Q2151" i="4"/>
  <c r="R2151" i="4" s="1"/>
  <c r="O2151" i="4"/>
  <c r="J2151" i="4"/>
  <c r="AH2150" i="4"/>
  <c r="X2150" i="4"/>
  <c r="Y2150" i="4" s="1"/>
  <c r="Q2150" i="4"/>
  <c r="R2150" i="4" s="1"/>
  <c r="O2150" i="4"/>
  <c r="J2150" i="4"/>
  <c r="AH2149" i="4"/>
  <c r="X2149" i="4"/>
  <c r="Y2149" i="4" s="1"/>
  <c r="Q2149" i="4"/>
  <c r="R2149" i="4" s="1"/>
  <c r="O2149" i="4"/>
  <c r="J2149" i="4"/>
  <c r="AH2148" i="4"/>
  <c r="X2148" i="4"/>
  <c r="Y2148" i="4" s="1"/>
  <c r="Q2148" i="4"/>
  <c r="R2148" i="4" s="1"/>
  <c r="O2148" i="4"/>
  <c r="S2148" i="4" s="1"/>
  <c r="J2148" i="4"/>
  <c r="AH2147" i="4"/>
  <c r="X2147" i="4"/>
  <c r="Y2147" i="4" s="1"/>
  <c r="Q2147" i="4"/>
  <c r="R2147" i="4" s="1"/>
  <c r="O2147" i="4"/>
  <c r="J2147" i="4"/>
  <c r="AH2146" i="4"/>
  <c r="X2146" i="4"/>
  <c r="Y2146" i="4" s="1"/>
  <c r="Q2146" i="4"/>
  <c r="R2146" i="4" s="1"/>
  <c r="O2146" i="4"/>
  <c r="J2146" i="4"/>
  <c r="AH2145" i="4"/>
  <c r="X2145" i="4"/>
  <c r="Y2145" i="4" s="1"/>
  <c r="Q2145" i="4"/>
  <c r="R2145" i="4" s="1"/>
  <c r="O2145" i="4"/>
  <c r="J2145" i="4"/>
  <c r="AH2144" i="4"/>
  <c r="X2144" i="4"/>
  <c r="Y2144" i="4" s="1"/>
  <c r="Q2144" i="4"/>
  <c r="R2144" i="4" s="1"/>
  <c r="O2144" i="4"/>
  <c r="J2144" i="4"/>
  <c r="AH2143" i="4"/>
  <c r="X2143" i="4"/>
  <c r="Y2143" i="4" s="1"/>
  <c r="Q2143" i="4"/>
  <c r="R2143" i="4" s="1"/>
  <c r="O2143" i="4"/>
  <c r="J2143" i="4"/>
  <c r="Z2143" i="4" s="1"/>
  <c r="AA2143" i="4" s="1"/>
  <c r="AB2143" i="4" s="1"/>
  <c r="AC2143" i="4" s="1"/>
  <c r="AH2142" i="4"/>
  <c r="X2142" i="4"/>
  <c r="Y2142" i="4" s="1"/>
  <c r="Q2142" i="4"/>
  <c r="R2142" i="4" s="1"/>
  <c r="O2142" i="4"/>
  <c r="S2142" i="4" s="1"/>
  <c r="J2142" i="4"/>
  <c r="AH2141" i="4"/>
  <c r="X2141" i="4"/>
  <c r="Y2141" i="4" s="1"/>
  <c r="Q2141" i="4"/>
  <c r="R2141" i="4" s="1"/>
  <c r="O2141" i="4"/>
  <c r="J2141" i="4"/>
  <c r="AH2140" i="4"/>
  <c r="X2140" i="4"/>
  <c r="Y2140" i="4" s="1"/>
  <c r="Q2140" i="4"/>
  <c r="R2140" i="4" s="1"/>
  <c r="O2140" i="4"/>
  <c r="J2140" i="4"/>
  <c r="AH2139" i="4"/>
  <c r="X2139" i="4"/>
  <c r="Y2139" i="4" s="1"/>
  <c r="Q2139" i="4"/>
  <c r="R2139" i="4" s="1"/>
  <c r="O2139" i="4"/>
  <c r="J2139" i="4"/>
  <c r="AH2138" i="4"/>
  <c r="X2138" i="4"/>
  <c r="Y2138" i="4" s="1"/>
  <c r="Q2138" i="4"/>
  <c r="R2138" i="4" s="1"/>
  <c r="O2138" i="4"/>
  <c r="J2138" i="4"/>
  <c r="AH2137" i="4"/>
  <c r="X2137" i="4"/>
  <c r="Y2137" i="4" s="1"/>
  <c r="Q2137" i="4"/>
  <c r="R2137" i="4" s="1"/>
  <c r="O2137" i="4"/>
  <c r="J2137" i="4"/>
  <c r="AH2136" i="4"/>
  <c r="X2136" i="4"/>
  <c r="Y2136" i="4" s="1"/>
  <c r="Q2136" i="4"/>
  <c r="R2136" i="4" s="1"/>
  <c r="O2136" i="4"/>
  <c r="J2136" i="4"/>
  <c r="Z2136" i="4" s="1"/>
  <c r="AA2136" i="4" s="1"/>
  <c r="AB2136" i="4" s="1"/>
  <c r="AC2136" i="4" s="1"/>
  <c r="AH2135" i="4"/>
  <c r="X2135" i="4"/>
  <c r="Y2135" i="4" s="1"/>
  <c r="Q2135" i="4"/>
  <c r="R2135" i="4" s="1"/>
  <c r="O2135" i="4"/>
  <c r="J2135" i="4"/>
  <c r="AH2134" i="4"/>
  <c r="X2134" i="4"/>
  <c r="Y2134" i="4" s="1"/>
  <c r="Q2134" i="4"/>
  <c r="R2134" i="4" s="1"/>
  <c r="O2134" i="4"/>
  <c r="S2134" i="4" s="1"/>
  <c r="J2134" i="4"/>
  <c r="AH2133" i="4"/>
  <c r="X2133" i="4"/>
  <c r="Y2133" i="4" s="1"/>
  <c r="Q2133" i="4"/>
  <c r="R2133" i="4" s="1"/>
  <c r="O2133" i="4"/>
  <c r="J2133" i="4"/>
  <c r="AH2132" i="4"/>
  <c r="X2132" i="4"/>
  <c r="Y2132" i="4" s="1"/>
  <c r="Q2132" i="4"/>
  <c r="R2132" i="4" s="1"/>
  <c r="O2132" i="4"/>
  <c r="J2132" i="4"/>
  <c r="AH2131" i="4"/>
  <c r="X2131" i="4"/>
  <c r="Y2131" i="4" s="1"/>
  <c r="Q2131" i="4"/>
  <c r="R2131" i="4" s="1"/>
  <c r="O2131" i="4"/>
  <c r="J2131" i="4"/>
  <c r="AH2130" i="4"/>
  <c r="X2130" i="4"/>
  <c r="Y2130" i="4" s="1"/>
  <c r="Q2130" i="4"/>
  <c r="R2130" i="4" s="1"/>
  <c r="O2130" i="4"/>
  <c r="J2130" i="4"/>
  <c r="AH2129" i="4"/>
  <c r="X2129" i="4"/>
  <c r="Y2129" i="4" s="1"/>
  <c r="Q2129" i="4"/>
  <c r="R2129" i="4" s="1"/>
  <c r="O2129" i="4"/>
  <c r="J2129" i="4"/>
  <c r="AH2128" i="4"/>
  <c r="X2128" i="4"/>
  <c r="Y2128" i="4" s="1"/>
  <c r="Q2128" i="4"/>
  <c r="R2128" i="4" s="1"/>
  <c r="O2128" i="4"/>
  <c r="J2128" i="4"/>
  <c r="Z2128" i="4" s="1"/>
  <c r="AA2128" i="4" s="1"/>
  <c r="AB2128" i="4" s="1"/>
  <c r="AC2128" i="4" s="1"/>
  <c r="AH2127" i="4"/>
  <c r="X2127" i="4"/>
  <c r="Y2127" i="4" s="1"/>
  <c r="Q2127" i="4"/>
  <c r="R2127" i="4" s="1"/>
  <c r="O2127" i="4"/>
  <c r="J2127" i="4"/>
  <c r="AH2126" i="4"/>
  <c r="X2126" i="4"/>
  <c r="Y2126" i="4" s="1"/>
  <c r="Q2126" i="4"/>
  <c r="R2126" i="4" s="1"/>
  <c r="O2126" i="4"/>
  <c r="J2126" i="4"/>
  <c r="AH2125" i="4"/>
  <c r="X2125" i="4"/>
  <c r="Y2125" i="4" s="1"/>
  <c r="Q2125" i="4"/>
  <c r="R2125" i="4" s="1"/>
  <c r="O2125" i="4"/>
  <c r="J2125" i="4"/>
  <c r="AH2124" i="4"/>
  <c r="X2124" i="4"/>
  <c r="Y2124" i="4" s="1"/>
  <c r="Q2124" i="4"/>
  <c r="R2124" i="4" s="1"/>
  <c r="O2124" i="4"/>
  <c r="S2124" i="4" s="1"/>
  <c r="J2124" i="4"/>
  <c r="AH2123" i="4"/>
  <c r="X2123" i="4"/>
  <c r="Y2123" i="4" s="1"/>
  <c r="Q2123" i="4"/>
  <c r="R2123" i="4" s="1"/>
  <c r="O2123" i="4"/>
  <c r="J2123" i="4"/>
  <c r="AH2122" i="4"/>
  <c r="X2122" i="4"/>
  <c r="Y2122" i="4" s="1"/>
  <c r="Q2122" i="4"/>
  <c r="R2122" i="4" s="1"/>
  <c r="O2122" i="4"/>
  <c r="J2122" i="4"/>
  <c r="AH2121" i="4"/>
  <c r="X2121" i="4"/>
  <c r="Y2121" i="4" s="1"/>
  <c r="Q2121" i="4"/>
  <c r="R2121" i="4" s="1"/>
  <c r="O2121" i="4"/>
  <c r="J2121" i="4"/>
  <c r="AH2120" i="4"/>
  <c r="X2120" i="4"/>
  <c r="Y2120" i="4" s="1"/>
  <c r="Q2120" i="4"/>
  <c r="R2120" i="4" s="1"/>
  <c r="O2120" i="4"/>
  <c r="J2120" i="4"/>
  <c r="Z2120" i="4" s="1"/>
  <c r="AA2120" i="4" s="1"/>
  <c r="AB2120" i="4" s="1"/>
  <c r="AC2120" i="4" s="1"/>
  <c r="AH2119" i="4"/>
  <c r="X2119" i="4"/>
  <c r="Y2119" i="4" s="1"/>
  <c r="Q2119" i="4"/>
  <c r="R2119" i="4" s="1"/>
  <c r="O2119" i="4"/>
  <c r="J2119" i="4"/>
  <c r="AH2118" i="4"/>
  <c r="X2118" i="4"/>
  <c r="Y2118" i="4" s="1"/>
  <c r="Q2118" i="4"/>
  <c r="R2118" i="4" s="1"/>
  <c r="O2118" i="4"/>
  <c r="J2118" i="4"/>
  <c r="AH2117" i="4"/>
  <c r="X2117" i="4"/>
  <c r="Y2117" i="4" s="1"/>
  <c r="Q2117" i="4"/>
  <c r="R2117" i="4" s="1"/>
  <c r="O2117" i="4"/>
  <c r="J2117" i="4"/>
  <c r="AH2116" i="4"/>
  <c r="X2116" i="4"/>
  <c r="Y2116" i="4" s="1"/>
  <c r="Q2116" i="4"/>
  <c r="R2116" i="4" s="1"/>
  <c r="O2116" i="4"/>
  <c r="J2116" i="4"/>
  <c r="AH2115" i="4"/>
  <c r="X2115" i="4"/>
  <c r="Y2115" i="4" s="1"/>
  <c r="Q2115" i="4"/>
  <c r="R2115" i="4" s="1"/>
  <c r="O2115" i="4"/>
  <c r="J2115" i="4"/>
  <c r="Z2115" i="4" s="1"/>
  <c r="AA2115" i="4" s="1"/>
  <c r="AB2115" i="4" s="1"/>
  <c r="AC2115" i="4" s="1"/>
  <c r="AH2114" i="4"/>
  <c r="X2114" i="4"/>
  <c r="Y2114" i="4" s="1"/>
  <c r="Q2114" i="4"/>
  <c r="R2114" i="4" s="1"/>
  <c r="O2114" i="4"/>
  <c r="J2114" i="4"/>
  <c r="AH2113" i="4"/>
  <c r="X2113" i="4"/>
  <c r="Y2113" i="4" s="1"/>
  <c r="Q2113" i="4"/>
  <c r="R2113" i="4" s="1"/>
  <c r="O2113" i="4"/>
  <c r="J2113" i="4"/>
  <c r="AH2112" i="4"/>
  <c r="X2112" i="4"/>
  <c r="Y2112" i="4" s="1"/>
  <c r="Q2112" i="4"/>
  <c r="R2112" i="4" s="1"/>
  <c r="O2112" i="4"/>
  <c r="J2112" i="4"/>
  <c r="AH2111" i="4"/>
  <c r="X2111" i="4"/>
  <c r="Y2111" i="4" s="1"/>
  <c r="Q2111" i="4"/>
  <c r="R2111" i="4" s="1"/>
  <c r="O2111" i="4"/>
  <c r="J2111" i="4"/>
  <c r="Z2111" i="4" s="1"/>
  <c r="AA2111" i="4" s="1"/>
  <c r="AB2111" i="4" s="1"/>
  <c r="AC2111" i="4" s="1"/>
  <c r="AH2110" i="4"/>
  <c r="X2110" i="4"/>
  <c r="Y2110" i="4" s="1"/>
  <c r="Q2110" i="4"/>
  <c r="R2110" i="4" s="1"/>
  <c r="O2110" i="4"/>
  <c r="J2110" i="4"/>
  <c r="AH2109" i="4"/>
  <c r="X2109" i="4"/>
  <c r="Y2109" i="4" s="1"/>
  <c r="Q2109" i="4"/>
  <c r="R2109" i="4" s="1"/>
  <c r="O2109" i="4"/>
  <c r="J2109" i="4"/>
  <c r="AH2108" i="4"/>
  <c r="X2108" i="4"/>
  <c r="Y2108" i="4" s="1"/>
  <c r="Q2108" i="4"/>
  <c r="R2108" i="4" s="1"/>
  <c r="O2108" i="4"/>
  <c r="J2108" i="4"/>
  <c r="AH2107" i="4"/>
  <c r="X2107" i="4"/>
  <c r="Y2107" i="4" s="1"/>
  <c r="Q2107" i="4"/>
  <c r="R2107" i="4" s="1"/>
  <c r="O2107" i="4"/>
  <c r="J2107" i="4"/>
  <c r="AH2106" i="4"/>
  <c r="X2106" i="4"/>
  <c r="Y2106" i="4" s="1"/>
  <c r="Q2106" i="4"/>
  <c r="R2106" i="4" s="1"/>
  <c r="O2106" i="4"/>
  <c r="J2106" i="4"/>
  <c r="AH2105" i="4"/>
  <c r="X2105" i="4"/>
  <c r="Y2105" i="4" s="1"/>
  <c r="Q2105" i="4"/>
  <c r="R2105" i="4" s="1"/>
  <c r="O2105" i="4"/>
  <c r="J2105" i="4"/>
  <c r="AH2104" i="4"/>
  <c r="X2104" i="4"/>
  <c r="Y2104" i="4" s="1"/>
  <c r="Q2104" i="4"/>
  <c r="R2104" i="4" s="1"/>
  <c r="O2104" i="4"/>
  <c r="J2104" i="4"/>
  <c r="AH2103" i="4"/>
  <c r="X2103" i="4"/>
  <c r="Y2103" i="4" s="1"/>
  <c r="Q2103" i="4"/>
  <c r="R2103" i="4" s="1"/>
  <c r="O2103" i="4"/>
  <c r="J2103" i="4"/>
  <c r="AH2102" i="4"/>
  <c r="X2102" i="4"/>
  <c r="Y2102" i="4" s="1"/>
  <c r="Q2102" i="4"/>
  <c r="R2102" i="4" s="1"/>
  <c r="O2102" i="4"/>
  <c r="J2102" i="4"/>
  <c r="AH2101" i="4"/>
  <c r="X2101" i="4"/>
  <c r="Y2101" i="4" s="1"/>
  <c r="Q2101" i="4"/>
  <c r="R2101" i="4" s="1"/>
  <c r="O2101" i="4"/>
  <c r="J2101" i="4"/>
  <c r="Z2101" i="4" s="1"/>
  <c r="AA2101" i="4" s="1"/>
  <c r="AB2101" i="4" s="1"/>
  <c r="AC2101" i="4" s="1"/>
  <c r="AH2100" i="4"/>
  <c r="X2100" i="4"/>
  <c r="Y2100" i="4" s="1"/>
  <c r="Q2100" i="4"/>
  <c r="R2100" i="4" s="1"/>
  <c r="O2100" i="4"/>
  <c r="J2100" i="4"/>
  <c r="AH2099" i="4"/>
  <c r="X2099" i="4"/>
  <c r="Y2099" i="4" s="1"/>
  <c r="Q2099" i="4"/>
  <c r="R2099" i="4" s="1"/>
  <c r="O2099" i="4"/>
  <c r="J2099" i="4"/>
  <c r="AH2098" i="4"/>
  <c r="X2098" i="4"/>
  <c r="Y2098" i="4" s="1"/>
  <c r="Q2098" i="4"/>
  <c r="R2098" i="4" s="1"/>
  <c r="O2098" i="4"/>
  <c r="J2098" i="4"/>
  <c r="AH2097" i="4"/>
  <c r="X2097" i="4"/>
  <c r="Y2097" i="4" s="1"/>
  <c r="Q2097" i="4"/>
  <c r="R2097" i="4" s="1"/>
  <c r="O2097" i="4"/>
  <c r="J2097" i="4"/>
  <c r="AH2096" i="4"/>
  <c r="X2096" i="4"/>
  <c r="Y2096" i="4" s="1"/>
  <c r="Q2096" i="4"/>
  <c r="R2096" i="4" s="1"/>
  <c r="O2096" i="4"/>
  <c r="S2096" i="4" s="1"/>
  <c r="J2096" i="4"/>
  <c r="AH2095" i="4"/>
  <c r="X2095" i="4"/>
  <c r="Y2095" i="4" s="1"/>
  <c r="Q2095" i="4"/>
  <c r="R2095" i="4" s="1"/>
  <c r="O2095" i="4"/>
  <c r="J2095" i="4"/>
  <c r="AH2094" i="4"/>
  <c r="X2094" i="4"/>
  <c r="Y2094" i="4" s="1"/>
  <c r="Q2094" i="4"/>
  <c r="R2094" i="4" s="1"/>
  <c r="O2094" i="4"/>
  <c r="S2094" i="4" s="1"/>
  <c r="J2094" i="4"/>
  <c r="AH2093" i="4"/>
  <c r="X2093" i="4"/>
  <c r="Y2093" i="4" s="1"/>
  <c r="Q2093" i="4"/>
  <c r="R2093" i="4" s="1"/>
  <c r="O2093" i="4"/>
  <c r="J2093" i="4"/>
  <c r="AH2092" i="4"/>
  <c r="X2092" i="4"/>
  <c r="Y2092" i="4" s="1"/>
  <c r="Q2092" i="4"/>
  <c r="R2092" i="4" s="1"/>
  <c r="O2092" i="4"/>
  <c r="J2092" i="4"/>
  <c r="AH2091" i="4"/>
  <c r="X2091" i="4"/>
  <c r="Y2091" i="4" s="1"/>
  <c r="Q2091" i="4"/>
  <c r="R2091" i="4" s="1"/>
  <c r="O2091" i="4"/>
  <c r="S2091" i="4" s="1"/>
  <c r="J2091" i="4"/>
  <c r="AH2090" i="4"/>
  <c r="X2090" i="4"/>
  <c r="Y2090" i="4" s="1"/>
  <c r="Q2090" i="4"/>
  <c r="R2090" i="4" s="1"/>
  <c r="O2090" i="4"/>
  <c r="J2090" i="4"/>
  <c r="AH2089" i="4"/>
  <c r="X2089" i="4"/>
  <c r="Y2089" i="4" s="1"/>
  <c r="Q2089" i="4"/>
  <c r="R2089" i="4" s="1"/>
  <c r="O2089" i="4"/>
  <c r="J2089" i="4"/>
  <c r="AH2088" i="4"/>
  <c r="X2088" i="4"/>
  <c r="Y2088" i="4" s="1"/>
  <c r="Q2088" i="4"/>
  <c r="R2088" i="4" s="1"/>
  <c r="O2088" i="4"/>
  <c r="J2088" i="4"/>
  <c r="AH2087" i="4"/>
  <c r="X2087" i="4"/>
  <c r="Y2087" i="4" s="1"/>
  <c r="Q2087" i="4"/>
  <c r="R2087" i="4" s="1"/>
  <c r="O2087" i="4"/>
  <c r="J2087" i="4"/>
  <c r="AH2086" i="4"/>
  <c r="X2086" i="4"/>
  <c r="Y2086" i="4" s="1"/>
  <c r="Q2086" i="4"/>
  <c r="R2086" i="4" s="1"/>
  <c r="O2086" i="4"/>
  <c r="J2086" i="4"/>
  <c r="AH2085" i="4"/>
  <c r="X2085" i="4"/>
  <c r="Y2085" i="4" s="1"/>
  <c r="Q2085" i="4"/>
  <c r="R2085" i="4" s="1"/>
  <c r="O2085" i="4"/>
  <c r="J2085" i="4"/>
  <c r="AH2084" i="4"/>
  <c r="X2084" i="4"/>
  <c r="Y2084" i="4" s="1"/>
  <c r="Q2084" i="4"/>
  <c r="R2084" i="4" s="1"/>
  <c r="O2084" i="4"/>
  <c r="J2084" i="4"/>
  <c r="AH2083" i="4"/>
  <c r="X2083" i="4"/>
  <c r="Y2083" i="4" s="1"/>
  <c r="Q2083" i="4"/>
  <c r="R2083" i="4" s="1"/>
  <c r="O2083" i="4"/>
  <c r="S2083" i="4" s="1"/>
  <c r="J2083" i="4"/>
  <c r="AH2082" i="4"/>
  <c r="X2082" i="4"/>
  <c r="Y2082" i="4" s="1"/>
  <c r="Q2082" i="4"/>
  <c r="R2082" i="4" s="1"/>
  <c r="O2082" i="4"/>
  <c r="J2082" i="4"/>
  <c r="AH2081" i="4"/>
  <c r="X2081" i="4"/>
  <c r="Y2081" i="4" s="1"/>
  <c r="Q2081" i="4"/>
  <c r="R2081" i="4" s="1"/>
  <c r="O2081" i="4"/>
  <c r="J2081" i="4"/>
  <c r="AH2080" i="4"/>
  <c r="X2080" i="4"/>
  <c r="Y2080" i="4" s="1"/>
  <c r="Q2080" i="4"/>
  <c r="R2080" i="4" s="1"/>
  <c r="O2080" i="4"/>
  <c r="J2080" i="4"/>
  <c r="AH2079" i="4"/>
  <c r="X2079" i="4"/>
  <c r="Y2079" i="4" s="1"/>
  <c r="Q2079" i="4"/>
  <c r="R2079" i="4" s="1"/>
  <c r="O2079" i="4"/>
  <c r="J2079" i="4"/>
  <c r="AH2078" i="4"/>
  <c r="X2078" i="4"/>
  <c r="Y2078" i="4" s="1"/>
  <c r="Q2078" i="4"/>
  <c r="R2078" i="4" s="1"/>
  <c r="O2078" i="4"/>
  <c r="J2078" i="4"/>
  <c r="AH2077" i="4"/>
  <c r="X2077" i="4"/>
  <c r="Y2077" i="4" s="1"/>
  <c r="Q2077" i="4"/>
  <c r="R2077" i="4" s="1"/>
  <c r="O2077" i="4"/>
  <c r="J2077" i="4"/>
  <c r="AH2076" i="4"/>
  <c r="X2076" i="4"/>
  <c r="Y2076" i="4" s="1"/>
  <c r="Q2076" i="4"/>
  <c r="R2076" i="4" s="1"/>
  <c r="O2076" i="4"/>
  <c r="J2076" i="4"/>
  <c r="AH2075" i="4"/>
  <c r="X2075" i="4"/>
  <c r="Y2075" i="4" s="1"/>
  <c r="Q2075" i="4"/>
  <c r="R2075" i="4" s="1"/>
  <c r="O2075" i="4"/>
  <c r="J2075" i="4"/>
  <c r="AH2074" i="4"/>
  <c r="X2074" i="4"/>
  <c r="Y2074" i="4" s="1"/>
  <c r="Q2074" i="4"/>
  <c r="R2074" i="4" s="1"/>
  <c r="O2074" i="4"/>
  <c r="J2074" i="4"/>
  <c r="AH2073" i="4"/>
  <c r="X2073" i="4"/>
  <c r="Y2073" i="4" s="1"/>
  <c r="Q2073" i="4"/>
  <c r="R2073" i="4" s="1"/>
  <c r="O2073" i="4"/>
  <c r="J2073" i="4"/>
  <c r="Z2073" i="4" s="1"/>
  <c r="AA2073" i="4" s="1"/>
  <c r="AB2073" i="4" s="1"/>
  <c r="AC2073" i="4" s="1"/>
  <c r="AH2072" i="4"/>
  <c r="X2072" i="4"/>
  <c r="Y2072" i="4" s="1"/>
  <c r="Q2072" i="4"/>
  <c r="R2072" i="4" s="1"/>
  <c r="O2072" i="4"/>
  <c r="J2072" i="4"/>
  <c r="AH2071" i="4"/>
  <c r="X2071" i="4"/>
  <c r="Y2071" i="4" s="1"/>
  <c r="Q2071" i="4"/>
  <c r="R2071" i="4" s="1"/>
  <c r="O2071" i="4"/>
  <c r="J2071" i="4"/>
  <c r="AH2070" i="4"/>
  <c r="X2070" i="4"/>
  <c r="Y2070" i="4" s="1"/>
  <c r="Q2070" i="4"/>
  <c r="R2070" i="4" s="1"/>
  <c r="O2070" i="4"/>
  <c r="S2070" i="4" s="1"/>
  <c r="J2070" i="4"/>
  <c r="AH2069" i="4"/>
  <c r="X2069" i="4"/>
  <c r="Y2069" i="4" s="1"/>
  <c r="Q2069" i="4"/>
  <c r="R2069" i="4" s="1"/>
  <c r="O2069" i="4"/>
  <c r="J2069" i="4"/>
  <c r="Z2069" i="4" s="1"/>
  <c r="AA2069" i="4" s="1"/>
  <c r="AB2069" i="4" s="1"/>
  <c r="AC2069" i="4" s="1"/>
  <c r="AH2068" i="4"/>
  <c r="X2068" i="4"/>
  <c r="Y2068" i="4" s="1"/>
  <c r="Q2068" i="4"/>
  <c r="R2068" i="4" s="1"/>
  <c r="O2068" i="4"/>
  <c r="S2068" i="4" s="1"/>
  <c r="J2068" i="4"/>
  <c r="AH2067" i="4"/>
  <c r="X2067" i="4"/>
  <c r="Y2067" i="4" s="1"/>
  <c r="Q2067" i="4"/>
  <c r="R2067" i="4" s="1"/>
  <c r="O2067" i="4"/>
  <c r="J2067" i="4"/>
  <c r="AH2066" i="4"/>
  <c r="X2066" i="4"/>
  <c r="Y2066" i="4" s="1"/>
  <c r="Q2066" i="4"/>
  <c r="R2066" i="4" s="1"/>
  <c r="O2066" i="4"/>
  <c r="J2066" i="4"/>
  <c r="AH2065" i="4"/>
  <c r="X2065" i="4"/>
  <c r="Y2065" i="4" s="1"/>
  <c r="Q2065" i="4"/>
  <c r="R2065" i="4" s="1"/>
  <c r="O2065" i="4"/>
  <c r="J2065" i="4"/>
  <c r="AH2064" i="4"/>
  <c r="X2064" i="4"/>
  <c r="Y2064" i="4" s="1"/>
  <c r="Q2064" i="4"/>
  <c r="R2064" i="4" s="1"/>
  <c r="O2064" i="4"/>
  <c r="J2064" i="4"/>
  <c r="AH2063" i="4"/>
  <c r="X2063" i="4"/>
  <c r="Y2063" i="4" s="1"/>
  <c r="Q2063" i="4"/>
  <c r="R2063" i="4" s="1"/>
  <c r="O2063" i="4"/>
  <c r="J2063" i="4"/>
  <c r="AH2062" i="4"/>
  <c r="X2062" i="4"/>
  <c r="Y2062" i="4" s="1"/>
  <c r="Q2062" i="4"/>
  <c r="R2062" i="4" s="1"/>
  <c r="O2062" i="4"/>
  <c r="S2062" i="4" s="1"/>
  <c r="J2062" i="4"/>
  <c r="AH2061" i="4"/>
  <c r="X2061" i="4"/>
  <c r="Y2061" i="4" s="1"/>
  <c r="Q2061" i="4"/>
  <c r="R2061" i="4" s="1"/>
  <c r="O2061" i="4"/>
  <c r="J2061" i="4"/>
  <c r="AH2060" i="4"/>
  <c r="X2060" i="4"/>
  <c r="Y2060" i="4" s="1"/>
  <c r="Q2060" i="4"/>
  <c r="R2060" i="4" s="1"/>
  <c r="O2060" i="4"/>
  <c r="J2060" i="4"/>
  <c r="AH2059" i="4"/>
  <c r="X2059" i="4"/>
  <c r="Y2059" i="4" s="1"/>
  <c r="Q2059" i="4"/>
  <c r="R2059" i="4" s="1"/>
  <c r="O2059" i="4"/>
  <c r="J2059" i="4"/>
  <c r="Z2059" i="4" s="1"/>
  <c r="AA2059" i="4" s="1"/>
  <c r="AB2059" i="4" s="1"/>
  <c r="AC2059" i="4" s="1"/>
  <c r="AH2058" i="4"/>
  <c r="X2058" i="4"/>
  <c r="Y2058" i="4" s="1"/>
  <c r="Q2058" i="4"/>
  <c r="R2058" i="4" s="1"/>
  <c r="O2058" i="4"/>
  <c r="J2058" i="4"/>
  <c r="AH2057" i="4"/>
  <c r="X2057" i="4"/>
  <c r="Y2057" i="4" s="1"/>
  <c r="Q2057" i="4"/>
  <c r="R2057" i="4" s="1"/>
  <c r="O2057" i="4"/>
  <c r="J2057" i="4"/>
  <c r="AH2056" i="4"/>
  <c r="X2056" i="4"/>
  <c r="Y2056" i="4" s="1"/>
  <c r="Q2056" i="4"/>
  <c r="R2056" i="4" s="1"/>
  <c r="O2056" i="4"/>
  <c r="J2056" i="4"/>
  <c r="AH2055" i="4"/>
  <c r="X2055" i="4"/>
  <c r="Y2055" i="4" s="1"/>
  <c r="Q2055" i="4"/>
  <c r="R2055" i="4" s="1"/>
  <c r="O2055" i="4"/>
  <c r="J2055" i="4"/>
  <c r="AH2054" i="4"/>
  <c r="X2054" i="4"/>
  <c r="Y2054" i="4" s="1"/>
  <c r="Q2054" i="4"/>
  <c r="R2054" i="4" s="1"/>
  <c r="O2054" i="4"/>
  <c r="J2054" i="4"/>
  <c r="AH2053" i="4"/>
  <c r="X2053" i="4"/>
  <c r="Y2053" i="4" s="1"/>
  <c r="Q2053" i="4"/>
  <c r="R2053" i="4" s="1"/>
  <c r="O2053" i="4"/>
  <c r="J2053" i="4"/>
  <c r="AH2052" i="4"/>
  <c r="X2052" i="4"/>
  <c r="Y2052" i="4" s="1"/>
  <c r="Q2052" i="4"/>
  <c r="R2052" i="4" s="1"/>
  <c r="O2052" i="4"/>
  <c r="J2052" i="4"/>
  <c r="AH2051" i="4"/>
  <c r="X2051" i="4"/>
  <c r="Y2051" i="4" s="1"/>
  <c r="Q2051" i="4"/>
  <c r="R2051" i="4" s="1"/>
  <c r="O2051" i="4"/>
  <c r="J2051" i="4"/>
  <c r="AH2050" i="4"/>
  <c r="X2050" i="4"/>
  <c r="Y2050" i="4" s="1"/>
  <c r="Q2050" i="4"/>
  <c r="R2050" i="4" s="1"/>
  <c r="O2050" i="4"/>
  <c r="J2050" i="4"/>
  <c r="AH2049" i="4"/>
  <c r="X2049" i="4"/>
  <c r="Y2049" i="4" s="1"/>
  <c r="Q2049" i="4"/>
  <c r="R2049" i="4" s="1"/>
  <c r="O2049" i="4"/>
  <c r="J2049" i="4"/>
  <c r="AH2048" i="4"/>
  <c r="X2048" i="4"/>
  <c r="Y2048" i="4" s="1"/>
  <c r="Q2048" i="4"/>
  <c r="R2048" i="4" s="1"/>
  <c r="O2048" i="4"/>
  <c r="J2048" i="4"/>
  <c r="Z2048" i="4" s="1"/>
  <c r="AA2048" i="4" s="1"/>
  <c r="AB2048" i="4" s="1"/>
  <c r="AC2048" i="4" s="1"/>
  <c r="AH2047" i="4"/>
  <c r="X2047" i="4"/>
  <c r="Y2047" i="4" s="1"/>
  <c r="Q2047" i="4"/>
  <c r="R2047" i="4" s="1"/>
  <c r="O2047" i="4"/>
  <c r="J2047" i="4"/>
  <c r="AH2046" i="4"/>
  <c r="X2046" i="4"/>
  <c r="Y2046" i="4" s="1"/>
  <c r="Q2046" i="4"/>
  <c r="R2046" i="4" s="1"/>
  <c r="O2046" i="4"/>
  <c r="S2046" i="4" s="1"/>
  <c r="J2046" i="4"/>
  <c r="AH2045" i="4"/>
  <c r="X2045" i="4"/>
  <c r="Y2045" i="4" s="1"/>
  <c r="Q2045" i="4"/>
  <c r="R2045" i="4" s="1"/>
  <c r="O2045" i="4"/>
  <c r="J2045" i="4"/>
  <c r="AH2044" i="4"/>
  <c r="X2044" i="4"/>
  <c r="Y2044" i="4" s="1"/>
  <c r="Q2044" i="4"/>
  <c r="R2044" i="4" s="1"/>
  <c r="O2044" i="4"/>
  <c r="J2044" i="4"/>
  <c r="AH2043" i="4"/>
  <c r="X2043" i="4"/>
  <c r="Y2043" i="4" s="1"/>
  <c r="Q2043" i="4"/>
  <c r="R2043" i="4" s="1"/>
  <c r="O2043" i="4"/>
  <c r="J2043" i="4"/>
  <c r="AH2042" i="4"/>
  <c r="X2042" i="4"/>
  <c r="Y2042" i="4" s="1"/>
  <c r="Q2042" i="4"/>
  <c r="R2042" i="4" s="1"/>
  <c r="O2042" i="4"/>
  <c r="J2042" i="4"/>
  <c r="AH2041" i="4"/>
  <c r="X2041" i="4"/>
  <c r="Y2041" i="4" s="1"/>
  <c r="Q2041" i="4"/>
  <c r="R2041" i="4" s="1"/>
  <c r="O2041" i="4"/>
  <c r="J2041" i="4"/>
  <c r="AH2040" i="4"/>
  <c r="X2040" i="4"/>
  <c r="Y2040" i="4" s="1"/>
  <c r="Q2040" i="4"/>
  <c r="R2040" i="4" s="1"/>
  <c r="O2040" i="4"/>
  <c r="J2040" i="4"/>
  <c r="AH2039" i="4"/>
  <c r="X2039" i="4"/>
  <c r="Y2039" i="4" s="1"/>
  <c r="Q2039" i="4"/>
  <c r="R2039" i="4" s="1"/>
  <c r="O2039" i="4"/>
  <c r="J2039" i="4"/>
  <c r="AH2038" i="4"/>
  <c r="X2038" i="4"/>
  <c r="Y2038" i="4" s="1"/>
  <c r="Q2038" i="4"/>
  <c r="R2038" i="4" s="1"/>
  <c r="O2038" i="4"/>
  <c r="J2038" i="4"/>
  <c r="AH2037" i="4"/>
  <c r="X2037" i="4"/>
  <c r="Y2037" i="4" s="1"/>
  <c r="Q2037" i="4"/>
  <c r="R2037" i="4" s="1"/>
  <c r="O2037" i="4"/>
  <c r="J2037" i="4"/>
  <c r="AH2036" i="4"/>
  <c r="X2036" i="4"/>
  <c r="Y2036" i="4" s="1"/>
  <c r="Q2036" i="4"/>
  <c r="R2036" i="4" s="1"/>
  <c r="O2036" i="4"/>
  <c r="J2036" i="4"/>
  <c r="AH2035" i="4"/>
  <c r="X2035" i="4"/>
  <c r="Y2035" i="4" s="1"/>
  <c r="Q2035" i="4"/>
  <c r="R2035" i="4" s="1"/>
  <c r="O2035" i="4"/>
  <c r="J2035" i="4"/>
  <c r="AH2034" i="4"/>
  <c r="X2034" i="4"/>
  <c r="Y2034" i="4" s="1"/>
  <c r="Q2034" i="4"/>
  <c r="R2034" i="4" s="1"/>
  <c r="O2034" i="4"/>
  <c r="J2034" i="4"/>
  <c r="Z2034" i="4" s="1"/>
  <c r="AA2034" i="4" s="1"/>
  <c r="AB2034" i="4" s="1"/>
  <c r="AC2034" i="4" s="1"/>
  <c r="AH2033" i="4"/>
  <c r="X2033" i="4"/>
  <c r="Y2033" i="4" s="1"/>
  <c r="Q2033" i="4"/>
  <c r="R2033" i="4" s="1"/>
  <c r="O2033" i="4"/>
  <c r="J2033" i="4"/>
  <c r="AH2032" i="4"/>
  <c r="X2032" i="4"/>
  <c r="Y2032" i="4" s="1"/>
  <c r="Q2032" i="4"/>
  <c r="R2032" i="4" s="1"/>
  <c r="O2032" i="4"/>
  <c r="J2032" i="4"/>
  <c r="AH2031" i="4"/>
  <c r="X2031" i="4"/>
  <c r="Y2031" i="4" s="1"/>
  <c r="Q2031" i="4"/>
  <c r="R2031" i="4" s="1"/>
  <c r="O2031" i="4"/>
  <c r="J2031" i="4"/>
  <c r="AH2030" i="4"/>
  <c r="X2030" i="4"/>
  <c r="Y2030" i="4" s="1"/>
  <c r="Q2030" i="4"/>
  <c r="R2030" i="4" s="1"/>
  <c r="O2030" i="4"/>
  <c r="S2030" i="4" s="1"/>
  <c r="J2030" i="4"/>
  <c r="AH2029" i="4"/>
  <c r="X2029" i="4"/>
  <c r="Y2029" i="4" s="1"/>
  <c r="Q2029" i="4"/>
  <c r="R2029" i="4" s="1"/>
  <c r="O2029" i="4"/>
  <c r="S2029" i="4" s="1"/>
  <c r="J2029" i="4"/>
  <c r="AH2028" i="4"/>
  <c r="X2028" i="4"/>
  <c r="Y2028" i="4" s="1"/>
  <c r="Q2028" i="4"/>
  <c r="R2028" i="4" s="1"/>
  <c r="O2028" i="4"/>
  <c r="J2028" i="4"/>
  <c r="AH2027" i="4"/>
  <c r="X2027" i="4"/>
  <c r="Y2027" i="4" s="1"/>
  <c r="Q2027" i="4"/>
  <c r="R2027" i="4" s="1"/>
  <c r="O2027" i="4"/>
  <c r="S2027" i="4" s="1"/>
  <c r="J2027" i="4"/>
  <c r="AH2026" i="4"/>
  <c r="X2026" i="4"/>
  <c r="Y2026" i="4" s="1"/>
  <c r="Q2026" i="4"/>
  <c r="R2026" i="4" s="1"/>
  <c r="O2026" i="4"/>
  <c r="J2026" i="4"/>
  <c r="AH2025" i="4"/>
  <c r="X2025" i="4"/>
  <c r="Y2025" i="4" s="1"/>
  <c r="Q2025" i="4"/>
  <c r="R2025" i="4" s="1"/>
  <c r="O2025" i="4"/>
  <c r="J2025" i="4"/>
  <c r="AH2024" i="4"/>
  <c r="X2024" i="4"/>
  <c r="Y2024" i="4" s="1"/>
  <c r="Q2024" i="4"/>
  <c r="R2024" i="4" s="1"/>
  <c r="O2024" i="4"/>
  <c r="J2024" i="4"/>
  <c r="Z2024" i="4" s="1"/>
  <c r="AA2024" i="4" s="1"/>
  <c r="AB2024" i="4" s="1"/>
  <c r="AC2024" i="4" s="1"/>
  <c r="AH2023" i="4"/>
  <c r="X2023" i="4"/>
  <c r="Y2023" i="4" s="1"/>
  <c r="Q2023" i="4"/>
  <c r="R2023" i="4" s="1"/>
  <c r="O2023" i="4"/>
  <c r="J2023" i="4"/>
  <c r="AH2022" i="4"/>
  <c r="X2022" i="4"/>
  <c r="Y2022" i="4" s="1"/>
  <c r="Q2022" i="4"/>
  <c r="R2022" i="4" s="1"/>
  <c r="O2022" i="4"/>
  <c r="J2022" i="4"/>
  <c r="AH2021" i="4"/>
  <c r="X2021" i="4"/>
  <c r="Y2021" i="4" s="1"/>
  <c r="Q2021" i="4"/>
  <c r="R2021" i="4" s="1"/>
  <c r="O2021" i="4"/>
  <c r="J2021" i="4"/>
  <c r="AH2020" i="4"/>
  <c r="X2020" i="4"/>
  <c r="Y2020" i="4" s="1"/>
  <c r="Q2020" i="4"/>
  <c r="R2020" i="4" s="1"/>
  <c r="O2020" i="4"/>
  <c r="J2020" i="4"/>
  <c r="Z2020" i="4" s="1"/>
  <c r="AA2020" i="4" s="1"/>
  <c r="AB2020" i="4" s="1"/>
  <c r="AC2020" i="4" s="1"/>
  <c r="AH2019" i="4"/>
  <c r="X2019" i="4"/>
  <c r="Y2019" i="4" s="1"/>
  <c r="Q2019" i="4"/>
  <c r="R2019" i="4" s="1"/>
  <c r="O2019" i="4"/>
  <c r="S2019" i="4" s="1"/>
  <c r="J2019" i="4"/>
  <c r="AH2018" i="4"/>
  <c r="X2018" i="4"/>
  <c r="Y2018" i="4" s="1"/>
  <c r="Q2018" i="4"/>
  <c r="R2018" i="4" s="1"/>
  <c r="O2018" i="4"/>
  <c r="J2018" i="4"/>
  <c r="AH2017" i="4"/>
  <c r="X2017" i="4"/>
  <c r="Y2017" i="4" s="1"/>
  <c r="Q2017" i="4"/>
  <c r="R2017" i="4" s="1"/>
  <c r="O2017" i="4"/>
  <c r="J2017" i="4"/>
  <c r="AH2016" i="4"/>
  <c r="X2016" i="4"/>
  <c r="Y2016" i="4" s="1"/>
  <c r="Q2016" i="4"/>
  <c r="R2016" i="4" s="1"/>
  <c r="O2016" i="4"/>
  <c r="S2016" i="4" s="1"/>
  <c r="J2016" i="4"/>
  <c r="AH2015" i="4"/>
  <c r="X2015" i="4"/>
  <c r="Y2015" i="4" s="1"/>
  <c r="Q2015" i="4"/>
  <c r="R2015" i="4" s="1"/>
  <c r="O2015" i="4"/>
  <c r="S2015" i="4" s="1"/>
  <c r="J2015" i="4"/>
  <c r="AH2014" i="4"/>
  <c r="X2014" i="4"/>
  <c r="Y2014" i="4" s="1"/>
  <c r="Q2014" i="4"/>
  <c r="R2014" i="4" s="1"/>
  <c r="O2014" i="4"/>
  <c r="J2014" i="4"/>
  <c r="AH2013" i="4"/>
  <c r="X2013" i="4"/>
  <c r="Y2013" i="4" s="1"/>
  <c r="Q2013" i="4"/>
  <c r="R2013" i="4" s="1"/>
  <c r="O2013" i="4"/>
  <c r="J2013" i="4"/>
  <c r="AH2012" i="4"/>
  <c r="X2012" i="4"/>
  <c r="Y2012" i="4" s="1"/>
  <c r="Q2012" i="4"/>
  <c r="R2012" i="4" s="1"/>
  <c r="O2012" i="4"/>
  <c r="J2012" i="4"/>
  <c r="Z2012" i="4" s="1"/>
  <c r="AA2012" i="4" s="1"/>
  <c r="AB2012" i="4" s="1"/>
  <c r="AC2012" i="4" s="1"/>
  <c r="AH2011" i="4"/>
  <c r="X2011" i="4"/>
  <c r="Y2011" i="4" s="1"/>
  <c r="Q2011" i="4"/>
  <c r="R2011" i="4" s="1"/>
  <c r="O2011" i="4"/>
  <c r="S2011" i="4" s="1"/>
  <c r="J2011" i="4"/>
  <c r="AH2010" i="4"/>
  <c r="X2010" i="4"/>
  <c r="Y2010" i="4" s="1"/>
  <c r="Q2010" i="4"/>
  <c r="R2010" i="4" s="1"/>
  <c r="O2010" i="4"/>
  <c r="J2010" i="4"/>
  <c r="Z2010" i="4" s="1"/>
  <c r="AA2010" i="4" s="1"/>
  <c r="AB2010" i="4" s="1"/>
  <c r="AC2010" i="4" s="1"/>
  <c r="AH2009" i="4"/>
  <c r="X2009" i="4"/>
  <c r="Y2009" i="4" s="1"/>
  <c r="Q2009" i="4"/>
  <c r="R2009" i="4" s="1"/>
  <c r="O2009" i="4"/>
  <c r="J2009" i="4"/>
  <c r="AH2008" i="4"/>
  <c r="X2008" i="4"/>
  <c r="Y2008" i="4" s="1"/>
  <c r="Q2008" i="4"/>
  <c r="R2008" i="4" s="1"/>
  <c r="O2008" i="4"/>
  <c r="J2008" i="4"/>
  <c r="AH2007" i="4"/>
  <c r="X2007" i="4"/>
  <c r="Y2007" i="4" s="1"/>
  <c r="Q2007" i="4"/>
  <c r="R2007" i="4" s="1"/>
  <c r="O2007" i="4"/>
  <c r="J2007" i="4"/>
  <c r="AH2006" i="4"/>
  <c r="X2006" i="4"/>
  <c r="Y2006" i="4" s="1"/>
  <c r="Q2006" i="4"/>
  <c r="R2006" i="4" s="1"/>
  <c r="O2006" i="4"/>
  <c r="J2006" i="4"/>
  <c r="AH2005" i="4"/>
  <c r="X2005" i="4"/>
  <c r="Y2005" i="4" s="1"/>
  <c r="Q2005" i="4"/>
  <c r="R2005" i="4" s="1"/>
  <c r="O2005" i="4"/>
  <c r="J2005" i="4"/>
  <c r="AH2004" i="4"/>
  <c r="X2004" i="4"/>
  <c r="Y2004" i="4" s="1"/>
  <c r="Q2004" i="4"/>
  <c r="R2004" i="4" s="1"/>
  <c r="O2004" i="4"/>
  <c r="J2004" i="4"/>
  <c r="Z2004" i="4" s="1"/>
  <c r="AA2004" i="4" s="1"/>
  <c r="AB2004" i="4" s="1"/>
  <c r="AC2004" i="4" s="1"/>
  <c r="AH2003" i="4"/>
  <c r="X2003" i="4"/>
  <c r="Y2003" i="4" s="1"/>
  <c r="Q2003" i="4"/>
  <c r="R2003" i="4" s="1"/>
  <c r="O2003" i="4"/>
  <c r="S2003" i="4" s="1"/>
  <c r="J2003" i="4"/>
  <c r="AH2002" i="4"/>
  <c r="X2002" i="4"/>
  <c r="Y2002" i="4" s="1"/>
  <c r="Q2002" i="4"/>
  <c r="R2002" i="4" s="1"/>
  <c r="O2002" i="4"/>
  <c r="J2002" i="4"/>
  <c r="AH2001" i="4"/>
  <c r="X2001" i="4"/>
  <c r="Y2001" i="4" s="1"/>
  <c r="Q2001" i="4"/>
  <c r="R2001" i="4" s="1"/>
  <c r="O2001" i="4"/>
  <c r="J2001" i="4"/>
  <c r="AH2000" i="4"/>
  <c r="X2000" i="4"/>
  <c r="Y2000" i="4" s="1"/>
  <c r="Q2000" i="4"/>
  <c r="R2000" i="4" s="1"/>
  <c r="O2000" i="4"/>
  <c r="J2000" i="4"/>
  <c r="AH1999" i="4"/>
  <c r="X1999" i="4"/>
  <c r="Y1999" i="4" s="1"/>
  <c r="Q1999" i="4"/>
  <c r="R1999" i="4" s="1"/>
  <c r="O1999" i="4"/>
  <c r="J1999" i="4"/>
  <c r="AH1998" i="4"/>
  <c r="X1998" i="4"/>
  <c r="Y1998" i="4" s="1"/>
  <c r="Q1998" i="4"/>
  <c r="R1998" i="4" s="1"/>
  <c r="O1998" i="4"/>
  <c r="S1998" i="4" s="1"/>
  <c r="J1998" i="4"/>
  <c r="AH1997" i="4"/>
  <c r="X1997" i="4"/>
  <c r="Y1997" i="4" s="1"/>
  <c r="Q1997" i="4"/>
  <c r="R1997" i="4" s="1"/>
  <c r="O1997" i="4"/>
  <c r="J1997" i="4"/>
  <c r="AH1996" i="4"/>
  <c r="X1996" i="4"/>
  <c r="Y1996" i="4" s="1"/>
  <c r="Q1996" i="4"/>
  <c r="R1996" i="4" s="1"/>
  <c r="O1996" i="4"/>
  <c r="J1996" i="4"/>
  <c r="AH1995" i="4"/>
  <c r="X1995" i="4"/>
  <c r="Y1995" i="4" s="1"/>
  <c r="Q1995" i="4"/>
  <c r="R1995" i="4" s="1"/>
  <c r="O1995" i="4"/>
  <c r="S1995" i="4" s="1"/>
  <c r="J1995" i="4"/>
  <c r="AH1994" i="4"/>
  <c r="X1994" i="4"/>
  <c r="Y1994" i="4" s="1"/>
  <c r="Q1994" i="4"/>
  <c r="R1994" i="4" s="1"/>
  <c r="O1994" i="4"/>
  <c r="J1994" i="4"/>
  <c r="AH1993" i="4"/>
  <c r="X1993" i="4"/>
  <c r="Y1993" i="4" s="1"/>
  <c r="Q1993" i="4"/>
  <c r="R1993" i="4" s="1"/>
  <c r="O1993" i="4"/>
  <c r="J1993" i="4"/>
  <c r="AH1992" i="4"/>
  <c r="X1992" i="4"/>
  <c r="Y1992" i="4" s="1"/>
  <c r="Q1992" i="4"/>
  <c r="R1992" i="4" s="1"/>
  <c r="O1992" i="4"/>
  <c r="J1992" i="4"/>
  <c r="Z1992" i="4" s="1"/>
  <c r="AH1991" i="4"/>
  <c r="X1991" i="4"/>
  <c r="Y1991" i="4" s="1"/>
  <c r="Q1991" i="4"/>
  <c r="O1991" i="4"/>
  <c r="J1991" i="4"/>
  <c r="AG1984" i="4"/>
  <c r="P1984" i="4"/>
  <c r="K1984" i="4"/>
  <c r="K1987" i="4" s="1"/>
  <c r="AH1983" i="4"/>
  <c r="AC1983" i="4"/>
  <c r="AD1983" i="4" s="1"/>
  <c r="Z1983" i="4"/>
  <c r="AA1983" i="4" s="1"/>
  <c r="AB1983" i="4" s="1"/>
  <c r="X1983" i="4"/>
  <c r="Y1983" i="4" s="1"/>
  <c r="J1983" i="4"/>
  <c r="AH1982" i="4"/>
  <c r="AC1982" i="4"/>
  <c r="AD1982" i="4" s="1"/>
  <c r="Z1982" i="4"/>
  <c r="AA1982" i="4" s="1"/>
  <c r="AB1982" i="4" s="1"/>
  <c r="X1982" i="4"/>
  <c r="Y1982" i="4" s="1"/>
  <c r="J1982" i="4"/>
  <c r="AH1981" i="4"/>
  <c r="AC1981" i="4"/>
  <c r="AD1981" i="4" s="1"/>
  <c r="Z1981" i="4"/>
  <c r="AA1981" i="4" s="1"/>
  <c r="AB1981" i="4" s="1"/>
  <c r="X1981" i="4"/>
  <c r="Y1981" i="4" s="1"/>
  <c r="J1981" i="4"/>
  <c r="AH1980" i="4"/>
  <c r="AC1980" i="4"/>
  <c r="AD1980" i="4" s="1"/>
  <c r="Z1980" i="4"/>
  <c r="AA1980" i="4" s="1"/>
  <c r="AB1980" i="4" s="1"/>
  <c r="X1980" i="4"/>
  <c r="Y1980" i="4" s="1"/>
  <c r="J1980" i="4"/>
  <c r="AH1979" i="4"/>
  <c r="AC1979" i="4"/>
  <c r="AD1979" i="4" s="1"/>
  <c r="Z1979" i="4"/>
  <c r="AA1979" i="4" s="1"/>
  <c r="AB1979" i="4" s="1"/>
  <c r="X1979" i="4"/>
  <c r="Y1979" i="4" s="1"/>
  <c r="J1979" i="4"/>
  <c r="AH1978" i="4"/>
  <c r="AC1978" i="4"/>
  <c r="AD1978" i="4" s="1"/>
  <c r="Z1978" i="4"/>
  <c r="AA1978" i="4" s="1"/>
  <c r="AB1978" i="4" s="1"/>
  <c r="X1978" i="4"/>
  <c r="Y1978" i="4" s="1"/>
  <c r="J1978" i="4"/>
  <c r="AH1977" i="4"/>
  <c r="Z1977" i="4"/>
  <c r="AA1977" i="4" s="1"/>
  <c r="AB1977" i="4" s="1"/>
  <c r="AC1977" i="4" s="1"/>
  <c r="AD1977" i="4" s="1"/>
  <c r="X1977" i="4"/>
  <c r="Y1977" i="4" s="1"/>
  <c r="J1977" i="4"/>
  <c r="AH1976" i="4"/>
  <c r="Z1976" i="4"/>
  <c r="AA1976" i="4" s="1"/>
  <c r="AB1976" i="4" s="1"/>
  <c r="AC1976" i="4" s="1"/>
  <c r="AD1976" i="4" s="1"/>
  <c r="X1976" i="4"/>
  <c r="Y1976" i="4" s="1"/>
  <c r="J1976" i="4"/>
  <c r="AH1975" i="4"/>
  <c r="Z1975" i="4"/>
  <c r="AA1975" i="4" s="1"/>
  <c r="AB1975" i="4" s="1"/>
  <c r="AC1975" i="4" s="1"/>
  <c r="AD1975" i="4" s="1"/>
  <c r="X1975" i="4"/>
  <c r="Y1975" i="4" s="1"/>
  <c r="J1975" i="4"/>
  <c r="AH1974" i="4"/>
  <c r="Z1974" i="4"/>
  <c r="AA1974" i="4" s="1"/>
  <c r="AB1974" i="4" s="1"/>
  <c r="AC1974" i="4" s="1"/>
  <c r="AD1974" i="4" s="1"/>
  <c r="X1974" i="4"/>
  <c r="Y1974" i="4" s="1"/>
  <c r="J1974" i="4"/>
  <c r="AH1973" i="4"/>
  <c r="Z1973" i="4"/>
  <c r="AA1973" i="4" s="1"/>
  <c r="AB1973" i="4" s="1"/>
  <c r="AC1973" i="4" s="1"/>
  <c r="AD1973" i="4" s="1"/>
  <c r="X1973" i="4"/>
  <c r="Y1973" i="4" s="1"/>
  <c r="J1973" i="4"/>
  <c r="AH1972" i="4"/>
  <c r="Z1972" i="4"/>
  <c r="AA1972" i="4" s="1"/>
  <c r="AB1972" i="4" s="1"/>
  <c r="AC1972" i="4" s="1"/>
  <c r="AD1972" i="4" s="1"/>
  <c r="X1972" i="4"/>
  <c r="Y1972" i="4" s="1"/>
  <c r="J1972" i="4"/>
  <c r="AH1971" i="4"/>
  <c r="Z1971" i="4"/>
  <c r="AA1971" i="4" s="1"/>
  <c r="AB1971" i="4" s="1"/>
  <c r="AC1971" i="4" s="1"/>
  <c r="AD1971" i="4" s="1"/>
  <c r="X1971" i="4"/>
  <c r="Y1971" i="4" s="1"/>
  <c r="J1971" i="4"/>
  <c r="AH1970" i="4"/>
  <c r="Z1970" i="4"/>
  <c r="AA1970" i="4" s="1"/>
  <c r="AB1970" i="4" s="1"/>
  <c r="AC1970" i="4" s="1"/>
  <c r="X1970" i="4"/>
  <c r="Y1970" i="4" s="1"/>
  <c r="Q1970" i="4"/>
  <c r="R1970" i="4" s="1"/>
  <c r="O1970" i="4"/>
  <c r="S1970" i="4" s="1"/>
  <c r="AD1970" i="4" s="1"/>
  <c r="J1970" i="4"/>
  <c r="AH1969" i="4"/>
  <c r="Z1969" i="4"/>
  <c r="AA1969" i="4" s="1"/>
  <c r="AB1969" i="4" s="1"/>
  <c r="AC1969" i="4" s="1"/>
  <c r="X1969" i="4"/>
  <c r="Y1969" i="4" s="1"/>
  <c r="Q1969" i="4"/>
  <c r="R1969" i="4" s="1"/>
  <c r="O1969" i="4"/>
  <c r="J1969" i="4"/>
  <c r="AH1968" i="4"/>
  <c r="Z1968" i="4"/>
  <c r="AA1968" i="4" s="1"/>
  <c r="AB1968" i="4" s="1"/>
  <c r="AC1968" i="4" s="1"/>
  <c r="X1968" i="4"/>
  <c r="Y1968" i="4" s="1"/>
  <c r="Q1968" i="4"/>
  <c r="R1968" i="4" s="1"/>
  <c r="O1968" i="4"/>
  <c r="J1968" i="4"/>
  <c r="AH1967" i="4"/>
  <c r="Z1967" i="4"/>
  <c r="AA1967" i="4" s="1"/>
  <c r="AB1967" i="4" s="1"/>
  <c r="AC1967" i="4" s="1"/>
  <c r="X1967" i="4"/>
  <c r="Y1967" i="4" s="1"/>
  <c r="Q1967" i="4"/>
  <c r="R1967" i="4" s="1"/>
  <c r="O1967" i="4"/>
  <c r="J1967" i="4"/>
  <c r="AH1966" i="4"/>
  <c r="Z1966" i="4"/>
  <c r="AA1966" i="4" s="1"/>
  <c r="AB1966" i="4" s="1"/>
  <c r="AC1966" i="4" s="1"/>
  <c r="X1966" i="4"/>
  <c r="Y1966" i="4" s="1"/>
  <c r="Q1966" i="4"/>
  <c r="R1966" i="4" s="1"/>
  <c r="O1966" i="4"/>
  <c r="J1966" i="4"/>
  <c r="AH1965" i="4"/>
  <c r="Z1965" i="4"/>
  <c r="AA1965" i="4" s="1"/>
  <c r="AB1965" i="4" s="1"/>
  <c r="AC1965" i="4" s="1"/>
  <c r="X1965" i="4"/>
  <c r="Y1965" i="4" s="1"/>
  <c r="Q1965" i="4"/>
  <c r="R1965" i="4" s="1"/>
  <c r="O1965" i="4"/>
  <c r="J1965" i="4"/>
  <c r="AH1964" i="4"/>
  <c r="Z1964" i="4"/>
  <c r="AA1964" i="4" s="1"/>
  <c r="AB1964" i="4" s="1"/>
  <c r="AC1964" i="4" s="1"/>
  <c r="X1964" i="4"/>
  <c r="Y1964" i="4" s="1"/>
  <c r="Q1964" i="4"/>
  <c r="R1964" i="4" s="1"/>
  <c r="O1964" i="4"/>
  <c r="J1964" i="4"/>
  <c r="AH1963" i="4"/>
  <c r="Z1963" i="4"/>
  <c r="AA1963" i="4" s="1"/>
  <c r="AB1963" i="4" s="1"/>
  <c r="AC1963" i="4" s="1"/>
  <c r="X1963" i="4"/>
  <c r="Y1963" i="4" s="1"/>
  <c r="Q1963" i="4"/>
  <c r="R1963" i="4" s="1"/>
  <c r="O1963" i="4"/>
  <c r="J1963" i="4"/>
  <c r="AH1962" i="4"/>
  <c r="X1962" i="4"/>
  <c r="Y1962" i="4" s="1"/>
  <c r="Q1962" i="4"/>
  <c r="R1962" i="4" s="1"/>
  <c r="O1962" i="4"/>
  <c r="J1962" i="4"/>
  <c r="AH1961" i="4"/>
  <c r="X1961" i="4"/>
  <c r="Y1961" i="4" s="1"/>
  <c r="Q1961" i="4"/>
  <c r="R1961" i="4" s="1"/>
  <c r="O1961" i="4"/>
  <c r="J1961" i="4"/>
  <c r="AH1960" i="4"/>
  <c r="X1960" i="4"/>
  <c r="Y1960" i="4" s="1"/>
  <c r="Q1960" i="4"/>
  <c r="R1960" i="4" s="1"/>
  <c r="O1960" i="4"/>
  <c r="J1960" i="4"/>
  <c r="AH1959" i="4"/>
  <c r="X1959" i="4"/>
  <c r="Y1959" i="4" s="1"/>
  <c r="Q1959" i="4"/>
  <c r="R1959" i="4" s="1"/>
  <c r="O1959" i="4"/>
  <c r="J1959" i="4"/>
  <c r="AH1958" i="4"/>
  <c r="X1958" i="4"/>
  <c r="Y1958" i="4" s="1"/>
  <c r="Q1958" i="4"/>
  <c r="R1958" i="4" s="1"/>
  <c r="O1958" i="4"/>
  <c r="S1958" i="4" s="1"/>
  <c r="J1958" i="4"/>
  <c r="AH1957" i="4"/>
  <c r="X1957" i="4"/>
  <c r="Y1957" i="4" s="1"/>
  <c r="Q1957" i="4"/>
  <c r="R1957" i="4" s="1"/>
  <c r="O1957" i="4"/>
  <c r="J1957" i="4"/>
  <c r="AH1956" i="4"/>
  <c r="X1956" i="4"/>
  <c r="Y1956" i="4" s="1"/>
  <c r="Q1956" i="4"/>
  <c r="R1956" i="4" s="1"/>
  <c r="O1956" i="4"/>
  <c r="J1956" i="4"/>
  <c r="AH1955" i="4"/>
  <c r="X1955" i="4"/>
  <c r="Y1955" i="4" s="1"/>
  <c r="Q1955" i="4"/>
  <c r="R1955" i="4" s="1"/>
  <c r="O1955" i="4"/>
  <c r="J1955" i="4"/>
  <c r="Z1955" i="4" s="1"/>
  <c r="AA1955" i="4" s="1"/>
  <c r="AB1955" i="4" s="1"/>
  <c r="AC1955" i="4" s="1"/>
  <c r="AH1954" i="4"/>
  <c r="X1954" i="4"/>
  <c r="Y1954" i="4" s="1"/>
  <c r="Q1954" i="4"/>
  <c r="R1954" i="4" s="1"/>
  <c r="O1954" i="4"/>
  <c r="J1954" i="4"/>
  <c r="AH1953" i="4"/>
  <c r="X1953" i="4"/>
  <c r="Y1953" i="4" s="1"/>
  <c r="Q1953" i="4"/>
  <c r="R1953" i="4" s="1"/>
  <c r="O1953" i="4"/>
  <c r="J1953" i="4"/>
  <c r="AH1952" i="4"/>
  <c r="X1952" i="4"/>
  <c r="Y1952" i="4" s="1"/>
  <c r="Q1952" i="4"/>
  <c r="R1952" i="4" s="1"/>
  <c r="O1952" i="4"/>
  <c r="J1952" i="4"/>
  <c r="AH1951" i="4"/>
  <c r="X1951" i="4"/>
  <c r="Y1951" i="4" s="1"/>
  <c r="Q1951" i="4"/>
  <c r="R1951" i="4" s="1"/>
  <c r="O1951" i="4"/>
  <c r="J1951" i="4"/>
  <c r="AH1950" i="4"/>
  <c r="X1950" i="4"/>
  <c r="Y1950" i="4" s="1"/>
  <c r="Q1950" i="4"/>
  <c r="R1950" i="4" s="1"/>
  <c r="O1950" i="4"/>
  <c r="J1950" i="4"/>
  <c r="AH1949" i="4"/>
  <c r="X1949" i="4"/>
  <c r="Y1949" i="4" s="1"/>
  <c r="Q1949" i="4"/>
  <c r="R1949" i="4" s="1"/>
  <c r="O1949" i="4"/>
  <c r="J1949" i="4"/>
  <c r="AH1948" i="4"/>
  <c r="X1948" i="4"/>
  <c r="Y1948" i="4" s="1"/>
  <c r="Q1948" i="4"/>
  <c r="R1948" i="4" s="1"/>
  <c r="O1948" i="4"/>
  <c r="J1948" i="4"/>
  <c r="AH1947" i="4"/>
  <c r="X1947" i="4"/>
  <c r="Y1947" i="4" s="1"/>
  <c r="Q1947" i="4"/>
  <c r="R1947" i="4" s="1"/>
  <c r="O1947" i="4"/>
  <c r="J1947" i="4"/>
  <c r="AH1946" i="4"/>
  <c r="X1946" i="4"/>
  <c r="Y1946" i="4" s="1"/>
  <c r="Q1946" i="4"/>
  <c r="R1946" i="4" s="1"/>
  <c r="O1946" i="4"/>
  <c r="J1946" i="4"/>
  <c r="AH1945" i="4"/>
  <c r="X1945" i="4"/>
  <c r="Y1945" i="4" s="1"/>
  <c r="Q1945" i="4"/>
  <c r="R1945" i="4" s="1"/>
  <c r="O1945" i="4"/>
  <c r="J1945" i="4"/>
  <c r="AH1944" i="4"/>
  <c r="X1944" i="4"/>
  <c r="Y1944" i="4" s="1"/>
  <c r="Q1944" i="4"/>
  <c r="R1944" i="4" s="1"/>
  <c r="O1944" i="4"/>
  <c r="J1944" i="4"/>
  <c r="AH1943" i="4"/>
  <c r="X1943" i="4"/>
  <c r="Y1943" i="4" s="1"/>
  <c r="Q1943" i="4"/>
  <c r="R1943" i="4" s="1"/>
  <c r="O1943" i="4"/>
  <c r="J1943" i="4"/>
  <c r="AH1942" i="4"/>
  <c r="X1942" i="4"/>
  <c r="Y1942" i="4" s="1"/>
  <c r="Q1942" i="4"/>
  <c r="R1942" i="4" s="1"/>
  <c r="O1942" i="4"/>
  <c r="J1942" i="4"/>
  <c r="AH1941" i="4"/>
  <c r="X1941" i="4"/>
  <c r="Y1941" i="4" s="1"/>
  <c r="Q1941" i="4"/>
  <c r="R1941" i="4" s="1"/>
  <c r="O1941" i="4"/>
  <c r="J1941" i="4"/>
  <c r="AH1940" i="4"/>
  <c r="X1940" i="4"/>
  <c r="Y1940" i="4" s="1"/>
  <c r="Q1940" i="4"/>
  <c r="R1940" i="4" s="1"/>
  <c r="O1940" i="4"/>
  <c r="J1940" i="4"/>
  <c r="AH1939" i="4"/>
  <c r="X1939" i="4"/>
  <c r="Y1939" i="4" s="1"/>
  <c r="Q1939" i="4"/>
  <c r="R1939" i="4" s="1"/>
  <c r="O1939" i="4"/>
  <c r="J1939" i="4"/>
  <c r="AH1938" i="4"/>
  <c r="X1938" i="4"/>
  <c r="Y1938" i="4" s="1"/>
  <c r="Q1938" i="4"/>
  <c r="R1938" i="4" s="1"/>
  <c r="O1938" i="4"/>
  <c r="J1938" i="4"/>
  <c r="Z1938" i="4" s="1"/>
  <c r="AA1938" i="4" s="1"/>
  <c r="AB1938" i="4" s="1"/>
  <c r="AC1938" i="4" s="1"/>
  <c r="AH1937" i="4"/>
  <c r="X1937" i="4"/>
  <c r="Y1937" i="4" s="1"/>
  <c r="Q1937" i="4"/>
  <c r="R1937" i="4" s="1"/>
  <c r="O1937" i="4"/>
  <c r="S1937" i="4" s="1"/>
  <c r="J1937" i="4"/>
  <c r="AH1936" i="4"/>
  <c r="X1936" i="4"/>
  <c r="Y1936" i="4" s="1"/>
  <c r="Q1936" i="4"/>
  <c r="R1936" i="4" s="1"/>
  <c r="O1936" i="4"/>
  <c r="J1936" i="4"/>
  <c r="AH1935" i="4"/>
  <c r="X1935" i="4"/>
  <c r="Y1935" i="4" s="1"/>
  <c r="Q1935" i="4"/>
  <c r="R1935" i="4" s="1"/>
  <c r="O1935" i="4"/>
  <c r="J1935" i="4"/>
  <c r="AH1934" i="4"/>
  <c r="X1934" i="4"/>
  <c r="Y1934" i="4" s="1"/>
  <c r="Q1934" i="4"/>
  <c r="R1934" i="4" s="1"/>
  <c r="O1934" i="4"/>
  <c r="J1934" i="4"/>
  <c r="AH1933" i="4"/>
  <c r="X1933" i="4"/>
  <c r="Y1933" i="4" s="1"/>
  <c r="Q1933" i="4"/>
  <c r="R1933" i="4" s="1"/>
  <c r="O1933" i="4"/>
  <c r="J1933" i="4"/>
  <c r="AH1932" i="4"/>
  <c r="X1932" i="4"/>
  <c r="Y1932" i="4" s="1"/>
  <c r="Q1932" i="4"/>
  <c r="R1932" i="4" s="1"/>
  <c r="O1932" i="4"/>
  <c r="J1932" i="4"/>
  <c r="AH1931" i="4"/>
  <c r="X1931" i="4"/>
  <c r="Y1931" i="4" s="1"/>
  <c r="Q1931" i="4"/>
  <c r="R1931" i="4" s="1"/>
  <c r="O1931" i="4"/>
  <c r="J1931" i="4"/>
  <c r="AH1930" i="4"/>
  <c r="X1930" i="4"/>
  <c r="Y1930" i="4" s="1"/>
  <c r="Q1930" i="4"/>
  <c r="R1930" i="4" s="1"/>
  <c r="O1930" i="4"/>
  <c r="J1930" i="4"/>
  <c r="Z1930" i="4" s="1"/>
  <c r="AA1930" i="4" s="1"/>
  <c r="AB1930" i="4" s="1"/>
  <c r="AC1930" i="4" s="1"/>
  <c r="AH1929" i="4"/>
  <c r="X1929" i="4"/>
  <c r="Y1929" i="4" s="1"/>
  <c r="Q1929" i="4"/>
  <c r="R1929" i="4" s="1"/>
  <c r="O1929" i="4"/>
  <c r="J1929" i="4"/>
  <c r="AH1928" i="4"/>
  <c r="X1928" i="4"/>
  <c r="Y1928" i="4" s="1"/>
  <c r="Q1928" i="4"/>
  <c r="R1928" i="4" s="1"/>
  <c r="O1928" i="4"/>
  <c r="J1928" i="4"/>
  <c r="AH1927" i="4"/>
  <c r="X1927" i="4"/>
  <c r="Y1927" i="4" s="1"/>
  <c r="Q1927" i="4"/>
  <c r="R1927" i="4" s="1"/>
  <c r="O1927" i="4"/>
  <c r="J1927" i="4"/>
  <c r="AH1926" i="4"/>
  <c r="X1926" i="4"/>
  <c r="Y1926" i="4" s="1"/>
  <c r="Q1926" i="4"/>
  <c r="R1926" i="4" s="1"/>
  <c r="O1926" i="4"/>
  <c r="J1926" i="4"/>
  <c r="AH1925" i="4"/>
  <c r="X1925" i="4"/>
  <c r="Y1925" i="4" s="1"/>
  <c r="Q1925" i="4"/>
  <c r="R1925" i="4" s="1"/>
  <c r="O1925" i="4"/>
  <c r="J1925" i="4"/>
  <c r="AH1924" i="4"/>
  <c r="X1924" i="4"/>
  <c r="Y1924" i="4" s="1"/>
  <c r="Q1924" i="4"/>
  <c r="R1924" i="4" s="1"/>
  <c r="O1924" i="4"/>
  <c r="J1924" i="4"/>
  <c r="AH1923" i="4"/>
  <c r="X1923" i="4"/>
  <c r="Y1923" i="4" s="1"/>
  <c r="Q1923" i="4"/>
  <c r="R1923" i="4" s="1"/>
  <c r="O1923" i="4"/>
  <c r="J1923" i="4"/>
  <c r="AH1922" i="4"/>
  <c r="X1922" i="4"/>
  <c r="Y1922" i="4" s="1"/>
  <c r="Q1922" i="4"/>
  <c r="R1922" i="4" s="1"/>
  <c r="O1922" i="4"/>
  <c r="J1922" i="4"/>
  <c r="AH1921" i="4"/>
  <c r="X1921" i="4"/>
  <c r="Y1921" i="4" s="1"/>
  <c r="Q1921" i="4"/>
  <c r="R1921" i="4" s="1"/>
  <c r="O1921" i="4"/>
  <c r="S1921" i="4" s="1"/>
  <c r="J1921" i="4"/>
  <c r="AH1920" i="4"/>
  <c r="X1920" i="4"/>
  <c r="Y1920" i="4" s="1"/>
  <c r="Q1920" i="4"/>
  <c r="R1920" i="4" s="1"/>
  <c r="O1920" i="4"/>
  <c r="J1920" i="4"/>
  <c r="AH1919" i="4"/>
  <c r="X1919" i="4"/>
  <c r="Y1919" i="4" s="1"/>
  <c r="Q1919" i="4"/>
  <c r="R1919" i="4" s="1"/>
  <c r="O1919" i="4"/>
  <c r="J1919" i="4"/>
  <c r="AH1918" i="4"/>
  <c r="X1918" i="4"/>
  <c r="Y1918" i="4" s="1"/>
  <c r="Q1918" i="4"/>
  <c r="R1918" i="4" s="1"/>
  <c r="O1918" i="4"/>
  <c r="J1918" i="4"/>
  <c r="AH1917" i="4"/>
  <c r="X1917" i="4"/>
  <c r="Y1917" i="4" s="1"/>
  <c r="Q1917" i="4"/>
  <c r="R1917" i="4" s="1"/>
  <c r="O1917" i="4"/>
  <c r="J1917" i="4"/>
  <c r="AH1916" i="4"/>
  <c r="X1916" i="4"/>
  <c r="Y1916" i="4" s="1"/>
  <c r="Q1916" i="4"/>
  <c r="R1916" i="4" s="1"/>
  <c r="O1916" i="4"/>
  <c r="J1916" i="4"/>
  <c r="AH1915" i="4"/>
  <c r="X1915" i="4"/>
  <c r="Y1915" i="4" s="1"/>
  <c r="Q1915" i="4"/>
  <c r="R1915" i="4" s="1"/>
  <c r="O1915" i="4"/>
  <c r="J1915" i="4"/>
  <c r="AH1914" i="4"/>
  <c r="X1914" i="4"/>
  <c r="Y1914" i="4" s="1"/>
  <c r="Q1914" i="4"/>
  <c r="R1914" i="4" s="1"/>
  <c r="O1914" i="4"/>
  <c r="J1914" i="4"/>
  <c r="AH1913" i="4"/>
  <c r="X1913" i="4"/>
  <c r="Y1913" i="4" s="1"/>
  <c r="Q1913" i="4"/>
  <c r="R1913" i="4" s="1"/>
  <c r="O1913" i="4"/>
  <c r="J1913" i="4"/>
  <c r="Z1913" i="4" s="1"/>
  <c r="AA1913" i="4" s="1"/>
  <c r="AB1913" i="4" s="1"/>
  <c r="AC1913" i="4" s="1"/>
  <c r="AH1912" i="4"/>
  <c r="X1912" i="4"/>
  <c r="Y1912" i="4" s="1"/>
  <c r="Q1912" i="4"/>
  <c r="R1912" i="4" s="1"/>
  <c r="O1912" i="4"/>
  <c r="J1912" i="4"/>
  <c r="AH1911" i="4"/>
  <c r="X1911" i="4"/>
  <c r="Y1911" i="4" s="1"/>
  <c r="Q1911" i="4"/>
  <c r="R1911" i="4" s="1"/>
  <c r="O1911" i="4"/>
  <c r="J1911" i="4"/>
  <c r="AH1910" i="4"/>
  <c r="X1910" i="4"/>
  <c r="Y1910" i="4" s="1"/>
  <c r="Q1910" i="4"/>
  <c r="R1910" i="4" s="1"/>
  <c r="O1910" i="4"/>
  <c r="S1910" i="4" s="1"/>
  <c r="J1910" i="4"/>
  <c r="AH1909" i="4"/>
  <c r="X1909" i="4"/>
  <c r="Y1909" i="4" s="1"/>
  <c r="Q1909" i="4"/>
  <c r="R1909" i="4" s="1"/>
  <c r="O1909" i="4"/>
  <c r="J1909" i="4"/>
  <c r="AH1908" i="4"/>
  <c r="X1908" i="4"/>
  <c r="Y1908" i="4" s="1"/>
  <c r="Q1908" i="4"/>
  <c r="R1908" i="4" s="1"/>
  <c r="O1908" i="4"/>
  <c r="J1908" i="4"/>
  <c r="AH1907" i="4"/>
  <c r="X1907" i="4"/>
  <c r="Y1907" i="4" s="1"/>
  <c r="Q1907" i="4"/>
  <c r="R1907" i="4" s="1"/>
  <c r="O1907" i="4"/>
  <c r="J1907" i="4"/>
  <c r="AH1906" i="4"/>
  <c r="X1906" i="4"/>
  <c r="Y1906" i="4" s="1"/>
  <c r="Q1906" i="4"/>
  <c r="R1906" i="4" s="1"/>
  <c r="O1906" i="4"/>
  <c r="J1906" i="4"/>
  <c r="AH1905" i="4"/>
  <c r="X1905" i="4"/>
  <c r="Y1905" i="4" s="1"/>
  <c r="Q1905" i="4"/>
  <c r="R1905" i="4" s="1"/>
  <c r="O1905" i="4"/>
  <c r="J1905" i="4"/>
  <c r="Z1905" i="4" s="1"/>
  <c r="AA1905" i="4" s="1"/>
  <c r="AB1905" i="4" s="1"/>
  <c r="AC1905" i="4" s="1"/>
  <c r="AH1904" i="4"/>
  <c r="X1904" i="4"/>
  <c r="Y1904" i="4" s="1"/>
  <c r="Q1904" i="4"/>
  <c r="R1904" i="4" s="1"/>
  <c r="O1904" i="4"/>
  <c r="J1904" i="4"/>
  <c r="AH1903" i="4"/>
  <c r="X1903" i="4"/>
  <c r="Y1903" i="4" s="1"/>
  <c r="Q1903" i="4"/>
  <c r="R1903" i="4" s="1"/>
  <c r="O1903" i="4"/>
  <c r="J1903" i="4"/>
  <c r="AH1902" i="4"/>
  <c r="X1902" i="4"/>
  <c r="Y1902" i="4" s="1"/>
  <c r="Q1902" i="4"/>
  <c r="R1902" i="4" s="1"/>
  <c r="O1902" i="4"/>
  <c r="J1902" i="4"/>
  <c r="AH1901" i="4"/>
  <c r="X1901" i="4"/>
  <c r="Y1901" i="4" s="1"/>
  <c r="Q1901" i="4"/>
  <c r="R1901" i="4" s="1"/>
  <c r="O1901" i="4"/>
  <c r="J1901" i="4"/>
  <c r="AH1900" i="4"/>
  <c r="X1900" i="4"/>
  <c r="Y1900" i="4" s="1"/>
  <c r="Q1900" i="4"/>
  <c r="R1900" i="4" s="1"/>
  <c r="O1900" i="4"/>
  <c r="J1900" i="4"/>
  <c r="AH1899" i="4"/>
  <c r="X1899" i="4"/>
  <c r="Y1899" i="4" s="1"/>
  <c r="Q1899" i="4"/>
  <c r="R1899" i="4" s="1"/>
  <c r="O1899" i="4"/>
  <c r="J1899" i="4"/>
  <c r="Z1899" i="4" s="1"/>
  <c r="AA1899" i="4" s="1"/>
  <c r="AB1899" i="4" s="1"/>
  <c r="AC1899" i="4" s="1"/>
  <c r="AH1898" i="4"/>
  <c r="X1898" i="4"/>
  <c r="Y1898" i="4" s="1"/>
  <c r="Q1898" i="4"/>
  <c r="R1898" i="4" s="1"/>
  <c r="O1898" i="4"/>
  <c r="J1898" i="4"/>
  <c r="AH1897" i="4"/>
  <c r="X1897" i="4"/>
  <c r="Y1897" i="4" s="1"/>
  <c r="Q1897" i="4"/>
  <c r="R1897" i="4" s="1"/>
  <c r="O1897" i="4"/>
  <c r="J1897" i="4"/>
  <c r="AH1896" i="4"/>
  <c r="X1896" i="4"/>
  <c r="Y1896" i="4" s="1"/>
  <c r="Q1896" i="4"/>
  <c r="R1896" i="4" s="1"/>
  <c r="O1896" i="4"/>
  <c r="J1896" i="4"/>
  <c r="AH1895" i="4"/>
  <c r="X1895" i="4"/>
  <c r="Y1895" i="4" s="1"/>
  <c r="Q1895" i="4"/>
  <c r="R1895" i="4" s="1"/>
  <c r="O1895" i="4"/>
  <c r="J1895" i="4"/>
  <c r="Z1895" i="4" s="1"/>
  <c r="AA1895" i="4" s="1"/>
  <c r="AB1895" i="4" s="1"/>
  <c r="AC1895" i="4" s="1"/>
  <c r="AH1894" i="4"/>
  <c r="X1894" i="4"/>
  <c r="Y1894" i="4" s="1"/>
  <c r="Q1894" i="4"/>
  <c r="R1894" i="4" s="1"/>
  <c r="O1894" i="4"/>
  <c r="S1894" i="4" s="1"/>
  <c r="J1894" i="4"/>
  <c r="AH1893" i="4"/>
  <c r="X1893" i="4"/>
  <c r="Y1893" i="4" s="1"/>
  <c r="Q1893" i="4"/>
  <c r="R1893" i="4" s="1"/>
  <c r="O1893" i="4"/>
  <c r="J1893" i="4"/>
  <c r="AH1892" i="4"/>
  <c r="X1892" i="4"/>
  <c r="Y1892" i="4" s="1"/>
  <c r="Q1892" i="4"/>
  <c r="R1892" i="4" s="1"/>
  <c r="O1892" i="4"/>
  <c r="J1892" i="4"/>
  <c r="Z1892" i="4" s="1"/>
  <c r="AA1892" i="4" s="1"/>
  <c r="AB1892" i="4" s="1"/>
  <c r="AC1892" i="4" s="1"/>
  <c r="AH1891" i="4"/>
  <c r="X1891" i="4"/>
  <c r="Y1891" i="4" s="1"/>
  <c r="Q1891" i="4"/>
  <c r="R1891" i="4" s="1"/>
  <c r="O1891" i="4"/>
  <c r="J1891" i="4"/>
  <c r="AH1890" i="4"/>
  <c r="X1890" i="4"/>
  <c r="Y1890" i="4" s="1"/>
  <c r="Q1890" i="4"/>
  <c r="R1890" i="4" s="1"/>
  <c r="O1890" i="4"/>
  <c r="J1890" i="4"/>
  <c r="AH1889" i="4"/>
  <c r="X1889" i="4"/>
  <c r="Y1889" i="4" s="1"/>
  <c r="Q1889" i="4"/>
  <c r="R1889" i="4" s="1"/>
  <c r="O1889" i="4"/>
  <c r="S1889" i="4" s="1"/>
  <c r="J1889" i="4"/>
  <c r="Z1889" i="4" s="1"/>
  <c r="AA1889" i="4" s="1"/>
  <c r="AB1889" i="4" s="1"/>
  <c r="AC1889" i="4" s="1"/>
  <c r="AH1888" i="4"/>
  <c r="X1888" i="4"/>
  <c r="Y1888" i="4" s="1"/>
  <c r="Q1888" i="4"/>
  <c r="R1888" i="4" s="1"/>
  <c r="O1888" i="4"/>
  <c r="J1888" i="4"/>
  <c r="AH1887" i="4"/>
  <c r="X1887" i="4"/>
  <c r="Y1887" i="4" s="1"/>
  <c r="Q1887" i="4"/>
  <c r="R1887" i="4" s="1"/>
  <c r="O1887" i="4"/>
  <c r="J1887" i="4"/>
  <c r="AH1886" i="4"/>
  <c r="X1886" i="4"/>
  <c r="Y1886" i="4" s="1"/>
  <c r="Q1886" i="4"/>
  <c r="R1886" i="4" s="1"/>
  <c r="O1886" i="4"/>
  <c r="J1886" i="4"/>
  <c r="AH1885" i="4"/>
  <c r="X1885" i="4"/>
  <c r="Y1885" i="4" s="1"/>
  <c r="Q1885" i="4"/>
  <c r="R1885" i="4" s="1"/>
  <c r="O1885" i="4"/>
  <c r="J1885" i="4"/>
  <c r="AH1884" i="4"/>
  <c r="X1884" i="4"/>
  <c r="Y1884" i="4" s="1"/>
  <c r="Q1884" i="4"/>
  <c r="R1884" i="4" s="1"/>
  <c r="O1884" i="4"/>
  <c r="J1884" i="4"/>
  <c r="AH1883" i="4"/>
  <c r="X1883" i="4"/>
  <c r="Y1883" i="4" s="1"/>
  <c r="Q1883" i="4"/>
  <c r="R1883" i="4" s="1"/>
  <c r="O1883" i="4"/>
  <c r="J1883" i="4"/>
  <c r="Z1883" i="4" s="1"/>
  <c r="AA1883" i="4" s="1"/>
  <c r="AB1883" i="4" s="1"/>
  <c r="AC1883" i="4" s="1"/>
  <c r="AH1882" i="4"/>
  <c r="X1882" i="4"/>
  <c r="Y1882" i="4" s="1"/>
  <c r="Q1882" i="4"/>
  <c r="R1882" i="4" s="1"/>
  <c r="O1882" i="4"/>
  <c r="J1882" i="4"/>
  <c r="AH1881" i="4"/>
  <c r="X1881" i="4"/>
  <c r="Y1881" i="4" s="1"/>
  <c r="Q1881" i="4"/>
  <c r="R1881" i="4" s="1"/>
  <c r="O1881" i="4"/>
  <c r="J1881" i="4"/>
  <c r="AH1880" i="4"/>
  <c r="X1880" i="4"/>
  <c r="Y1880" i="4" s="1"/>
  <c r="Q1880" i="4"/>
  <c r="R1880" i="4" s="1"/>
  <c r="O1880" i="4"/>
  <c r="J1880" i="4"/>
  <c r="AH1879" i="4"/>
  <c r="X1879" i="4"/>
  <c r="Y1879" i="4" s="1"/>
  <c r="Q1879" i="4"/>
  <c r="R1879" i="4" s="1"/>
  <c r="O1879" i="4"/>
  <c r="J1879" i="4"/>
  <c r="AH1878" i="4"/>
  <c r="X1878" i="4"/>
  <c r="Y1878" i="4" s="1"/>
  <c r="Q1878" i="4"/>
  <c r="R1878" i="4" s="1"/>
  <c r="O1878" i="4"/>
  <c r="S1878" i="4" s="1"/>
  <c r="J1878" i="4"/>
  <c r="AH1877" i="4"/>
  <c r="X1877" i="4"/>
  <c r="Y1877" i="4" s="1"/>
  <c r="Q1877" i="4"/>
  <c r="R1877" i="4" s="1"/>
  <c r="O1877" i="4"/>
  <c r="J1877" i="4"/>
  <c r="AH1876" i="4"/>
  <c r="X1876" i="4"/>
  <c r="Y1876" i="4" s="1"/>
  <c r="Q1876" i="4"/>
  <c r="R1876" i="4" s="1"/>
  <c r="O1876" i="4"/>
  <c r="J1876" i="4"/>
  <c r="AH1875" i="4"/>
  <c r="X1875" i="4"/>
  <c r="Y1875" i="4" s="1"/>
  <c r="Q1875" i="4"/>
  <c r="R1875" i="4" s="1"/>
  <c r="O1875" i="4"/>
  <c r="J1875" i="4"/>
  <c r="Z1875" i="4" s="1"/>
  <c r="AA1875" i="4" s="1"/>
  <c r="AB1875" i="4" s="1"/>
  <c r="AC1875" i="4" s="1"/>
  <c r="AH1874" i="4"/>
  <c r="X1874" i="4"/>
  <c r="Y1874" i="4" s="1"/>
  <c r="Q1874" i="4"/>
  <c r="R1874" i="4" s="1"/>
  <c r="O1874" i="4"/>
  <c r="J1874" i="4"/>
  <c r="Z1874" i="4" s="1"/>
  <c r="AA1874" i="4" s="1"/>
  <c r="AB1874" i="4" s="1"/>
  <c r="AC1874" i="4" s="1"/>
  <c r="AH1873" i="4"/>
  <c r="X1873" i="4"/>
  <c r="Y1873" i="4" s="1"/>
  <c r="Q1873" i="4"/>
  <c r="R1873" i="4" s="1"/>
  <c r="O1873" i="4"/>
  <c r="S1873" i="4" s="1"/>
  <c r="J1873" i="4"/>
  <c r="AH1872" i="4"/>
  <c r="X1872" i="4"/>
  <c r="Y1872" i="4" s="1"/>
  <c r="Q1872" i="4"/>
  <c r="R1872" i="4" s="1"/>
  <c r="O1872" i="4"/>
  <c r="J1872" i="4"/>
  <c r="AH1871" i="4"/>
  <c r="X1871" i="4"/>
  <c r="Y1871" i="4" s="1"/>
  <c r="Q1871" i="4"/>
  <c r="R1871" i="4" s="1"/>
  <c r="O1871" i="4"/>
  <c r="J1871" i="4"/>
  <c r="AH1870" i="4"/>
  <c r="X1870" i="4"/>
  <c r="Y1870" i="4" s="1"/>
  <c r="Q1870" i="4"/>
  <c r="R1870" i="4" s="1"/>
  <c r="O1870" i="4"/>
  <c r="J1870" i="4"/>
  <c r="AH1869" i="4"/>
  <c r="X1869" i="4"/>
  <c r="Y1869" i="4" s="1"/>
  <c r="Q1869" i="4"/>
  <c r="R1869" i="4" s="1"/>
  <c r="O1869" i="4"/>
  <c r="J1869" i="4"/>
  <c r="AH1868" i="4"/>
  <c r="X1868" i="4"/>
  <c r="Y1868" i="4" s="1"/>
  <c r="Q1868" i="4"/>
  <c r="R1868" i="4" s="1"/>
  <c r="O1868" i="4"/>
  <c r="J1868" i="4"/>
  <c r="AH1867" i="4"/>
  <c r="X1867" i="4"/>
  <c r="Y1867" i="4" s="1"/>
  <c r="Q1867" i="4"/>
  <c r="R1867" i="4" s="1"/>
  <c r="O1867" i="4"/>
  <c r="J1867" i="4"/>
  <c r="AH1866" i="4"/>
  <c r="X1866" i="4"/>
  <c r="Y1866" i="4" s="1"/>
  <c r="Q1866" i="4"/>
  <c r="R1866" i="4" s="1"/>
  <c r="O1866" i="4"/>
  <c r="J1866" i="4"/>
  <c r="AH1865" i="4"/>
  <c r="X1865" i="4"/>
  <c r="Y1865" i="4" s="1"/>
  <c r="Q1865" i="4"/>
  <c r="R1865" i="4" s="1"/>
  <c r="O1865" i="4"/>
  <c r="S1865" i="4" s="1"/>
  <c r="J1865" i="4"/>
  <c r="Z1865" i="4" s="1"/>
  <c r="AA1865" i="4" s="1"/>
  <c r="AB1865" i="4" s="1"/>
  <c r="AC1865" i="4" s="1"/>
  <c r="AH1864" i="4"/>
  <c r="X1864" i="4"/>
  <c r="Y1864" i="4" s="1"/>
  <c r="Q1864" i="4"/>
  <c r="R1864" i="4" s="1"/>
  <c r="O1864" i="4"/>
  <c r="S1864" i="4" s="1"/>
  <c r="J1864" i="4"/>
  <c r="AH1863" i="4"/>
  <c r="X1863" i="4"/>
  <c r="Y1863" i="4" s="1"/>
  <c r="Q1863" i="4"/>
  <c r="R1863" i="4" s="1"/>
  <c r="O1863" i="4"/>
  <c r="J1863" i="4"/>
  <c r="AH1862" i="4"/>
  <c r="X1862" i="4"/>
  <c r="Y1862" i="4" s="1"/>
  <c r="Q1862" i="4"/>
  <c r="R1862" i="4" s="1"/>
  <c r="O1862" i="4"/>
  <c r="J1862" i="4"/>
  <c r="AH1861" i="4"/>
  <c r="X1861" i="4"/>
  <c r="Y1861" i="4" s="1"/>
  <c r="Q1861" i="4"/>
  <c r="R1861" i="4" s="1"/>
  <c r="O1861" i="4"/>
  <c r="J1861" i="4"/>
  <c r="AH1860" i="4"/>
  <c r="X1860" i="4"/>
  <c r="Y1860" i="4" s="1"/>
  <c r="Q1860" i="4"/>
  <c r="R1860" i="4" s="1"/>
  <c r="O1860" i="4"/>
  <c r="J1860" i="4"/>
  <c r="AH1859" i="4"/>
  <c r="X1859" i="4"/>
  <c r="Y1859" i="4" s="1"/>
  <c r="Q1859" i="4"/>
  <c r="R1859" i="4" s="1"/>
  <c r="O1859" i="4"/>
  <c r="J1859" i="4"/>
  <c r="AH1858" i="4"/>
  <c r="X1858" i="4"/>
  <c r="Y1858" i="4" s="1"/>
  <c r="Q1858" i="4"/>
  <c r="R1858" i="4" s="1"/>
  <c r="O1858" i="4"/>
  <c r="J1858" i="4"/>
  <c r="AH1857" i="4"/>
  <c r="X1857" i="4"/>
  <c r="Y1857" i="4" s="1"/>
  <c r="Q1857" i="4"/>
  <c r="R1857" i="4" s="1"/>
  <c r="O1857" i="4"/>
  <c r="J1857" i="4"/>
  <c r="AH1856" i="4"/>
  <c r="X1856" i="4"/>
  <c r="Y1856" i="4" s="1"/>
  <c r="Q1856" i="4"/>
  <c r="R1856" i="4" s="1"/>
  <c r="O1856" i="4"/>
  <c r="J1856" i="4"/>
  <c r="AH1855" i="4"/>
  <c r="X1855" i="4"/>
  <c r="Y1855" i="4" s="1"/>
  <c r="Q1855" i="4"/>
  <c r="R1855" i="4" s="1"/>
  <c r="O1855" i="4"/>
  <c r="J1855" i="4"/>
  <c r="Z1855" i="4" s="1"/>
  <c r="AA1855" i="4" s="1"/>
  <c r="AB1855" i="4" s="1"/>
  <c r="AC1855" i="4" s="1"/>
  <c r="AH1854" i="4"/>
  <c r="X1854" i="4"/>
  <c r="Y1854" i="4" s="1"/>
  <c r="Q1854" i="4"/>
  <c r="R1854" i="4" s="1"/>
  <c r="O1854" i="4"/>
  <c r="J1854" i="4"/>
  <c r="Z1854" i="4" s="1"/>
  <c r="AA1854" i="4" s="1"/>
  <c r="AB1854" i="4" s="1"/>
  <c r="AC1854" i="4" s="1"/>
  <c r="AH1853" i="4"/>
  <c r="X1853" i="4"/>
  <c r="Y1853" i="4" s="1"/>
  <c r="Q1853" i="4"/>
  <c r="R1853" i="4" s="1"/>
  <c r="O1853" i="4"/>
  <c r="J1853" i="4"/>
  <c r="AH1852" i="4"/>
  <c r="X1852" i="4"/>
  <c r="Y1852" i="4" s="1"/>
  <c r="Q1852" i="4"/>
  <c r="R1852" i="4" s="1"/>
  <c r="O1852" i="4"/>
  <c r="J1852" i="4"/>
  <c r="AH1851" i="4"/>
  <c r="X1851" i="4"/>
  <c r="Y1851" i="4" s="1"/>
  <c r="Q1851" i="4"/>
  <c r="R1851" i="4" s="1"/>
  <c r="O1851" i="4"/>
  <c r="J1851" i="4"/>
  <c r="AH1850" i="4"/>
  <c r="X1850" i="4"/>
  <c r="Y1850" i="4" s="1"/>
  <c r="Q1850" i="4"/>
  <c r="R1850" i="4" s="1"/>
  <c r="O1850" i="4"/>
  <c r="J1850" i="4"/>
  <c r="AH1849" i="4"/>
  <c r="X1849" i="4"/>
  <c r="Y1849" i="4" s="1"/>
  <c r="Q1849" i="4"/>
  <c r="R1849" i="4" s="1"/>
  <c r="O1849" i="4"/>
  <c r="S1849" i="4" s="1"/>
  <c r="J1849" i="4"/>
  <c r="AH1848" i="4"/>
  <c r="X1848" i="4"/>
  <c r="Y1848" i="4" s="1"/>
  <c r="Q1848" i="4"/>
  <c r="R1848" i="4" s="1"/>
  <c r="O1848" i="4"/>
  <c r="J1848" i="4"/>
  <c r="AH1847" i="4"/>
  <c r="X1847" i="4"/>
  <c r="Y1847" i="4" s="1"/>
  <c r="Q1847" i="4"/>
  <c r="R1847" i="4" s="1"/>
  <c r="O1847" i="4"/>
  <c r="J1847" i="4"/>
  <c r="AH1846" i="4"/>
  <c r="X1846" i="4"/>
  <c r="Y1846" i="4" s="1"/>
  <c r="Q1846" i="4"/>
  <c r="R1846" i="4" s="1"/>
  <c r="O1846" i="4"/>
  <c r="S1846" i="4" s="1"/>
  <c r="J1846" i="4"/>
  <c r="Z1846" i="4" s="1"/>
  <c r="AA1846" i="4" s="1"/>
  <c r="AB1846" i="4" s="1"/>
  <c r="AC1846" i="4" s="1"/>
  <c r="AH1845" i="4"/>
  <c r="X1845" i="4"/>
  <c r="Y1845" i="4" s="1"/>
  <c r="Q1845" i="4"/>
  <c r="R1845" i="4" s="1"/>
  <c r="O1845" i="4"/>
  <c r="J1845" i="4"/>
  <c r="AH1844" i="4"/>
  <c r="X1844" i="4"/>
  <c r="Y1844" i="4" s="1"/>
  <c r="Q1844" i="4"/>
  <c r="R1844" i="4" s="1"/>
  <c r="O1844" i="4"/>
  <c r="J1844" i="4"/>
  <c r="AH1843" i="4"/>
  <c r="X1843" i="4"/>
  <c r="Y1843" i="4" s="1"/>
  <c r="Q1843" i="4"/>
  <c r="R1843" i="4" s="1"/>
  <c r="O1843" i="4"/>
  <c r="J1843" i="4"/>
  <c r="AH1842" i="4"/>
  <c r="X1842" i="4"/>
  <c r="Y1842" i="4" s="1"/>
  <c r="Q1842" i="4"/>
  <c r="R1842" i="4" s="1"/>
  <c r="O1842" i="4"/>
  <c r="J1842" i="4"/>
  <c r="AH1841" i="4"/>
  <c r="X1841" i="4"/>
  <c r="Y1841" i="4" s="1"/>
  <c r="Q1841" i="4"/>
  <c r="R1841" i="4" s="1"/>
  <c r="O1841" i="4"/>
  <c r="J1841" i="4"/>
  <c r="AH1840" i="4"/>
  <c r="X1840" i="4"/>
  <c r="Y1840" i="4" s="1"/>
  <c r="Q1840" i="4"/>
  <c r="R1840" i="4" s="1"/>
  <c r="O1840" i="4"/>
  <c r="J1840" i="4"/>
  <c r="AH1839" i="4"/>
  <c r="X1839" i="4"/>
  <c r="Y1839" i="4" s="1"/>
  <c r="Q1839" i="4"/>
  <c r="R1839" i="4" s="1"/>
  <c r="O1839" i="4"/>
  <c r="J1839" i="4"/>
  <c r="AH1838" i="4"/>
  <c r="X1838" i="4"/>
  <c r="Y1838" i="4" s="1"/>
  <c r="Q1838" i="4"/>
  <c r="R1838" i="4" s="1"/>
  <c r="O1838" i="4"/>
  <c r="J1838" i="4"/>
  <c r="AH1837" i="4"/>
  <c r="X1837" i="4"/>
  <c r="Y1837" i="4" s="1"/>
  <c r="Q1837" i="4"/>
  <c r="R1837" i="4" s="1"/>
  <c r="O1837" i="4"/>
  <c r="S1837" i="4" s="1"/>
  <c r="J1837" i="4"/>
  <c r="AH1836" i="4"/>
  <c r="X1836" i="4"/>
  <c r="Y1836" i="4" s="1"/>
  <c r="Q1836" i="4"/>
  <c r="R1836" i="4" s="1"/>
  <c r="O1836" i="4"/>
  <c r="J1836" i="4"/>
  <c r="AH1835" i="4"/>
  <c r="X1835" i="4"/>
  <c r="Y1835" i="4" s="1"/>
  <c r="Q1835" i="4"/>
  <c r="R1835" i="4" s="1"/>
  <c r="O1835" i="4"/>
  <c r="J1835" i="4"/>
  <c r="AH1834" i="4"/>
  <c r="X1834" i="4"/>
  <c r="Y1834" i="4" s="1"/>
  <c r="Q1834" i="4"/>
  <c r="R1834" i="4" s="1"/>
  <c r="O1834" i="4"/>
  <c r="J1834" i="4"/>
  <c r="AH1833" i="4"/>
  <c r="X1833" i="4"/>
  <c r="Y1833" i="4" s="1"/>
  <c r="Q1833" i="4"/>
  <c r="R1833" i="4" s="1"/>
  <c r="O1833" i="4"/>
  <c r="J1833" i="4"/>
  <c r="AH1832" i="4"/>
  <c r="X1832" i="4"/>
  <c r="Y1832" i="4" s="1"/>
  <c r="Q1832" i="4"/>
  <c r="R1832" i="4" s="1"/>
  <c r="O1832" i="4"/>
  <c r="J1832" i="4"/>
  <c r="AH1831" i="4"/>
  <c r="X1831" i="4"/>
  <c r="Y1831" i="4" s="1"/>
  <c r="Q1831" i="4"/>
  <c r="R1831" i="4" s="1"/>
  <c r="O1831" i="4"/>
  <c r="J1831" i="4"/>
  <c r="Z1831" i="4" s="1"/>
  <c r="AA1831" i="4" s="1"/>
  <c r="AB1831" i="4" s="1"/>
  <c r="AC1831" i="4" s="1"/>
  <c r="AH1830" i="4"/>
  <c r="X1830" i="4"/>
  <c r="Y1830" i="4" s="1"/>
  <c r="Q1830" i="4"/>
  <c r="R1830" i="4" s="1"/>
  <c r="O1830" i="4"/>
  <c r="S1830" i="4" s="1"/>
  <c r="J1830" i="4"/>
  <c r="AH1829" i="4"/>
  <c r="X1829" i="4"/>
  <c r="Y1829" i="4" s="1"/>
  <c r="Q1829" i="4"/>
  <c r="R1829" i="4" s="1"/>
  <c r="O1829" i="4"/>
  <c r="J1829" i="4"/>
  <c r="AH1828" i="4"/>
  <c r="X1828" i="4"/>
  <c r="Y1828" i="4" s="1"/>
  <c r="Q1828" i="4"/>
  <c r="R1828" i="4" s="1"/>
  <c r="O1828" i="4"/>
  <c r="J1828" i="4"/>
  <c r="AH1827" i="4"/>
  <c r="X1827" i="4"/>
  <c r="Y1827" i="4" s="1"/>
  <c r="Q1827" i="4"/>
  <c r="R1827" i="4" s="1"/>
  <c r="O1827" i="4"/>
  <c r="J1827" i="4"/>
  <c r="AH1826" i="4"/>
  <c r="X1826" i="4"/>
  <c r="Y1826" i="4" s="1"/>
  <c r="Q1826" i="4"/>
  <c r="R1826" i="4" s="1"/>
  <c r="O1826" i="4"/>
  <c r="J1826" i="4"/>
  <c r="AH1825" i="4"/>
  <c r="X1825" i="4"/>
  <c r="Y1825" i="4" s="1"/>
  <c r="Q1825" i="4"/>
  <c r="R1825" i="4" s="1"/>
  <c r="O1825" i="4"/>
  <c r="S1825" i="4" s="1"/>
  <c r="J1825" i="4"/>
  <c r="AH1824" i="4"/>
  <c r="X1824" i="4"/>
  <c r="Y1824" i="4" s="1"/>
  <c r="Q1824" i="4"/>
  <c r="R1824" i="4" s="1"/>
  <c r="O1824" i="4"/>
  <c r="S1824" i="4" s="1"/>
  <c r="J1824" i="4"/>
  <c r="AH1823" i="4"/>
  <c r="X1823" i="4"/>
  <c r="Y1823" i="4" s="1"/>
  <c r="Q1823" i="4"/>
  <c r="R1823" i="4" s="1"/>
  <c r="O1823" i="4"/>
  <c r="J1823" i="4"/>
  <c r="Z1823" i="4" s="1"/>
  <c r="AA1823" i="4" s="1"/>
  <c r="AB1823" i="4" s="1"/>
  <c r="AC1823" i="4" s="1"/>
  <c r="AH1822" i="4"/>
  <c r="X1822" i="4"/>
  <c r="Y1822" i="4" s="1"/>
  <c r="Q1822" i="4"/>
  <c r="R1822" i="4" s="1"/>
  <c r="O1822" i="4"/>
  <c r="J1822" i="4"/>
  <c r="AH1821" i="4"/>
  <c r="X1821" i="4"/>
  <c r="Y1821" i="4" s="1"/>
  <c r="Q1821" i="4"/>
  <c r="R1821" i="4" s="1"/>
  <c r="O1821" i="4"/>
  <c r="J1821" i="4"/>
  <c r="AH1820" i="4"/>
  <c r="X1820" i="4"/>
  <c r="Y1820" i="4" s="1"/>
  <c r="Q1820" i="4"/>
  <c r="R1820" i="4" s="1"/>
  <c r="O1820" i="4"/>
  <c r="J1820" i="4"/>
  <c r="AH1819" i="4"/>
  <c r="X1819" i="4"/>
  <c r="Y1819" i="4" s="1"/>
  <c r="Q1819" i="4"/>
  <c r="R1819" i="4" s="1"/>
  <c r="O1819" i="4"/>
  <c r="J1819" i="4"/>
  <c r="AH1818" i="4"/>
  <c r="X1818" i="4"/>
  <c r="Y1818" i="4" s="1"/>
  <c r="Q1818" i="4"/>
  <c r="R1818" i="4" s="1"/>
  <c r="O1818" i="4"/>
  <c r="J1818" i="4"/>
  <c r="AH1817" i="4"/>
  <c r="X1817" i="4"/>
  <c r="Y1817" i="4" s="1"/>
  <c r="Q1817" i="4"/>
  <c r="R1817" i="4" s="1"/>
  <c r="O1817" i="4"/>
  <c r="J1817" i="4"/>
  <c r="Z1817" i="4" s="1"/>
  <c r="AA1817" i="4" s="1"/>
  <c r="AB1817" i="4" s="1"/>
  <c r="AC1817" i="4" s="1"/>
  <c r="AH1816" i="4"/>
  <c r="X1816" i="4"/>
  <c r="Y1816" i="4" s="1"/>
  <c r="Q1816" i="4"/>
  <c r="R1816" i="4" s="1"/>
  <c r="O1816" i="4"/>
  <c r="J1816" i="4"/>
  <c r="AH1815" i="4"/>
  <c r="X1815" i="4"/>
  <c r="Y1815" i="4" s="1"/>
  <c r="Q1815" i="4"/>
  <c r="R1815" i="4" s="1"/>
  <c r="O1815" i="4"/>
  <c r="J1815" i="4"/>
  <c r="Z1815" i="4" s="1"/>
  <c r="AA1815" i="4" s="1"/>
  <c r="AB1815" i="4" s="1"/>
  <c r="AC1815" i="4" s="1"/>
  <c r="AH1814" i="4"/>
  <c r="X1814" i="4"/>
  <c r="Y1814" i="4" s="1"/>
  <c r="Q1814" i="4"/>
  <c r="R1814" i="4" s="1"/>
  <c r="O1814" i="4"/>
  <c r="J1814" i="4"/>
  <c r="AH1813" i="4"/>
  <c r="X1813" i="4"/>
  <c r="Y1813" i="4" s="1"/>
  <c r="Q1813" i="4"/>
  <c r="R1813" i="4" s="1"/>
  <c r="O1813" i="4"/>
  <c r="J1813" i="4"/>
  <c r="AH1812" i="4"/>
  <c r="X1812" i="4"/>
  <c r="Y1812" i="4" s="1"/>
  <c r="Q1812" i="4"/>
  <c r="R1812" i="4" s="1"/>
  <c r="O1812" i="4"/>
  <c r="J1812" i="4"/>
  <c r="AH1811" i="4"/>
  <c r="X1811" i="4"/>
  <c r="Y1811" i="4" s="1"/>
  <c r="Q1811" i="4"/>
  <c r="R1811" i="4" s="1"/>
  <c r="O1811" i="4"/>
  <c r="J1811" i="4"/>
  <c r="AH1810" i="4"/>
  <c r="X1810" i="4"/>
  <c r="Y1810" i="4" s="1"/>
  <c r="Q1810" i="4"/>
  <c r="R1810" i="4" s="1"/>
  <c r="O1810" i="4"/>
  <c r="J1810" i="4"/>
  <c r="AH1809" i="4"/>
  <c r="X1809" i="4"/>
  <c r="Y1809" i="4" s="1"/>
  <c r="Q1809" i="4"/>
  <c r="R1809" i="4" s="1"/>
  <c r="O1809" i="4"/>
  <c r="S1809" i="4" s="1"/>
  <c r="J1809" i="4"/>
  <c r="AH1808" i="4"/>
  <c r="X1808" i="4"/>
  <c r="Y1808" i="4" s="1"/>
  <c r="Q1808" i="4"/>
  <c r="R1808" i="4" s="1"/>
  <c r="O1808" i="4"/>
  <c r="J1808" i="4"/>
  <c r="AH1807" i="4"/>
  <c r="X1807" i="4"/>
  <c r="Y1807" i="4" s="1"/>
  <c r="Q1807" i="4"/>
  <c r="R1807" i="4" s="1"/>
  <c r="O1807" i="4"/>
  <c r="J1807" i="4"/>
  <c r="AH1806" i="4"/>
  <c r="X1806" i="4"/>
  <c r="Y1806" i="4" s="1"/>
  <c r="Q1806" i="4"/>
  <c r="R1806" i="4" s="1"/>
  <c r="O1806" i="4"/>
  <c r="J1806" i="4"/>
  <c r="AH1805" i="4"/>
  <c r="X1805" i="4"/>
  <c r="Y1805" i="4" s="1"/>
  <c r="Q1805" i="4"/>
  <c r="R1805" i="4" s="1"/>
  <c r="O1805" i="4"/>
  <c r="J1805" i="4"/>
  <c r="AH1804" i="4"/>
  <c r="X1804" i="4"/>
  <c r="Y1804" i="4" s="1"/>
  <c r="Q1804" i="4"/>
  <c r="R1804" i="4" s="1"/>
  <c r="O1804" i="4"/>
  <c r="J1804" i="4"/>
  <c r="AH1803" i="4"/>
  <c r="X1803" i="4"/>
  <c r="Y1803" i="4" s="1"/>
  <c r="Q1803" i="4"/>
  <c r="R1803" i="4" s="1"/>
  <c r="O1803" i="4"/>
  <c r="J1803" i="4"/>
  <c r="AH1802" i="4"/>
  <c r="X1802" i="4"/>
  <c r="Y1802" i="4" s="1"/>
  <c r="Q1802" i="4"/>
  <c r="R1802" i="4" s="1"/>
  <c r="O1802" i="4"/>
  <c r="J1802" i="4"/>
  <c r="AH1801" i="4"/>
  <c r="X1801" i="4"/>
  <c r="Y1801" i="4" s="1"/>
  <c r="Q1801" i="4"/>
  <c r="R1801" i="4" s="1"/>
  <c r="O1801" i="4"/>
  <c r="J1801" i="4"/>
  <c r="AH1800" i="4"/>
  <c r="X1800" i="4"/>
  <c r="Y1800" i="4" s="1"/>
  <c r="Q1800" i="4"/>
  <c r="R1800" i="4" s="1"/>
  <c r="O1800" i="4"/>
  <c r="J1800" i="4"/>
  <c r="AH1799" i="4"/>
  <c r="X1799" i="4"/>
  <c r="Y1799" i="4" s="1"/>
  <c r="Q1799" i="4"/>
  <c r="R1799" i="4" s="1"/>
  <c r="O1799" i="4"/>
  <c r="J1799" i="4"/>
  <c r="Z1799" i="4" s="1"/>
  <c r="AA1799" i="4" s="1"/>
  <c r="AB1799" i="4" s="1"/>
  <c r="AC1799" i="4" s="1"/>
  <c r="AH1798" i="4"/>
  <c r="X1798" i="4"/>
  <c r="Y1798" i="4" s="1"/>
  <c r="Q1798" i="4"/>
  <c r="R1798" i="4" s="1"/>
  <c r="O1798" i="4"/>
  <c r="J1798" i="4"/>
  <c r="AH1797" i="4"/>
  <c r="X1797" i="4"/>
  <c r="Y1797" i="4" s="1"/>
  <c r="Q1797" i="4"/>
  <c r="R1797" i="4" s="1"/>
  <c r="O1797" i="4"/>
  <c r="J1797" i="4"/>
  <c r="AH1796" i="4"/>
  <c r="X1796" i="4"/>
  <c r="Y1796" i="4" s="1"/>
  <c r="Q1796" i="4"/>
  <c r="R1796" i="4" s="1"/>
  <c r="O1796" i="4"/>
  <c r="J1796" i="4"/>
  <c r="AH1795" i="4"/>
  <c r="X1795" i="4"/>
  <c r="Y1795" i="4" s="1"/>
  <c r="Q1795" i="4"/>
  <c r="R1795" i="4" s="1"/>
  <c r="O1795" i="4"/>
  <c r="J1795" i="4"/>
  <c r="AH1794" i="4"/>
  <c r="AB1794" i="4"/>
  <c r="AC1794" i="4" s="1"/>
  <c r="X1794" i="4"/>
  <c r="Y1794" i="4" s="1"/>
  <c r="Q1794" i="4"/>
  <c r="R1794" i="4" s="1"/>
  <c r="O1794" i="4"/>
  <c r="J1794" i="4"/>
  <c r="AH1793" i="4"/>
  <c r="X1793" i="4"/>
  <c r="Y1793" i="4" s="1"/>
  <c r="Q1793" i="4"/>
  <c r="R1793" i="4" s="1"/>
  <c r="O1793" i="4"/>
  <c r="J1793" i="4"/>
  <c r="AH1792" i="4"/>
  <c r="X1792" i="4"/>
  <c r="Y1792" i="4" s="1"/>
  <c r="Q1792" i="4"/>
  <c r="R1792" i="4" s="1"/>
  <c r="O1792" i="4"/>
  <c r="J1792" i="4"/>
  <c r="AH1791" i="4"/>
  <c r="X1791" i="4"/>
  <c r="Y1791" i="4" s="1"/>
  <c r="Q1791" i="4"/>
  <c r="R1791" i="4" s="1"/>
  <c r="O1791" i="4"/>
  <c r="S1791" i="4" s="1"/>
  <c r="J1791" i="4"/>
  <c r="AH1790" i="4"/>
  <c r="X1790" i="4"/>
  <c r="Y1790" i="4" s="1"/>
  <c r="Q1790" i="4"/>
  <c r="R1790" i="4" s="1"/>
  <c r="O1790" i="4"/>
  <c r="J1790" i="4"/>
  <c r="AH1789" i="4"/>
  <c r="X1789" i="4"/>
  <c r="Y1789" i="4" s="1"/>
  <c r="Q1789" i="4"/>
  <c r="R1789" i="4" s="1"/>
  <c r="O1789" i="4"/>
  <c r="J1789" i="4"/>
  <c r="AH1788" i="4"/>
  <c r="X1788" i="4"/>
  <c r="Y1788" i="4" s="1"/>
  <c r="Q1788" i="4"/>
  <c r="R1788" i="4" s="1"/>
  <c r="O1788" i="4"/>
  <c r="J1788" i="4"/>
  <c r="AH1787" i="4"/>
  <c r="X1787" i="4"/>
  <c r="Y1787" i="4" s="1"/>
  <c r="Q1787" i="4"/>
  <c r="R1787" i="4" s="1"/>
  <c r="O1787" i="4"/>
  <c r="J1787" i="4"/>
  <c r="AH1786" i="4"/>
  <c r="X1786" i="4"/>
  <c r="Y1786" i="4" s="1"/>
  <c r="Q1786" i="4"/>
  <c r="R1786" i="4" s="1"/>
  <c r="O1786" i="4"/>
  <c r="J1786" i="4"/>
  <c r="AH1785" i="4"/>
  <c r="X1785" i="4"/>
  <c r="Y1785" i="4" s="1"/>
  <c r="Q1785" i="4"/>
  <c r="R1785" i="4" s="1"/>
  <c r="O1785" i="4"/>
  <c r="J1785" i="4"/>
  <c r="Z1785" i="4" s="1"/>
  <c r="AA1785" i="4" s="1"/>
  <c r="AB1785" i="4" s="1"/>
  <c r="AC1785" i="4" s="1"/>
  <c r="AH1784" i="4"/>
  <c r="X1784" i="4"/>
  <c r="Y1784" i="4" s="1"/>
  <c r="Q1784" i="4"/>
  <c r="R1784" i="4" s="1"/>
  <c r="O1784" i="4"/>
  <c r="J1784" i="4"/>
  <c r="AH1783" i="4"/>
  <c r="X1783" i="4"/>
  <c r="Y1783" i="4" s="1"/>
  <c r="Q1783" i="4"/>
  <c r="R1783" i="4" s="1"/>
  <c r="O1783" i="4"/>
  <c r="J1783" i="4"/>
  <c r="AH1782" i="4"/>
  <c r="X1782" i="4"/>
  <c r="Y1782" i="4" s="1"/>
  <c r="Q1782" i="4"/>
  <c r="R1782" i="4" s="1"/>
  <c r="O1782" i="4"/>
  <c r="J1782" i="4"/>
  <c r="AH1781" i="4"/>
  <c r="X1781" i="4"/>
  <c r="Y1781" i="4" s="1"/>
  <c r="Q1781" i="4"/>
  <c r="R1781" i="4" s="1"/>
  <c r="O1781" i="4"/>
  <c r="S1781" i="4" s="1"/>
  <c r="J1781" i="4"/>
  <c r="AH1780" i="4"/>
  <c r="X1780" i="4"/>
  <c r="Y1780" i="4" s="1"/>
  <c r="Q1780" i="4"/>
  <c r="R1780" i="4" s="1"/>
  <c r="O1780" i="4"/>
  <c r="J1780" i="4"/>
  <c r="AH1779" i="4"/>
  <c r="X1779" i="4"/>
  <c r="Y1779" i="4" s="1"/>
  <c r="Q1779" i="4"/>
  <c r="R1779" i="4" s="1"/>
  <c r="O1779" i="4"/>
  <c r="J1779" i="4"/>
  <c r="AH1778" i="4"/>
  <c r="X1778" i="4"/>
  <c r="Y1778" i="4" s="1"/>
  <c r="Q1778" i="4"/>
  <c r="R1778" i="4" s="1"/>
  <c r="O1778" i="4"/>
  <c r="J1778" i="4"/>
  <c r="AH1777" i="4"/>
  <c r="X1777" i="4"/>
  <c r="Y1777" i="4" s="1"/>
  <c r="Q1777" i="4"/>
  <c r="R1777" i="4" s="1"/>
  <c r="O1777" i="4"/>
  <c r="J1777" i="4"/>
  <c r="AH1776" i="4"/>
  <c r="X1776" i="4"/>
  <c r="Y1776" i="4" s="1"/>
  <c r="Q1776" i="4"/>
  <c r="R1776" i="4" s="1"/>
  <c r="O1776" i="4"/>
  <c r="J1776" i="4"/>
  <c r="AH1775" i="4"/>
  <c r="X1775" i="4"/>
  <c r="Y1775" i="4" s="1"/>
  <c r="Q1775" i="4"/>
  <c r="R1775" i="4" s="1"/>
  <c r="O1775" i="4"/>
  <c r="J1775" i="4"/>
  <c r="AH1774" i="4"/>
  <c r="X1774" i="4"/>
  <c r="Y1774" i="4" s="1"/>
  <c r="Q1774" i="4"/>
  <c r="R1774" i="4" s="1"/>
  <c r="O1774" i="4"/>
  <c r="J1774" i="4"/>
  <c r="AH1773" i="4"/>
  <c r="X1773" i="4"/>
  <c r="Y1773" i="4" s="1"/>
  <c r="Q1773" i="4"/>
  <c r="R1773" i="4" s="1"/>
  <c r="O1773" i="4"/>
  <c r="J1773" i="4"/>
  <c r="AH1772" i="4"/>
  <c r="X1772" i="4"/>
  <c r="Y1772" i="4" s="1"/>
  <c r="Q1772" i="4"/>
  <c r="R1772" i="4" s="1"/>
  <c r="O1772" i="4"/>
  <c r="J1772" i="4"/>
  <c r="AH1771" i="4"/>
  <c r="X1771" i="4"/>
  <c r="Y1771" i="4" s="1"/>
  <c r="Q1771" i="4"/>
  <c r="R1771" i="4" s="1"/>
  <c r="O1771" i="4"/>
  <c r="J1771" i="4"/>
  <c r="AH1770" i="4"/>
  <c r="X1770" i="4"/>
  <c r="Y1770" i="4" s="1"/>
  <c r="Q1770" i="4"/>
  <c r="R1770" i="4" s="1"/>
  <c r="O1770" i="4"/>
  <c r="J1770" i="4"/>
  <c r="AH1769" i="4"/>
  <c r="X1769" i="4"/>
  <c r="Y1769" i="4" s="1"/>
  <c r="Q1769" i="4"/>
  <c r="R1769" i="4" s="1"/>
  <c r="O1769" i="4"/>
  <c r="J1769" i="4"/>
  <c r="Z1769" i="4" s="1"/>
  <c r="AA1769" i="4" s="1"/>
  <c r="AB1769" i="4" s="1"/>
  <c r="AC1769" i="4" s="1"/>
  <c r="AH1768" i="4"/>
  <c r="X1768" i="4"/>
  <c r="Y1768" i="4" s="1"/>
  <c r="Q1768" i="4"/>
  <c r="R1768" i="4" s="1"/>
  <c r="O1768" i="4"/>
  <c r="J1768" i="4"/>
  <c r="AH1767" i="4"/>
  <c r="X1767" i="4"/>
  <c r="Y1767" i="4" s="1"/>
  <c r="Q1767" i="4"/>
  <c r="R1767" i="4" s="1"/>
  <c r="O1767" i="4"/>
  <c r="J1767" i="4"/>
  <c r="Z1767" i="4" s="1"/>
  <c r="AA1767" i="4" s="1"/>
  <c r="AB1767" i="4" s="1"/>
  <c r="AC1767" i="4" s="1"/>
  <c r="AH1766" i="4"/>
  <c r="X1766" i="4"/>
  <c r="Y1766" i="4" s="1"/>
  <c r="Q1766" i="4"/>
  <c r="R1766" i="4" s="1"/>
  <c r="O1766" i="4"/>
  <c r="J1766" i="4"/>
  <c r="AH1765" i="4"/>
  <c r="X1765" i="4"/>
  <c r="Y1765" i="4" s="1"/>
  <c r="Q1765" i="4"/>
  <c r="R1765" i="4" s="1"/>
  <c r="O1765" i="4"/>
  <c r="J1765" i="4"/>
  <c r="AH1764" i="4"/>
  <c r="X1764" i="4"/>
  <c r="Y1764" i="4" s="1"/>
  <c r="Q1764" i="4"/>
  <c r="R1764" i="4" s="1"/>
  <c r="O1764" i="4"/>
  <c r="J1764" i="4"/>
  <c r="AH1763" i="4"/>
  <c r="X1763" i="4"/>
  <c r="Y1763" i="4" s="1"/>
  <c r="Q1763" i="4"/>
  <c r="R1763" i="4" s="1"/>
  <c r="O1763" i="4"/>
  <c r="J1763" i="4"/>
  <c r="AH1762" i="4"/>
  <c r="X1762" i="4"/>
  <c r="Y1762" i="4" s="1"/>
  <c r="Q1762" i="4"/>
  <c r="R1762" i="4" s="1"/>
  <c r="O1762" i="4"/>
  <c r="J1762" i="4"/>
  <c r="AH1761" i="4"/>
  <c r="X1761" i="4"/>
  <c r="Y1761" i="4" s="1"/>
  <c r="Q1761" i="4"/>
  <c r="R1761" i="4" s="1"/>
  <c r="O1761" i="4"/>
  <c r="J1761" i="4"/>
  <c r="AH1760" i="4"/>
  <c r="X1760" i="4"/>
  <c r="Y1760" i="4" s="1"/>
  <c r="Q1760" i="4"/>
  <c r="R1760" i="4" s="1"/>
  <c r="O1760" i="4"/>
  <c r="J1760" i="4"/>
  <c r="AH1759" i="4"/>
  <c r="X1759" i="4"/>
  <c r="Y1759" i="4" s="1"/>
  <c r="Q1759" i="4"/>
  <c r="R1759" i="4" s="1"/>
  <c r="O1759" i="4"/>
  <c r="J1759" i="4"/>
  <c r="AH1758" i="4"/>
  <c r="X1758" i="4"/>
  <c r="Y1758" i="4" s="1"/>
  <c r="Q1758" i="4"/>
  <c r="R1758" i="4" s="1"/>
  <c r="O1758" i="4"/>
  <c r="J1758" i="4"/>
  <c r="AH1757" i="4"/>
  <c r="X1757" i="4"/>
  <c r="Y1757" i="4" s="1"/>
  <c r="Q1757" i="4"/>
  <c r="R1757" i="4" s="1"/>
  <c r="O1757" i="4"/>
  <c r="S1757" i="4" s="1"/>
  <c r="J1757" i="4"/>
  <c r="AH1756" i="4"/>
  <c r="X1756" i="4"/>
  <c r="Y1756" i="4" s="1"/>
  <c r="Q1756" i="4"/>
  <c r="R1756" i="4" s="1"/>
  <c r="O1756" i="4"/>
  <c r="J1756" i="4"/>
  <c r="AH1755" i="4"/>
  <c r="X1755" i="4"/>
  <c r="Y1755" i="4" s="1"/>
  <c r="Q1755" i="4"/>
  <c r="R1755" i="4" s="1"/>
  <c r="O1755" i="4"/>
  <c r="J1755" i="4"/>
  <c r="AH1754" i="4"/>
  <c r="X1754" i="4"/>
  <c r="Y1754" i="4" s="1"/>
  <c r="Q1754" i="4"/>
  <c r="R1754" i="4" s="1"/>
  <c r="O1754" i="4"/>
  <c r="J1754" i="4"/>
  <c r="AH1753" i="4"/>
  <c r="AB1753" i="4"/>
  <c r="AC1753" i="4" s="1"/>
  <c r="X1753" i="4"/>
  <c r="Y1753" i="4" s="1"/>
  <c r="Q1753" i="4"/>
  <c r="R1753" i="4" s="1"/>
  <c r="O1753" i="4"/>
  <c r="J1753" i="4"/>
  <c r="AH1752" i="4"/>
  <c r="X1752" i="4"/>
  <c r="Y1752" i="4" s="1"/>
  <c r="Q1752" i="4"/>
  <c r="R1752" i="4" s="1"/>
  <c r="O1752" i="4"/>
  <c r="J1752" i="4"/>
  <c r="AH1751" i="4"/>
  <c r="X1751" i="4"/>
  <c r="Y1751" i="4" s="1"/>
  <c r="Q1751" i="4"/>
  <c r="R1751" i="4" s="1"/>
  <c r="O1751" i="4"/>
  <c r="J1751" i="4"/>
  <c r="AH1750" i="4"/>
  <c r="X1750" i="4"/>
  <c r="Y1750" i="4" s="1"/>
  <c r="Q1750" i="4"/>
  <c r="R1750" i="4" s="1"/>
  <c r="O1750" i="4"/>
  <c r="J1750" i="4"/>
  <c r="AH1749" i="4"/>
  <c r="X1749" i="4"/>
  <c r="Y1749" i="4" s="1"/>
  <c r="Q1749" i="4"/>
  <c r="R1749" i="4" s="1"/>
  <c r="O1749" i="4"/>
  <c r="J1749" i="4"/>
  <c r="AH1748" i="4"/>
  <c r="X1748" i="4"/>
  <c r="Y1748" i="4" s="1"/>
  <c r="Q1748" i="4"/>
  <c r="R1748" i="4" s="1"/>
  <c r="O1748" i="4"/>
  <c r="J1748" i="4"/>
  <c r="AH1747" i="4"/>
  <c r="X1747" i="4"/>
  <c r="Y1747" i="4" s="1"/>
  <c r="Q1747" i="4"/>
  <c r="R1747" i="4" s="1"/>
  <c r="O1747" i="4"/>
  <c r="J1747" i="4"/>
  <c r="AH1746" i="4"/>
  <c r="X1746" i="4"/>
  <c r="Y1746" i="4" s="1"/>
  <c r="Q1746" i="4"/>
  <c r="R1746" i="4" s="1"/>
  <c r="O1746" i="4"/>
  <c r="J1746" i="4"/>
  <c r="AH1745" i="4"/>
  <c r="X1745" i="4"/>
  <c r="Y1745" i="4" s="1"/>
  <c r="Q1745" i="4"/>
  <c r="R1745" i="4" s="1"/>
  <c r="O1745" i="4"/>
  <c r="J1745" i="4"/>
  <c r="AH1744" i="4"/>
  <c r="X1744" i="4"/>
  <c r="Y1744" i="4" s="1"/>
  <c r="Q1744" i="4"/>
  <c r="R1744" i="4" s="1"/>
  <c r="O1744" i="4"/>
  <c r="J1744" i="4"/>
  <c r="AH1743" i="4"/>
  <c r="X1743" i="4"/>
  <c r="Y1743" i="4" s="1"/>
  <c r="Q1743" i="4"/>
  <c r="R1743" i="4" s="1"/>
  <c r="O1743" i="4"/>
  <c r="J1743" i="4"/>
  <c r="AH1742" i="4"/>
  <c r="X1742" i="4"/>
  <c r="Y1742" i="4" s="1"/>
  <c r="Q1742" i="4"/>
  <c r="R1742" i="4" s="1"/>
  <c r="O1742" i="4"/>
  <c r="J1742" i="4"/>
  <c r="AH1741" i="4"/>
  <c r="X1741" i="4"/>
  <c r="Y1741" i="4" s="1"/>
  <c r="Q1741" i="4"/>
  <c r="R1741" i="4" s="1"/>
  <c r="O1741" i="4"/>
  <c r="J1741" i="4"/>
  <c r="AH1740" i="4"/>
  <c r="X1740" i="4"/>
  <c r="Y1740" i="4" s="1"/>
  <c r="Q1740" i="4"/>
  <c r="R1740" i="4" s="1"/>
  <c r="O1740" i="4"/>
  <c r="J1740" i="4"/>
  <c r="AH1739" i="4"/>
  <c r="X1739" i="4"/>
  <c r="Y1739" i="4" s="1"/>
  <c r="Q1739" i="4"/>
  <c r="R1739" i="4" s="1"/>
  <c r="O1739" i="4"/>
  <c r="J1739" i="4"/>
  <c r="AH1738" i="4"/>
  <c r="AB1738" i="4"/>
  <c r="AC1738" i="4" s="1"/>
  <c r="X1738" i="4"/>
  <c r="Y1738" i="4" s="1"/>
  <c r="Q1738" i="4"/>
  <c r="R1738" i="4" s="1"/>
  <c r="O1738" i="4"/>
  <c r="J1738" i="4"/>
  <c r="AH1737" i="4"/>
  <c r="X1737" i="4"/>
  <c r="Y1737" i="4" s="1"/>
  <c r="Q1737" i="4"/>
  <c r="R1737" i="4" s="1"/>
  <c r="O1737" i="4"/>
  <c r="J1737" i="4"/>
  <c r="AH1736" i="4"/>
  <c r="X1736" i="4"/>
  <c r="Y1736" i="4" s="1"/>
  <c r="Q1736" i="4"/>
  <c r="R1736" i="4" s="1"/>
  <c r="O1736" i="4"/>
  <c r="J1736" i="4"/>
  <c r="AH1735" i="4"/>
  <c r="AB1735" i="4"/>
  <c r="AC1735" i="4" s="1"/>
  <c r="X1735" i="4"/>
  <c r="Y1735" i="4" s="1"/>
  <c r="Q1735" i="4"/>
  <c r="R1735" i="4" s="1"/>
  <c r="O1735" i="4"/>
  <c r="J1735" i="4"/>
  <c r="AH1734" i="4"/>
  <c r="X1734" i="4"/>
  <c r="Y1734" i="4" s="1"/>
  <c r="Q1734" i="4"/>
  <c r="R1734" i="4" s="1"/>
  <c r="O1734" i="4"/>
  <c r="J1734" i="4"/>
  <c r="AH1733" i="4"/>
  <c r="X1733" i="4"/>
  <c r="Y1733" i="4" s="1"/>
  <c r="Q1733" i="4"/>
  <c r="R1733" i="4" s="1"/>
  <c r="O1733" i="4"/>
  <c r="J1733" i="4"/>
  <c r="AH1732" i="4"/>
  <c r="X1732" i="4"/>
  <c r="Y1732" i="4" s="1"/>
  <c r="Q1732" i="4"/>
  <c r="R1732" i="4" s="1"/>
  <c r="O1732" i="4"/>
  <c r="S1732" i="4" s="1"/>
  <c r="J1732" i="4"/>
  <c r="AH1731" i="4"/>
  <c r="X1731" i="4"/>
  <c r="Y1731" i="4" s="1"/>
  <c r="Q1731" i="4"/>
  <c r="R1731" i="4" s="1"/>
  <c r="O1731" i="4"/>
  <c r="J1731" i="4"/>
  <c r="AH1730" i="4"/>
  <c r="X1730" i="4"/>
  <c r="Y1730" i="4" s="1"/>
  <c r="Q1730" i="4"/>
  <c r="R1730" i="4" s="1"/>
  <c r="O1730" i="4"/>
  <c r="J1730" i="4"/>
  <c r="AH1729" i="4"/>
  <c r="X1729" i="4"/>
  <c r="Y1729" i="4" s="1"/>
  <c r="Q1729" i="4"/>
  <c r="R1729" i="4" s="1"/>
  <c r="O1729" i="4"/>
  <c r="J1729" i="4"/>
  <c r="AH1728" i="4"/>
  <c r="X1728" i="4"/>
  <c r="Y1728" i="4" s="1"/>
  <c r="Q1728" i="4"/>
  <c r="R1728" i="4" s="1"/>
  <c r="O1728" i="4"/>
  <c r="J1728" i="4"/>
  <c r="AH1727" i="4"/>
  <c r="X1727" i="4"/>
  <c r="Y1727" i="4" s="1"/>
  <c r="Q1727" i="4"/>
  <c r="R1727" i="4" s="1"/>
  <c r="O1727" i="4"/>
  <c r="S1727" i="4" s="1"/>
  <c r="J1727" i="4"/>
  <c r="AH1726" i="4"/>
  <c r="AB1726" i="4"/>
  <c r="AC1726" i="4" s="1"/>
  <c r="X1726" i="4"/>
  <c r="Y1726" i="4" s="1"/>
  <c r="Q1726" i="4"/>
  <c r="R1726" i="4" s="1"/>
  <c r="O1726" i="4"/>
  <c r="J1726" i="4"/>
  <c r="AH1725" i="4"/>
  <c r="X1725" i="4"/>
  <c r="Y1725" i="4" s="1"/>
  <c r="Q1725" i="4"/>
  <c r="R1725" i="4" s="1"/>
  <c r="O1725" i="4"/>
  <c r="J1725" i="4"/>
  <c r="AH1724" i="4"/>
  <c r="X1724" i="4"/>
  <c r="Y1724" i="4" s="1"/>
  <c r="Q1724" i="4"/>
  <c r="R1724" i="4" s="1"/>
  <c r="O1724" i="4"/>
  <c r="J1724" i="4"/>
  <c r="AH1723" i="4"/>
  <c r="X1723" i="4"/>
  <c r="Y1723" i="4" s="1"/>
  <c r="Q1723" i="4"/>
  <c r="R1723" i="4" s="1"/>
  <c r="O1723" i="4"/>
  <c r="J1723" i="4"/>
  <c r="AH1722" i="4"/>
  <c r="X1722" i="4"/>
  <c r="Y1722" i="4" s="1"/>
  <c r="Q1722" i="4"/>
  <c r="R1722" i="4" s="1"/>
  <c r="O1722" i="4"/>
  <c r="J1722" i="4"/>
  <c r="AH1721" i="4"/>
  <c r="X1721" i="4"/>
  <c r="Y1721" i="4" s="1"/>
  <c r="Q1721" i="4"/>
  <c r="R1721" i="4" s="1"/>
  <c r="O1721" i="4"/>
  <c r="J1721" i="4"/>
  <c r="AH1720" i="4"/>
  <c r="X1720" i="4"/>
  <c r="Y1720" i="4" s="1"/>
  <c r="Q1720" i="4"/>
  <c r="R1720" i="4" s="1"/>
  <c r="O1720" i="4"/>
  <c r="J1720" i="4"/>
  <c r="AH1719" i="4"/>
  <c r="X1719" i="4"/>
  <c r="Y1719" i="4" s="1"/>
  <c r="Q1719" i="4"/>
  <c r="R1719" i="4" s="1"/>
  <c r="O1719" i="4"/>
  <c r="S1719" i="4" s="1"/>
  <c r="J1719" i="4"/>
  <c r="AH1718" i="4"/>
  <c r="X1718" i="4"/>
  <c r="Y1718" i="4" s="1"/>
  <c r="Q1718" i="4"/>
  <c r="R1718" i="4" s="1"/>
  <c r="O1718" i="4"/>
  <c r="J1718" i="4"/>
  <c r="AH1717" i="4"/>
  <c r="AB1717" i="4"/>
  <c r="AC1717" i="4" s="1"/>
  <c r="X1717" i="4"/>
  <c r="Y1717" i="4" s="1"/>
  <c r="Q1717" i="4"/>
  <c r="R1717" i="4" s="1"/>
  <c r="O1717" i="4"/>
  <c r="J1717" i="4"/>
  <c r="AH1716" i="4"/>
  <c r="X1716" i="4"/>
  <c r="Y1716" i="4" s="1"/>
  <c r="Q1716" i="4"/>
  <c r="R1716" i="4" s="1"/>
  <c r="O1716" i="4"/>
  <c r="J1716" i="4"/>
  <c r="AH1715" i="4"/>
  <c r="X1715" i="4"/>
  <c r="Y1715" i="4" s="1"/>
  <c r="Q1715" i="4"/>
  <c r="R1715" i="4" s="1"/>
  <c r="O1715" i="4"/>
  <c r="J1715" i="4"/>
  <c r="AH1714" i="4"/>
  <c r="X1714" i="4"/>
  <c r="Y1714" i="4" s="1"/>
  <c r="Q1714" i="4"/>
  <c r="R1714" i="4" s="1"/>
  <c r="O1714" i="4"/>
  <c r="J1714" i="4"/>
  <c r="AH1713" i="4"/>
  <c r="X1713" i="4"/>
  <c r="Y1713" i="4" s="1"/>
  <c r="Q1713" i="4"/>
  <c r="R1713" i="4" s="1"/>
  <c r="O1713" i="4"/>
  <c r="J1713" i="4"/>
  <c r="AH1712" i="4"/>
  <c r="AB1712" i="4"/>
  <c r="AC1712" i="4" s="1"/>
  <c r="X1712" i="4"/>
  <c r="Y1712" i="4" s="1"/>
  <c r="Q1712" i="4"/>
  <c r="R1712" i="4" s="1"/>
  <c r="O1712" i="4"/>
  <c r="J1712" i="4"/>
  <c r="AH1711" i="4"/>
  <c r="X1711" i="4"/>
  <c r="Y1711" i="4" s="1"/>
  <c r="Q1711" i="4"/>
  <c r="R1711" i="4" s="1"/>
  <c r="O1711" i="4"/>
  <c r="S1711" i="4" s="1"/>
  <c r="J1711" i="4"/>
  <c r="AH1710" i="4"/>
  <c r="X1710" i="4"/>
  <c r="Y1710" i="4" s="1"/>
  <c r="Q1710" i="4"/>
  <c r="R1710" i="4" s="1"/>
  <c r="O1710" i="4"/>
  <c r="S1710" i="4" s="1"/>
  <c r="J1710" i="4"/>
  <c r="AH1709" i="4"/>
  <c r="X1709" i="4"/>
  <c r="Y1709" i="4" s="1"/>
  <c r="Q1709" i="4"/>
  <c r="R1709" i="4" s="1"/>
  <c r="O1709" i="4"/>
  <c r="J1709" i="4"/>
  <c r="AH1708" i="4"/>
  <c r="X1708" i="4"/>
  <c r="Y1708" i="4" s="1"/>
  <c r="Q1708" i="4"/>
  <c r="R1708" i="4" s="1"/>
  <c r="O1708" i="4"/>
  <c r="J1708" i="4"/>
  <c r="AH1707" i="4"/>
  <c r="X1707" i="4"/>
  <c r="Y1707" i="4" s="1"/>
  <c r="Q1707" i="4"/>
  <c r="R1707" i="4" s="1"/>
  <c r="O1707" i="4"/>
  <c r="J1707" i="4"/>
  <c r="Z1707" i="4" s="1"/>
  <c r="AA1707" i="4" s="1"/>
  <c r="AB1707" i="4" s="1"/>
  <c r="AC1707" i="4" s="1"/>
  <c r="AH1706" i="4"/>
  <c r="AB1706" i="4"/>
  <c r="AC1706" i="4" s="1"/>
  <c r="X1706" i="4"/>
  <c r="Y1706" i="4" s="1"/>
  <c r="Q1706" i="4"/>
  <c r="R1706" i="4" s="1"/>
  <c r="O1706" i="4"/>
  <c r="S1706" i="4" s="1"/>
  <c r="J1706" i="4"/>
  <c r="AH1705" i="4"/>
  <c r="X1705" i="4"/>
  <c r="Y1705" i="4" s="1"/>
  <c r="Q1705" i="4"/>
  <c r="R1705" i="4" s="1"/>
  <c r="O1705" i="4"/>
  <c r="J1705" i="4"/>
  <c r="AH1704" i="4"/>
  <c r="X1704" i="4"/>
  <c r="Y1704" i="4" s="1"/>
  <c r="Q1704" i="4"/>
  <c r="R1704" i="4" s="1"/>
  <c r="O1704" i="4"/>
  <c r="J1704" i="4"/>
  <c r="AH1703" i="4"/>
  <c r="AB1703" i="4"/>
  <c r="AC1703" i="4" s="1"/>
  <c r="X1703" i="4"/>
  <c r="Y1703" i="4" s="1"/>
  <c r="Q1703" i="4"/>
  <c r="R1703" i="4" s="1"/>
  <c r="O1703" i="4"/>
  <c r="J1703" i="4"/>
  <c r="AH1702" i="4"/>
  <c r="X1702" i="4"/>
  <c r="Y1702" i="4" s="1"/>
  <c r="Q1702" i="4"/>
  <c r="R1702" i="4" s="1"/>
  <c r="O1702" i="4"/>
  <c r="J1702" i="4"/>
  <c r="AH1701" i="4"/>
  <c r="X1701" i="4"/>
  <c r="Y1701" i="4" s="1"/>
  <c r="Q1701" i="4"/>
  <c r="R1701" i="4" s="1"/>
  <c r="O1701" i="4"/>
  <c r="J1701" i="4"/>
  <c r="Z1701" i="4" s="1"/>
  <c r="AA1701" i="4" s="1"/>
  <c r="AB1701" i="4" s="1"/>
  <c r="AC1701" i="4" s="1"/>
  <c r="AH1700" i="4"/>
  <c r="X1700" i="4"/>
  <c r="Y1700" i="4" s="1"/>
  <c r="Q1700" i="4"/>
  <c r="R1700" i="4" s="1"/>
  <c r="O1700" i="4"/>
  <c r="J1700" i="4"/>
  <c r="AH1699" i="4"/>
  <c r="AB1699" i="4"/>
  <c r="AC1699" i="4" s="1"/>
  <c r="X1699" i="4"/>
  <c r="Y1699" i="4" s="1"/>
  <c r="Q1699" i="4"/>
  <c r="R1699" i="4" s="1"/>
  <c r="O1699" i="4"/>
  <c r="J1699" i="4"/>
  <c r="AH1698" i="4"/>
  <c r="X1698" i="4"/>
  <c r="Y1698" i="4" s="1"/>
  <c r="Q1698" i="4"/>
  <c r="R1698" i="4" s="1"/>
  <c r="O1698" i="4"/>
  <c r="J1698" i="4"/>
  <c r="AH1697" i="4"/>
  <c r="X1697" i="4"/>
  <c r="Y1697" i="4" s="1"/>
  <c r="Q1697" i="4"/>
  <c r="R1697" i="4" s="1"/>
  <c r="O1697" i="4"/>
  <c r="J1697" i="4"/>
  <c r="AH1696" i="4"/>
  <c r="X1696" i="4"/>
  <c r="Y1696" i="4" s="1"/>
  <c r="Q1696" i="4"/>
  <c r="R1696" i="4" s="1"/>
  <c r="O1696" i="4"/>
  <c r="J1696" i="4"/>
  <c r="AH1695" i="4"/>
  <c r="X1695" i="4"/>
  <c r="Y1695" i="4" s="1"/>
  <c r="Q1695" i="4"/>
  <c r="R1695" i="4" s="1"/>
  <c r="O1695" i="4"/>
  <c r="J1695" i="4"/>
  <c r="AH1694" i="4"/>
  <c r="AB1694" i="4"/>
  <c r="AC1694" i="4" s="1"/>
  <c r="X1694" i="4"/>
  <c r="Y1694" i="4" s="1"/>
  <c r="Q1694" i="4"/>
  <c r="R1694" i="4" s="1"/>
  <c r="O1694" i="4"/>
  <c r="J1694" i="4"/>
  <c r="AH1693" i="4"/>
  <c r="X1693" i="4"/>
  <c r="Y1693" i="4" s="1"/>
  <c r="Q1693" i="4"/>
  <c r="R1693" i="4" s="1"/>
  <c r="O1693" i="4"/>
  <c r="J1693" i="4"/>
  <c r="Z1693" i="4" s="1"/>
  <c r="AA1693" i="4" s="1"/>
  <c r="AB1693" i="4" s="1"/>
  <c r="AC1693" i="4" s="1"/>
  <c r="AH1692" i="4"/>
  <c r="X1692" i="4"/>
  <c r="Y1692" i="4" s="1"/>
  <c r="Q1692" i="4"/>
  <c r="R1692" i="4" s="1"/>
  <c r="O1692" i="4"/>
  <c r="J1692" i="4"/>
  <c r="AH1691" i="4"/>
  <c r="X1691" i="4"/>
  <c r="Y1691" i="4" s="1"/>
  <c r="Q1691" i="4"/>
  <c r="R1691" i="4" s="1"/>
  <c r="O1691" i="4"/>
  <c r="S1691" i="4" s="1"/>
  <c r="J1691" i="4"/>
  <c r="AH1690" i="4"/>
  <c r="X1690" i="4"/>
  <c r="Y1690" i="4" s="1"/>
  <c r="Q1690" i="4"/>
  <c r="R1690" i="4" s="1"/>
  <c r="O1690" i="4"/>
  <c r="J1690" i="4"/>
  <c r="AH1689" i="4"/>
  <c r="X1689" i="4"/>
  <c r="Y1689" i="4" s="1"/>
  <c r="Q1689" i="4"/>
  <c r="R1689" i="4" s="1"/>
  <c r="O1689" i="4"/>
  <c r="J1689" i="4"/>
  <c r="AH1688" i="4"/>
  <c r="X1688" i="4"/>
  <c r="Y1688" i="4" s="1"/>
  <c r="Q1688" i="4"/>
  <c r="R1688" i="4" s="1"/>
  <c r="O1688" i="4"/>
  <c r="J1688" i="4"/>
  <c r="AH1687" i="4"/>
  <c r="AB1687" i="4"/>
  <c r="AC1687" i="4" s="1"/>
  <c r="X1687" i="4"/>
  <c r="Y1687" i="4" s="1"/>
  <c r="Q1687" i="4"/>
  <c r="R1687" i="4" s="1"/>
  <c r="O1687" i="4"/>
  <c r="J1687" i="4"/>
  <c r="AH1686" i="4"/>
  <c r="X1686" i="4"/>
  <c r="Y1686" i="4" s="1"/>
  <c r="Q1686" i="4"/>
  <c r="R1686" i="4" s="1"/>
  <c r="O1686" i="4"/>
  <c r="J1686" i="4"/>
  <c r="AH1685" i="4"/>
  <c r="X1685" i="4"/>
  <c r="Y1685" i="4" s="1"/>
  <c r="Q1685" i="4"/>
  <c r="R1685" i="4" s="1"/>
  <c r="O1685" i="4"/>
  <c r="S1685" i="4" s="1"/>
  <c r="J1685" i="4"/>
  <c r="AH1684" i="4"/>
  <c r="X1684" i="4"/>
  <c r="Y1684" i="4" s="1"/>
  <c r="Q1684" i="4"/>
  <c r="R1684" i="4" s="1"/>
  <c r="O1684" i="4"/>
  <c r="J1684" i="4"/>
  <c r="AH1683" i="4"/>
  <c r="X1683" i="4"/>
  <c r="Y1683" i="4" s="1"/>
  <c r="Q1683" i="4"/>
  <c r="R1683" i="4" s="1"/>
  <c r="O1683" i="4"/>
  <c r="J1683" i="4"/>
  <c r="AH1682" i="4"/>
  <c r="AB1682" i="4"/>
  <c r="AC1682" i="4" s="1"/>
  <c r="X1682" i="4"/>
  <c r="Y1682" i="4" s="1"/>
  <c r="Q1682" i="4"/>
  <c r="R1682" i="4" s="1"/>
  <c r="O1682" i="4"/>
  <c r="J1682" i="4"/>
  <c r="AH1681" i="4"/>
  <c r="X1681" i="4"/>
  <c r="Y1681" i="4" s="1"/>
  <c r="Q1681" i="4"/>
  <c r="R1681" i="4" s="1"/>
  <c r="O1681" i="4"/>
  <c r="J1681" i="4"/>
  <c r="AH1680" i="4"/>
  <c r="X1680" i="4"/>
  <c r="Y1680" i="4" s="1"/>
  <c r="Q1680" i="4"/>
  <c r="R1680" i="4" s="1"/>
  <c r="O1680" i="4"/>
  <c r="S1680" i="4" s="1"/>
  <c r="J1680" i="4"/>
  <c r="AH1679" i="4"/>
  <c r="X1679" i="4"/>
  <c r="Y1679" i="4" s="1"/>
  <c r="Q1679" i="4"/>
  <c r="R1679" i="4" s="1"/>
  <c r="O1679" i="4"/>
  <c r="J1679" i="4"/>
  <c r="AH1678" i="4"/>
  <c r="AB1678" i="4"/>
  <c r="AC1678" i="4" s="1"/>
  <c r="X1678" i="4"/>
  <c r="Y1678" i="4" s="1"/>
  <c r="Q1678" i="4"/>
  <c r="R1678" i="4" s="1"/>
  <c r="O1678" i="4"/>
  <c r="J1678" i="4"/>
  <c r="AH1677" i="4"/>
  <c r="X1677" i="4"/>
  <c r="Y1677" i="4" s="1"/>
  <c r="Q1677" i="4"/>
  <c r="R1677" i="4" s="1"/>
  <c r="O1677" i="4"/>
  <c r="J1677" i="4"/>
  <c r="AH1676" i="4"/>
  <c r="X1676" i="4"/>
  <c r="Y1676" i="4" s="1"/>
  <c r="Q1676" i="4"/>
  <c r="R1676" i="4" s="1"/>
  <c r="O1676" i="4"/>
  <c r="J1676" i="4"/>
  <c r="AH1675" i="4"/>
  <c r="X1675" i="4"/>
  <c r="Y1675" i="4" s="1"/>
  <c r="Q1675" i="4"/>
  <c r="R1675" i="4" s="1"/>
  <c r="O1675" i="4"/>
  <c r="J1675" i="4"/>
  <c r="AH1674" i="4"/>
  <c r="X1674" i="4"/>
  <c r="Y1674" i="4" s="1"/>
  <c r="Q1674" i="4"/>
  <c r="R1674" i="4" s="1"/>
  <c r="O1674" i="4"/>
  <c r="J1674" i="4"/>
  <c r="AH1673" i="4"/>
  <c r="X1673" i="4"/>
  <c r="Y1673" i="4" s="1"/>
  <c r="Q1673" i="4"/>
  <c r="R1673" i="4" s="1"/>
  <c r="O1673" i="4"/>
  <c r="J1673" i="4"/>
  <c r="AH1672" i="4"/>
  <c r="X1672" i="4"/>
  <c r="Y1672" i="4" s="1"/>
  <c r="Q1672" i="4"/>
  <c r="R1672" i="4" s="1"/>
  <c r="O1672" i="4"/>
  <c r="S1672" i="4" s="1"/>
  <c r="J1672" i="4"/>
  <c r="AH1671" i="4"/>
  <c r="X1671" i="4"/>
  <c r="Y1671" i="4" s="1"/>
  <c r="Q1671" i="4"/>
  <c r="R1671" i="4" s="1"/>
  <c r="O1671" i="4"/>
  <c r="J1671" i="4"/>
  <c r="Z1671" i="4" s="1"/>
  <c r="AA1671" i="4" s="1"/>
  <c r="AB1671" i="4" s="1"/>
  <c r="AC1671" i="4" s="1"/>
  <c r="AH1670" i="4"/>
  <c r="X1670" i="4"/>
  <c r="Y1670" i="4" s="1"/>
  <c r="Q1670" i="4"/>
  <c r="R1670" i="4" s="1"/>
  <c r="O1670" i="4"/>
  <c r="J1670" i="4"/>
  <c r="AH1669" i="4"/>
  <c r="AB1669" i="4"/>
  <c r="AC1669" i="4" s="1"/>
  <c r="X1669" i="4"/>
  <c r="Y1669" i="4" s="1"/>
  <c r="Q1669" i="4"/>
  <c r="R1669" i="4" s="1"/>
  <c r="O1669" i="4"/>
  <c r="J1669" i="4"/>
  <c r="AH1668" i="4"/>
  <c r="X1668" i="4"/>
  <c r="Y1668" i="4" s="1"/>
  <c r="Q1668" i="4"/>
  <c r="R1668" i="4" s="1"/>
  <c r="O1668" i="4"/>
  <c r="J1668" i="4"/>
  <c r="Z1668" i="4" s="1"/>
  <c r="AA1668" i="4" s="1"/>
  <c r="AB1668" i="4" s="1"/>
  <c r="AC1668" i="4" s="1"/>
  <c r="AH1667" i="4"/>
  <c r="X1667" i="4"/>
  <c r="Y1667" i="4" s="1"/>
  <c r="Q1667" i="4"/>
  <c r="R1667" i="4" s="1"/>
  <c r="O1667" i="4"/>
  <c r="J1667" i="4"/>
  <c r="AH1666" i="4"/>
  <c r="X1666" i="4"/>
  <c r="Y1666" i="4" s="1"/>
  <c r="Q1666" i="4"/>
  <c r="R1666" i="4" s="1"/>
  <c r="O1666" i="4"/>
  <c r="J1666" i="4"/>
  <c r="AH1665" i="4"/>
  <c r="X1665" i="4"/>
  <c r="Y1665" i="4" s="1"/>
  <c r="Q1665" i="4"/>
  <c r="R1665" i="4" s="1"/>
  <c r="O1665" i="4"/>
  <c r="J1665" i="4"/>
  <c r="AH1664" i="4"/>
  <c r="X1664" i="4"/>
  <c r="Y1664" i="4" s="1"/>
  <c r="Q1664" i="4"/>
  <c r="R1664" i="4" s="1"/>
  <c r="O1664" i="4"/>
  <c r="J1664" i="4"/>
  <c r="AH1663" i="4"/>
  <c r="AB1663" i="4"/>
  <c r="AC1663" i="4" s="1"/>
  <c r="X1663" i="4"/>
  <c r="Y1663" i="4" s="1"/>
  <c r="Q1663" i="4"/>
  <c r="R1663" i="4" s="1"/>
  <c r="O1663" i="4"/>
  <c r="J1663" i="4"/>
  <c r="AH1662" i="4"/>
  <c r="X1662" i="4"/>
  <c r="Y1662" i="4" s="1"/>
  <c r="Q1662" i="4"/>
  <c r="R1662" i="4" s="1"/>
  <c r="O1662" i="4"/>
  <c r="J1662" i="4"/>
  <c r="AH1661" i="4"/>
  <c r="X1661" i="4"/>
  <c r="Y1661" i="4" s="1"/>
  <c r="Q1661" i="4"/>
  <c r="R1661" i="4" s="1"/>
  <c r="O1661" i="4"/>
  <c r="S1661" i="4" s="1"/>
  <c r="J1661" i="4"/>
  <c r="AH1660" i="4"/>
  <c r="X1660" i="4"/>
  <c r="Y1660" i="4" s="1"/>
  <c r="Q1660" i="4"/>
  <c r="R1660" i="4" s="1"/>
  <c r="O1660" i="4"/>
  <c r="J1660" i="4"/>
  <c r="Z1660" i="4" s="1"/>
  <c r="AA1660" i="4" s="1"/>
  <c r="AB1660" i="4" s="1"/>
  <c r="AC1660" i="4" s="1"/>
  <c r="AH1659" i="4"/>
  <c r="X1659" i="4"/>
  <c r="Y1659" i="4" s="1"/>
  <c r="Q1659" i="4"/>
  <c r="R1659" i="4" s="1"/>
  <c r="O1659" i="4"/>
  <c r="J1659" i="4"/>
  <c r="AH1658" i="4"/>
  <c r="X1658" i="4"/>
  <c r="Y1658" i="4" s="1"/>
  <c r="Q1658" i="4"/>
  <c r="R1658" i="4" s="1"/>
  <c r="O1658" i="4"/>
  <c r="S1658" i="4" s="1"/>
  <c r="J1658" i="4"/>
  <c r="AH1657" i="4"/>
  <c r="X1657" i="4"/>
  <c r="Y1657" i="4" s="1"/>
  <c r="Q1657" i="4"/>
  <c r="R1657" i="4" s="1"/>
  <c r="O1657" i="4"/>
  <c r="J1657" i="4"/>
  <c r="AH1656" i="4"/>
  <c r="X1656" i="4"/>
  <c r="Y1656" i="4" s="1"/>
  <c r="Q1656" i="4"/>
  <c r="R1656" i="4" s="1"/>
  <c r="O1656" i="4"/>
  <c r="J1656" i="4"/>
  <c r="AH1655" i="4"/>
  <c r="X1655" i="4"/>
  <c r="Y1655" i="4" s="1"/>
  <c r="Q1655" i="4"/>
  <c r="R1655" i="4" s="1"/>
  <c r="O1655" i="4"/>
  <c r="J1655" i="4"/>
  <c r="Z1655" i="4" s="1"/>
  <c r="AA1655" i="4" s="1"/>
  <c r="AB1655" i="4" s="1"/>
  <c r="AC1655" i="4" s="1"/>
  <c r="AH1654" i="4"/>
  <c r="AB1654" i="4"/>
  <c r="AC1654" i="4" s="1"/>
  <c r="X1654" i="4"/>
  <c r="Y1654" i="4" s="1"/>
  <c r="Q1654" i="4"/>
  <c r="R1654" i="4" s="1"/>
  <c r="O1654" i="4"/>
  <c r="J1654" i="4"/>
  <c r="AH1653" i="4"/>
  <c r="X1653" i="4"/>
  <c r="Y1653" i="4" s="1"/>
  <c r="Q1653" i="4"/>
  <c r="R1653" i="4" s="1"/>
  <c r="O1653" i="4"/>
  <c r="J1653" i="4"/>
  <c r="AH1652" i="4"/>
  <c r="X1652" i="4"/>
  <c r="Y1652" i="4" s="1"/>
  <c r="Q1652" i="4"/>
  <c r="R1652" i="4" s="1"/>
  <c r="O1652" i="4"/>
  <c r="S1652" i="4" s="1"/>
  <c r="J1652" i="4"/>
  <c r="AH1651" i="4"/>
  <c r="X1651" i="4"/>
  <c r="Y1651" i="4" s="1"/>
  <c r="Q1651" i="4"/>
  <c r="R1651" i="4" s="1"/>
  <c r="O1651" i="4"/>
  <c r="J1651" i="4"/>
  <c r="AH1650" i="4"/>
  <c r="X1650" i="4"/>
  <c r="Y1650" i="4" s="1"/>
  <c r="Q1650" i="4"/>
  <c r="R1650" i="4" s="1"/>
  <c r="O1650" i="4"/>
  <c r="J1650" i="4"/>
  <c r="AH1649" i="4"/>
  <c r="X1649" i="4"/>
  <c r="Y1649" i="4" s="1"/>
  <c r="Q1649" i="4"/>
  <c r="R1649" i="4" s="1"/>
  <c r="O1649" i="4"/>
  <c r="J1649" i="4"/>
  <c r="AH1648" i="4"/>
  <c r="X1648" i="4"/>
  <c r="Y1648" i="4" s="1"/>
  <c r="Q1648" i="4"/>
  <c r="R1648" i="4" s="1"/>
  <c r="O1648" i="4"/>
  <c r="J1648" i="4"/>
  <c r="Z1648" i="4" s="1"/>
  <c r="AA1648" i="4" s="1"/>
  <c r="AB1648" i="4" s="1"/>
  <c r="AC1648" i="4" s="1"/>
  <c r="AH1647" i="4"/>
  <c r="X1647" i="4"/>
  <c r="Y1647" i="4" s="1"/>
  <c r="Q1647" i="4"/>
  <c r="R1647" i="4" s="1"/>
  <c r="O1647" i="4"/>
  <c r="J1647" i="4"/>
  <c r="AH1646" i="4"/>
  <c r="X1646" i="4"/>
  <c r="Y1646" i="4" s="1"/>
  <c r="Q1646" i="4"/>
  <c r="R1646" i="4" s="1"/>
  <c r="O1646" i="4"/>
  <c r="J1646" i="4"/>
  <c r="Z1646" i="4" s="1"/>
  <c r="AA1646" i="4" s="1"/>
  <c r="AB1646" i="4" s="1"/>
  <c r="AC1646" i="4" s="1"/>
  <c r="AH1645" i="4"/>
  <c r="X1645" i="4"/>
  <c r="Y1645" i="4" s="1"/>
  <c r="Q1645" i="4"/>
  <c r="R1645" i="4" s="1"/>
  <c r="O1645" i="4"/>
  <c r="J1645" i="4"/>
  <c r="AH1644" i="4"/>
  <c r="X1644" i="4"/>
  <c r="Y1644" i="4" s="1"/>
  <c r="Q1644" i="4"/>
  <c r="R1644" i="4" s="1"/>
  <c r="O1644" i="4"/>
  <c r="J1644" i="4"/>
  <c r="AH1643" i="4"/>
  <c r="X1643" i="4"/>
  <c r="Y1643" i="4" s="1"/>
  <c r="Q1643" i="4"/>
  <c r="R1643" i="4" s="1"/>
  <c r="O1643" i="4"/>
  <c r="J1643" i="4"/>
  <c r="Z1643" i="4" s="1"/>
  <c r="AA1643" i="4" s="1"/>
  <c r="AB1643" i="4" s="1"/>
  <c r="AC1643" i="4" s="1"/>
  <c r="AH1642" i="4"/>
  <c r="AB1642" i="4"/>
  <c r="AC1642" i="4" s="1"/>
  <c r="X1642" i="4"/>
  <c r="Y1642" i="4" s="1"/>
  <c r="Q1642" i="4"/>
  <c r="R1642" i="4" s="1"/>
  <c r="O1642" i="4"/>
  <c r="J1642" i="4"/>
  <c r="AH1641" i="4"/>
  <c r="X1641" i="4"/>
  <c r="Y1641" i="4" s="1"/>
  <c r="Q1641" i="4"/>
  <c r="R1641" i="4" s="1"/>
  <c r="O1641" i="4"/>
  <c r="J1641" i="4"/>
  <c r="AH1640" i="4"/>
  <c r="X1640" i="4"/>
  <c r="Y1640" i="4" s="1"/>
  <c r="Q1640" i="4"/>
  <c r="R1640" i="4" s="1"/>
  <c r="O1640" i="4"/>
  <c r="J1640" i="4"/>
  <c r="AH1639" i="4"/>
  <c r="AB1639" i="4"/>
  <c r="AC1639" i="4" s="1"/>
  <c r="X1639" i="4"/>
  <c r="Y1639" i="4" s="1"/>
  <c r="Q1639" i="4"/>
  <c r="R1639" i="4" s="1"/>
  <c r="O1639" i="4"/>
  <c r="J1639" i="4"/>
  <c r="AH1638" i="4"/>
  <c r="X1638" i="4"/>
  <c r="Y1638" i="4" s="1"/>
  <c r="Q1638" i="4"/>
  <c r="R1638" i="4" s="1"/>
  <c r="O1638" i="4"/>
  <c r="J1638" i="4"/>
  <c r="AH1637" i="4"/>
  <c r="X1637" i="4"/>
  <c r="Y1637" i="4" s="1"/>
  <c r="Q1637" i="4"/>
  <c r="R1637" i="4" s="1"/>
  <c r="O1637" i="4"/>
  <c r="J1637" i="4"/>
  <c r="Z1637" i="4" s="1"/>
  <c r="AA1637" i="4" s="1"/>
  <c r="AB1637" i="4" s="1"/>
  <c r="AC1637" i="4" s="1"/>
  <c r="AH1636" i="4"/>
  <c r="X1636" i="4"/>
  <c r="Y1636" i="4" s="1"/>
  <c r="Q1636" i="4"/>
  <c r="R1636" i="4" s="1"/>
  <c r="O1636" i="4"/>
  <c r="J1636" i="4"/>
  <c r="AH1635" i="4"/>
  <c r="X1635" i="4"/>
  <c r="Y1635" i="4" s="1"/>
  <c r="Q1635" i="4"/>
  <c r="R1635" i="4" s="1"/>
  <c r="O1635" i="4"/>
  <c r="S1635" i="4" s="1"/>
  <c r="J1635" i="4"/>
  <c r="AH1634" i="4"/>
  <c r="X1634" i="4"/>
  <c r="Y1634" i="4" s="1"/>
  <c r="Q1634" i="4"/>
  <c r="R1634" i="4" s="1"/>
  <c r="O1634" i="4"/>
  <c r="J1634" i="4"/>
  <c r="AH1633" i="4"/>
  <c r="X1633" i="4"/>
  <c r="Y1633" i="4" s="1"/>
  <c r="Q1633" i="4"/>
  <c r="R1633" i="4" s="1"/>
  <c r="O1633" i="4"/>
  <c r="J1633" i="4"/>
  <c r="Z1633" i="4" s="1"/>
  <c r="AA1633" i="4" s="1"/>
  <c r="AB1633" i="4" s="1"/>
  <c r="AC1633" i="4" s="1"/>
  <c r="AH1632" i="4"/>
  <c r="X1632" i="4"/>
  <c r="Y1632" i="4" s="1"/>
  <c r="Q1632" i="4"/>
  <c r="R1632" i="4" s="1"/>
  <c r="O1632" i="4"/>
  <c r="J1632" i="4"/>
  <c r="AH1631" i="4"/>
  <c r="X1631" i="4"/>
  <c r="Y1631" i="4" s="1"/>
  <c r="Q1631" i="4"/>
  <c r="R1631" i="4" s="1"/>
  <c r="O1631" i="4"/>
  <c r="J1631" i="4"/>
  <c r="AH1630" i="4"/>
  <c r="X1630" i="4"/>
  <c r="Y1630" i="4" s="1"/>
  <c r="Q1630" i="4"/>
  <c r="R1630" i="4" s="1"/>
  <c r="O1630" i="4"/>
  <c r="J1630" i="4"/>
  <c r="AH1629" i="4"/>
  <c r="X1629" i="4"/>
  <c r="Y1629" i="4" s="1"/>
  <c r="Q1629" i="4"/>
  <c r="R1629" i="4" s="1"/>
  <c r="O1629" i="4"/>
  <c r="J1629" i="4"/>
  <c r="AH1628" i="4"/>
  <c r="X1628" i="4"/>
  <c r="Y1628" i="4" s="1"/>
  <c r="Q1628" i="4"/>
  <c r="R1628" i="4" s="1"/>
  <c r="O1628" i="4"/>
  <c r="J1628" i="4"/>
  <c r="AH1627" i="4"/>
  <c r="X1627" i="4"/>
  <c r="Y1627" i="4" s="1"/>
  <c r="Q1627" i="4"/>
  <c r="R1627" i="4" s="1"/>
  <c r="O1627" i="4"/>
  <c r="J1627" i="4"/>
  <c r="AH1626" i="4"/>
  <c r="X1626" i="4"/>
  <c r="Y1626" i="4" s="1"/>
  <c r="Q1626" i="4"/>
  <c r="R1626" i="4" s="1"/>
  <c r="O1626" i="4"/>
  <c r="J1626" i="4"/>
  <c r="AH1625" i="4"/>
  <c r="X1625" i="4"/>
  <c r="Y1625" i="4" s="1"/>
  <c r="Q1625" i="4"/>
  <c r="R1625" i="4" s="1"/>
  <c r="O1625" i="4"/>
  <c r="J1625" i="4"/>
  <c r="AH1624" i="4"/>
  <c r="X1624" i="4"/>
  <c r="Y1624" i="4" s="1"/>
  <c r="Q1624" i="4"/>
  <c r="R1624" i="4" s="1"/>
  <c r="O1624" i="4"/>
  <c r="J1624" i="4"/>
  <c r="Z1624" i="4" s="1"/>
  <c r="AA1624" i="4" s="1"/>
  <c r="AB1624" i="4" s="1"/>
  <c r="AC1624" i="4" s="1"/>
  <c r="AH1623" i="4"/>
  <c r="X1623" i="4"/>
  <c r="Y1623" i="4" s="1"/>
  <c r="Q1623" i="4"/>
  <c r="R1623" i="4" s="1"/>
  <c r="O1623" i="4"/>
  <c r="J1623" i="4"/>
  <c r="AH1622" i="4"/>
  <c r="X1622" i="4"/>
  <c r="Y1622" i="4" s="1"/>
  <c r="Q1622" i="4"/>
  <c r="R1622" i="4" s="1"/>
  <c r="O1622" i="4"/>
  <c r="J1622" i="4"/>
  <c r="AH1621" i="4"/>
  <c r="X1621" i="4"/>
  <c r="Y1621" i="4" s="1"/>
  <c r="Q1621" i="4"/>
  <c r="R1621" i="4" s="1"/>
  <c r="O1621" i="4"/>
  <c r="S1621" i="4" s="1"/>
  <c r="J1621" i="4"/>
  <c r="Z1621" i="4" s="1"/>
  <c r="AA1621" i="4" s="1"/>
  <c r="AB1621" i="4" s="1"/>
  <c r="AC1621" i="4" s="1"/>
  <c r="AH1620" i="4"/>
  <c r="X1620" i="4"/>
  <c r="Y1620" i="4" s="1"/>
  <c r="Q1620" i="4"/>
  <c r="R1620" i="4" s="1"/>
  <c r="O1620" i="4"/>
  <c r="S1620" i="4" s="1"/>
  <c r="J1620" i="4"/>
  <c r="AH1619" i="4"/>
  <c r="X1619" i="4"/>
  <c r="Y1619" i="4" s="1"/>
  <c r="Q1619" i="4"/>
  <c r="R1619" i="4" s="1"/>
  <c r="O1619" i="4"/>
  <c r="S1619" i="4" s="1"/>
  <c r="J1619" i="4"/>
  <c r="AH1618" i="4"/>
  <c r="X1618" i="4"/>
  <c r="Y1618" i="4" s="1"/>
  <c r="Q1618" i="4"/>
  <c r="R1618" i="4" s="1"/>
  <c r="O1618" i="4"/>
  <c r="J1618" i="4"/>
  <c r="AH1617" i="4"/>
  <c r="X1617" i="4"/>
  <c r="Y1617" i="4" s="1"/>
  <c r="Q1617" i="4"/>
  <c r="R1617" i="4" s="1"/>
  <c r="O1617" i="4"/>
  <c r="J1617" i="4"/>
  <c r="AH1616" i="4"/>
  <c r="X1616" i="4"/>
  <c r="Y1616" i="4" s="1"/>
  <c r="Q1616" i="4"/>
  <c r="R1616" i="4" s="1"/>
  <c r="O1616" i="4"/>
  <c r="J1616" i="4"/>
  <c r="AH1615" i="4"/>
  <c r="X1615" i="4"/>
  <c r="Y1615" i="4" s="1"/>
  <c r="Q1615" i="4"/>
  <c r="R1615" i="4" s="1"/>
  <c r="O1615" i="4"/>
  <c r="J1615" i="4"/>
  <c r="AH1614" i="4"/>
  <c r="X1614" i="4"/>
  <c r="Y1614" i="4" s="1"/>
  <c r="Q1614" i="4"/>
  <c r="R1614" i="4" s="1"/>
  <c r="O1614" i="4"/>
  <c r="J1614" i="4"/>
  <c r="AH1613" i="4"/>
  <c r="X1613" i="4"/>
  <c r="Y1613" i="4" s="1"/>
  <c r="Q1613" i="4"/>
  <c r="R1613" i="4" s="1"/>
  <c r="O1613" i="4"/>
  <c r="J1613" i="4"/>
  <c r="AH1612" i="4"/>
  <c r="X1612" i="4"/>
  <c r="Y1612" i="4" s="1"/>
  <c r="Q1612" i="4"/>
  <c r="R1612" i="4" s="1"/>
  <c r="O1612" i="4"/>
  <c r="J1612" i="4"/>
  <c r="AH1611" i="4"/>
  <c r="X1611" i="4"/>
  <c r="Y1611" i="4" s="1"/>
  <c r="Q1611" i="4"/>
  <c r="R1611" i="4" s="1"/>
  <c r="O1611" i="4"/>
  <c r="J1611" i="4"/>
  <c r="Z1611" i="4" s="1"/>
  <c r="AA1611" i="4" s="1"/>
  <c r="AB1611" i="4" s="1"/>
  <c r="AC1611" i="4" s="1"/>
  <c r="AH1610" i="4"/>
  <c r="X1610" i="4"/>
  <c r="Y1610" i="4" s="1"/>
  <c r="Q1610" i="4"/>
  <c r="R1610" i="4" s="1"/>
  <c r="O1610" i="4"/>
  <c r="J1610" i="4"/>
  <c r="AH1609" i="4"/>
  <c r="X1609" i="4"/>
  <c r="Y1609" i="4" s="1"/>
  <c r="Q1609" i="4"/>
  <c r="R1609" i="4" s="1"/>
  <c r="O1609" i="4"/>
  <c r="J1609" i="4"/>
  <c r="AH1608" i="4"/>
  <c r="X1608" i="4"/>
  <c r="Y1608" i="4" s="1"/>
  <c r="Q1608" i="4"/>
  <c r="R1608" i="4" s="1"/>
  <c r="O1608" i="4"/>
  <c r="J1608" i="4"/>
  <c r="AH1607" i="4"/>
  <c r="X1607" i="4"/>
  <c r="Y1607" i="4" s="1"/>
  <c r="Q1607" i="4"/>
  <c r="R1607" i="4" s="1"/>
  <c r="O1607" i="4"/>
  <c r="J1607" i="4"/>
  <c r="AH1606" i="4"/>
  <c r="X1606" i="4"/>
  <c r="Y1606" i="4" s="1"/>
  <c r="Q1606" i="4"/>
  <c r="R1606" i="4" s="1"/>
  <c r="O1606" i="4"/>
  <c r="S1606" i="4" s="1"/>
  <c r="J1606" i="4"/>
  <c r="AH1605" i="4"/>
  <c r="X1605" i="4"/>
  <c r="Y1605" i="4" s="1"/>
  <c r="Q1605" i="4"/>
  <c r="R1605" i="4" s="1"/>
  <c r="O1605" i="4"/>
  <c r="J1605" i="4"/>
  <c r="AH1604" i="4"/>
  <c r="X1604" i="4"/>
  <c r="Y1604" i="4" s="1"/>
  <c r="Q1604" i="4"/>
  <c r="R1604" i="4" s="1"/>
  <c r="O1604" i="4"/>
  <c r="J1604" i="4"/>
  <c r="AH1603" i="4"/>
  <c r="X1603" i="4"/>
  <c r="Y1603" i="4" s="1"/>
  <c r="Q1603" i="4"/>
  <c r="R1603" i="4" s="1"/>
  <c r="O1603" i="4"/>
  <c r="J1603" i="4"/>
  <c r="AH1602" i="4"/>
  <c r="X1602" i="4"/>
  <c r="Y1602" i="4" s="1"/>
  <c r="Q1602" i="4"/>
  <c r="R1602" i="4" s="1"/>
  <c r="O1602" i="4"/>
  <c r="J1602" i="4"/>
  <c r="Z1602" i="4" s="1"/>
  <c r="AA1602" i="4" s="1"/>
  <c r="AB1602" i="4" s="1"/>
  <c r="AC1602" i="4" s="1"/>
  <c r="AH1601" i="4"/>
  <c r="X1601" i="4"/>
  <c r="Y1601" i="4" s="1"/>
  <c r="Q1601" i="4"/>
  <c r="R1601" i="4" s="1"/>
  <c r="O1601" i="4"/>
  <c r="J1601" i="4"/>
  <c r="AH1600" i="4"/>
  <c r="X1600" i="4"/>
  <c r="Y1600" i="4" s="1"/>
  <c r="Q1600" i="4"/>
  <c r="R1600" i="4" s="1"/>
  <c r="O1600" i="4"/>
  <c r="J1600" i="4"/>
  <c r="AH1599" i="4"/>
  <c r="X1599" i="4"/>
  <c r="Y1599" i="4" s="1"/>
  <c r="Q1599" i="4"/>
  <c r="R1599" i="4" s="1"/>
  <c r="O1599" i="4"/>
  <c r="J1599" i="4"/>
  <c r="AH1598" i="4"/>
  <c r="X1598" i="4"/>
  <c r="Y1598" i="4" s="1"/>
  <c r="Q1598" i="4"/>
  <c r="R1598" i="4" s="1"/>
  <c r="O1598" i="4"/>
  <c r="J1598" i="4"/>
  <c r="AH1597" i="4"/>
  <c r="X1597" i="4"/>
  <c r="Y1597" i="4" s="1"/>
  <c r="Q1597" i="4"/>
  <c r="R1597" i="4" s="1"/>
  <c r="O1597" i="4"/>
  <c r="J1597" i="4"/>
  <c r="AH1596" i="4"/>
  <c r="X1596" i="4"/>
  <c r="Y1596" i="4" s="1"/>
  <c r="Q1596" i="4"/>
  <c r="R1596" i="4" s="1"/>
  <c r="O1596" i="4"/>
  <c r="J1596" i="4"/>
  <c r="AH1595" i="4"/>
  <c r="X1595" i="4"/>
  <c r="Y1595" i="4" s="1"/>
  <c r="Q1595" i="4"/>
  <c r="R1595" i="4" s="1"/>
  <c r="O1595" i="4"/>
  <c r="J1595" i="4"/>
  <c r="AH1594" i="4"/>
  <c r="X1594" i="4"/>
  <c r="Y1594" i="4" s="1"/>
  <c r="Q1594" i="4"/>
  <c r="R1594" i="4" s="1"/>
  <c r="O1594" i="4"/>
  <c r="J1594" i="4"/>
  <c r="AH1593" i="4"/>
  <c r="X1593" i="4"/>
  <c r="Y1593" i="4" s="1"/>
  <c r="Q1593" i="4"/>
  <c r="R1593" i="4" s="1"/>
  <c r="O1593" i="4"/>
  <c r="J1593" i="4"/>
  <c r="Z1593" i="4" s="1"/>
  <c r="AA1593" i="4" s="1"/>
  <c r="AB1593" i="4" s="1"/>
  <c r="AC1593" i="4" s="1"/>
  <c r="AH1592" i="4"/>
  <c r="X1592" i="4"/>
  <c r="Y1592" i="4" s="1"/>
  <c r="Q1592" i="4"/>
  <c r="R1592" i="4" s="1"/>
  <c r="O1592" i="4"/>
  <c r="J1592" i="4"/>
  <c r="AH1591" i="4"/>
  <c r="X1591" i="4"/>
  <c r="Y1591" i="4" s="1"/>
  <c r="Q1591" i="4"/>
  <c r="R1591" i="4" s="1"/>
  <c r="O1591" i="4"/>
  <c r="J1591" i="4"/>
  <c r="AH1590" i="4"/>
  <c r="X1590" i="4"/>
  <c r="Y1590" i="4" s="1"/>
  <c r="Q1590" i="4"/>
  <c r="R1590" i="4" s="1"/>
  <c r="O1590" i="4"/>
  <c r="J1590" i="4"/>
  <c r="AH1589" i="4"/>
  <c r="X1589" i="4"/>
  <c r="Y1589" i="4" s="1"/>
  <c r="Q1589" i="4"/>
  <c r="R1589" i="4" s="1"/>
  <c r="O1589" i="4"/>
  <c r="J1589" i="4"/>
  <c r="AH1588" i="4"/>
  <c r="X1588" i="4"/>
  <c r="Y1588" i="4" s="1"/>
  <c r="Q1588" i="4"/>
  <c r="R1588" i="4" s="1"/>
  <c r="O1588" i="4"/>
  <c r="J1588" i="4"/>
  <c r="AH1587" i="4"/>
  <c r="X1587" i="4"/>
  <c r="Y1587" i="4" s="1"/>
  <c r="Q1587" i="4"/>
  <c r="R1587" i="4" s="1"/>
  <c r="O1587" i="4"/>
  <c r="J1587" i="4"/>
  <c r="AH1586" i="4"/>
  <c r="X1586" i="4"/>
  <c r="Y1586" i="4" s="1"/>
  <c r="Q1586" i="4"/>
  <c r="R1586" i="4" s="1"/>
  <c r="O1586" i="4"/>
  <c r="J1586" i="4"/>
  <c r="AH1585" i="4"/>
  <c r="X1585" i="4"/>
  <c r="Y1585" i="4" s="1"/>
  <c r="Q1585" i="4"/>
  <c r="R1585" i="4" s="1"/>
  <c r="O1585" i="4"/>
  <c r="J1585" i="4"/>
  <c r="AH1584" i="4"/>
  <c r="X1584" i="4"/>
  <c r="Y1584" i="4" s="1"/>
  <c r="Q1584" i="4"/>
  <c r="R1584" i="4" s="1"/>
  <c r="O1584" i="4"/>
  <c r="J1584" i="4"/>
  <c r="AH1583" i="4"/>
  <c r="X1583" i="4"/>
  <c r="Y1583" i="4" s="1"/>
  <c r="Q1583" i="4"/>
  <c r="R1583" i="4" s="1"/>
  <c r="O1583" i="4"/>
  <c r="J1583" i="4"/>
  <c r="AH1582" i="4"/>
  <c r="X1582" i="4"/>
  <c r="Y1582" i="4" s="1"/>
  <c r="Q1582" i="4"/>
  <c r="R1582" i="4" s="1"/>
  <c r="O1582" i="4"/>
  <c r="J1582" i="4"/>
  <c r="AH1581" i="4"/>
  <c r="X1581" i="4"/>
  <c r="Y1581" i="4" s="1"/>
  <c r="Q1581" i="4"/>
  <c r="R1581" i="4" s="1"/>
  <c r="O1581" i="4"/>
  <c r="J1581" i="4"/>
  <c r="Z1581" i="4" s="1"/>
  <c r="AA1581" i="4" s="1"/>
  <c r="AB1581" i="4" s="1"/>
  <c r="AC1581" i="4" s="1"/>
  <c r="AH1580" i="4"/>
  <c r="X1580" i="4"/>
  <c r="Y1580" i="4" s="1"/>
  <c r="Q1580" i="4"/>
  <c r="R1580" i="4" s="1"/>
  <c r="O1580" i="4"/>
  <c r="J1580" i="4"/>
  <c r="AH1579" i="4"/>
  <c r="X1579" i="4"/>
  <c r="Y1579" i="4" s="1"/>
  <c r="Q1579" i="4"/>
  <c r="R1579" i="4" s="1"/>
  <c r="O1579" i="4"/>
  <c r="J1579" i="4"/>
  <c r="AH1578" i="4"/>
  <c r="X1578" i="4"/>
  <c r="Y1578" i="4" s="1"/>
  <c r="Q1578" i="4"/>
  <c r="R1578" i="4" s="1"/>
  <c r="O1578" i="4"/>
  <c r="J1578" i="4"/>
  <c r="AH1577" i="4"/>
  <c r="X1577" i="4"/>
  <c r="Y1577" i="4" s="1"/>
  <c r="Q1577" i="4"/>
  <c r="R1577" i="4" s="1"/>
  <c r="O1577" i="4"/>
  <c r="S1577" i="4" s="1"/>
  <c r="J1577" i="4"/>
  <c r="AH1576" i="4"/>
  <c r="X1576" i="4"/>
  <c r="Y1576" i="4" s="1"/>
  <c r="Q1576" i="4"/>
  <c r="R1576" i="4" s="1"/>
  <c r="O1576" i="4"/>
  <c r="S1576" i="4" s="1"/>
  <c r="J1576" i="4"/>
  <c r="AH1575" i="4"/>
  <c r="X1575" i="4"/>
  <c r="Y1575" i="4" s="1"/>
  <c r="Q1575" i="4"/>
  <c r="R1575" i="4" s="1"/>
  <c r="O1575" i="4"/>
  <c r="J1575" i="4"/>
  <c r="AH1574" i="4"/>
  <c r="X1574" i="4"/>
  <c r="Y1574" i="4" s="1"/>
  <c r="Q1574" i="4"/>
  <c r="R1574" i="4" s="1"/>
  <c r="O1574" i="4"/>
  <c r="S1574" i="4" s="1"/>
  <c r="J1574" i="4"/>
  <c r="AH1573" i="4"/>
  <c r="X1573" i="4"/>
  <c r="Y1573" i="4" s="1"/>
  <c r="Q1573" i="4"/>
  <c r="R1573" i="4" s="1"/>
  <c r="O1573" i="4"/>
  <c r="S1573" i="4" s="1"/>
  <c r="J1573" i="4"/>
  <c r="Z1573" i="4" s="1"/>
  <c r="AA1573" i="4" s="1"/>
  <c r="AB1573" i="4" s="1"/>
  <c r="AC1573" i="4" s="1"/>
  <c r="AH1572" i="4"/>
  <c r="X1572" i="4"/>
  <c r="Y1572" i="4" s="1"/>
  <c r="Q1572" i="4"/>
  <c r="R1572" i="4" s="1"/>
  <c r="O1572" i="4"/>
  <c r="J1572" i="4"/>
  <c r="AH1571" i="4"/>
  <c r="X1571" i="4"/>
  <c r="Y1571" i="4" s="1"/>
  <c r="Q1571" i="4"/>
  <c r="R1571" i="4" s="1"/>
  <c r="O1571" i="4"/>
  <c r="S1571" i="4" s="1"/>
  <c r="J1571" i="4"/>
  <c r="AH1570" i="4"/>
  <c r="X1570" i="4"/>
  <c r="Y1570" i="4" s="1"/>
  <c r="Q1570" i="4"/>
  <c r="R1570" i="4" s="1"/>
  <c r="O1570" i="4"/>
  <c r="J1570" i="4"/>
  <c r="AH1569" i="4"/>
  <c r="X1569" i="4"/>
  <c r="Y1569" i="4" s="1"/>
  <c r="Q1569" i="4"/>
  <c r="R1569" i="4" s="1"/>
  <c r="O1569" i="4"/>
  <c r="J1569" i="4"/>
  <c r="AH1568" i="4"/>
  <c r="X1568" i="4"/>
  <c r="Y1568" i="4" s="1"/>
  <c r="Q1568" i="4"/>
  <c r="R1568" i="4" s="1"/>
  <c r="O1568" i="4"/>
  <c r="J1568" i="4"/>
  <c r="AH1567" i="4"/>
  <c r="X1567" i="4"/>
  <c r="Y1567" i="4" s="1"/>
  <c r="Q1567" i="4"/>
  <c r="R1567" i="4" s="1"/>
  <c r="O1567" i="4"/>
  <c r="S1567" i="4" s="1"/>
  <c r="J1567" i="4"/>
  <c r="AH1566" i="4"/>
  <c r="X1566" i="4"/>
  <c r="Y1566" i="4" s="1"/>
  <c r="Q1566" i="4"/>
  <c r="R1566" i="4" s="1"/>
  <c r="O1566" i="4"/>
  <c r="J1566" i="4"/>
  <c r="AH1565" i="4"/>
  <c r="X1565" i="4"/>
  <c r="Y1565" i="4" s="1"/>
  <c r="Q1565" i="4"/>
  <c r="R1565" i="4" s="1"/>
  <c r="O1565" i="4"/>
  <c r="J1565" i="4"/>
  <c r="AH1564" i="4"/>
  <c r="X1564" i="4"/>
  <c r="Y1564" i="4" s="1"/>
  <c r="Q1564" i="4"/>
  <c r="R1564" i="4" s="1"/>
  <c r="O1564" i="4"/>
  <c r="J1564" i="4"/>
  <c r="AH1563" i="4"/>
  <c r="X1563" i="4"/>
  <c r="Y1563" i="4" s="1"/>
  <c r="Q1563" i="4"/>
  <c r="R1563" i="4" s="1"/>
  <c r="O1563" i="4"/>
  <c r="J1563" i="4"/>
  <c r="AH1562" i="4"/>
  <c r="X1562" i="4"/>
  <c r="Y1562" i="4" s="1"/>
  <c r="Q1562" i="4"/>
  <c r="R1562" i="4" s="1"/>
  <c r="O1562" i="4"/>
  <c r="S1562" i="4" s="1"/>
  <c r="J1562" i="4"/>
  <c r="AH1561" i="4"/>
  <c r="X1561" i="4"/>
  <c r="Y1561" i="4" s="1"/>
  <c r="Q1561" i="4"/>
  <c r="R1561" i="4" s="1"/>
  <c r="O1561" i="4"/>
  <c r="J1561" i="4"/>
  <c r="AH1560" i="4"/>
  <c r="X1560" i="4"/>
  <c r="Y1560" i="4" s="1"/>
  <c r="Q1560" i="4"/>
  <c r="R1560" i="4" s="1"/>
  <c r="O1560" i="4"/>
  <c r="J1560" i="4"/>
  <c r="AH1559" i="4"/>
  <c r="X1559" i="4"/>
  <c r="Y1559" i="4" s="1"/>
  <c r="Q1559" i="4"/>
  <c r="R1559" i="4" s="1"/>
  <c r="O1559" i="4"/>
  <c r="J1559" i="4"/>
  <c r="AH1558" i="4"/>
  <c r="X1558" i="4"/>
  <c r="Y1558" i="4" s="1"/>
  <c r="Q1558" i="4"/>
  <c r="R1558" i="4" s="1"/>
  <c r="O1558" i="4"/>
  <c r="J1558" i="4"/>
  <c r="AH1557" i="4"/>
  <c r="X1557" i="4"/>
  <c r="Y1557" i="4" s="1"/>
  <c r="Q1557" i="4"/>
  <c r="R1557" i="4" s="1"/>
  <c r="O1557" i="4"/>
  <c r="J1557" i="4"/>
  <c r="Z1557" i="4" s="1"/>
  <c r="AA1557" i="4" s="1"/>
  <c r="AB1557" i="4" s="1"/>
  <c r="AC1557" i="4" s="1"/>
  <c r="AH1556" i="4"/>
  <c r="X1556" i="4"/>
  <c r="Y1556" i="4" s="1"/>
  <c r="Q1556" i="4"/>
  <c r="R1556" i="4" s="1"/>
  <c r="O1556" i="4"/>
  <c r="J1556" i="4"/>
  <c r="AH1555" i="4"/>
  <c r="X1555" i="4"/>
  <c r="Y1555" i="4" s="1"/>
  <c r="Q1555" i="4"/>
  <c r="R1555" i="4" s="1"/>
  <c r="O1555" i="4"/>
  <c r="J1555" i="4"/>
  <c r="AH1554" i="4"/>
  <c r="X1554" i="4"/>
  <c r="Y1554" i="4" s="1"/>
  <c r="Q1554" i="4"/>
  <c r="R1554" i="4" s="1"/>
  <c r="O1554" i="4"/>
  <c r="J1554" i="4"/>
  <c r="Z1554" i="4" s="1"/>
  <c r="AA1554" i="4" s="1"/>
  <c r="AB1554" i="4" s="1"/>
  <c r="AC1554" i="4" s="1"/>
  <c r="AH1553" i="4"/>
  <c r="X1553" i="4"/>
  <c r="Y1553" i="4" s="1"/>
  <c r="Q1553" i="4"/>
  <c r="R1553" i="4" s="1"/>
  <c r="O1553" i="4"/>
  <c r="J1553" i="4"/>
  <c r="AH1552" i="4"/>
  <c r="X1552" i="4"/>
  <c r="Y1552" i="4" s="1"/>
  <c r="Q1552" i="4"/>
  <c r="R1552" i="4" s="1"/>
  <c r="O1552" i="4"/>
  <c r="J1552" i="4"/>
  <c r="AH1551" i="4"/>
  <c r="X1551" i="4"/>
  <c r="Y1551" i="4" s="1"/>
  <c r="Q1551" i="4"/>
  <c r="R1551" i="4" s="1"/>
  <c r="O1551" i="4"/>
  <c r="J1551" i="4"/>
  <c r="AH1550" i="4"/>
  <c r="X1550" i="4"/>
  <c r="Y1550" i="4" s="1"/>
  <c r="Q1550" i="4"/>
  <c r="R1550" i="4" s="1"/>
  <c r="O1550" i="4"/>
  <c r="J1550" i="4"/>
  <c r="Z1550" i="4" s="1"/>
  <c r="AA1550" i="4" s="1"/>
  <c r="AB1550" i="4" s="1"/>
  <c r="AC1550" i="4" s="1"/>
  <c r="AH1549" i="4"/>
  <c r="X1549" i="4"/>
  <c r="Y1549" i="4" s="1"/>
  <c r="Q1549" i="4"/>
  <c r="R1549" i="4" s="1"/>
  <c r="O1549" i="4"/>
  <c r="J1549" i="4"/>
  <c r="Z1549" i="4" s="1"/>
  <c r="AA1549" i="4" s="1"/>
  <c r="AB1549" i="4" s="1"/>
  <c r="AC1549" i="4" s="1"/>
  <c r="AH1548" i="4"/>
  <c r="X1548" i="4"/>
  <c r="Y1548" i="4" s="1"/>
  <c r="Q1548" i="4"/>
  <c r="R1548" i="4" s="1"/>
  <c r="O1548" i="4"/>
  <c r="J1548" i="4"/>
  <c r="Z1548" i="4" s="1"/>
  <c r="AA1548" i="4" s="1"/>
  <c r="AB1548" i="4" s="1"/>
  <c r="AC1548" i="4" s="1"/>
  <c r="AH1547" i="4"/>
  <c r="X1547" i="4"/>
  <c r="Y1547" i="4" s="1"/>
  <c r="Q1547" i="4"/>
  <c r="R1547" i="4" s="1"/>
  <c r="O1547" i="4"/>
  <c r="J1547" i="4"/>
  <c r="AH1546" i="4"/>
  <c r="X1546" i="4"/>
  <c r="Y1546" i="4" s="1"/>
  <c r="Q1546" i="4"/>
  <c r="R1546" i="4" s="1"/>
  <c r="O1546" i="4"/>
  <c r="J1546" i="4"/>
  <c r="AH1545" i="4"/>
  <c r="X1545" i="4"/>
  <c r="Y1545" i="4" s="1"/>
  <c r="Q1545" i="4"/>
  <c r="R1545" i="4" s="1"/>
  <c r="O1545" i="4"/>
  <c r="J1545" i="4"/>
  <c r="AH1544" i="4"/>
  <c r="X1544" i="4"/>
  <c r="Y1544" i="4" s="1"/>
  <c r="Q1544" i="4"/>
  <c r="R1544" i="4" s="1"/>
  <c r="O1544" i="4"/>
  <c r="J1544" i="4"/>
  <c r="AH1543" i="4"/>
  <c r="X1543" i="4"/>
  <c r="Y1543" i="4" s="1"/>
  <c r="Q1543" i="4"/>
  <c r="R1543" i="4" s="1"/>
  <c r="O1543" i="4"/>
  <c r="J1543" i="4"/>
  <c r="AH1542" i="4"/>
  <c r="X1542" i="4"/>
  <c r="Y1542" i="4" s="1"/>
  <c r="Q1542" i="4"/>
  <c r="R1542" i="4" s="1"/>
  <c r="O1542" i="4"/>
  <c r="J1542" i="4"/>
  <c r="AH1541" i="4"/>
  <c r="X1541" i="4"/>
  <c r="Y1541" i="4" s="1"/>
  <c r="Q1541" i="4"/>
  <c r="R1541" i="4" s="1"/>
  <c r="O1541" i="4"/>
  <c r="J1541" i="4"/>
  <c r="Z1541" i="4" s="1"/>
  <c r="AA1541" i="4" s="1"/>
  <c r="AB1541" i="4" s="1"/>
  <c r="AC1541" i="4" s="1"/>
  <c r="AH1540" i="4"/>
  <c r="X1540" i="4"/>
  <c r="Y1540" i="4" s="1"/>
  <c r="Q1540" i="4"/>
  <c r="R1540" i="4" s="1"/>
  <c r="O1540" i="4"/>
  <c r="S1540" i="4" s="1"/>
  <c r="J1540" i="4"/>
  <c r="AH1539" i="4"/>
  <c r="X1539" i="4"/>
  <c r="Y1539" i="4" s="1"/>
  <c r="Q1539" i="4"/>
  <c r="R1539" i="4" s="1"/>
  <c r="O1539" i="4"/>
  <c r="J1539" i="4"/>
  <c r="AH1538" i="4"/>
  <c r="X1538" i="4"/>
  <c r="Y1538" i="4" s="1"/>
  <c r="Q1538" i="4"/>
  <c r="R1538" i="4" s="1"/>
  <c r="O1538" i="4"/>
  <c r="J1538" i="4"/>
  <c r="AH1537" i="4"/>
  <c r="X1537" i="4"/>
  <c r="Y1537" i="4" s="1"/>
  <c r="Q1537" i="4"/>
  <c r="R1537" i="4" s="1"/>
  <c r="O1537" i="4"/>
  <c r="J1537" i="4"/>
  <c r="Z1537" i="4" s="1"/>
  <c r="AA1537" i="4" s="1"/>
  <c r="AB1537" i="4" s="1"/>
  <c r="AC1537" i="4" s="1"/>
  <c r="AH1536" i="4"/>
  <c r="X1536" i="4"/>
  <c r="Y1536" i="4" s="1"/>
  <c r="Q1536" i="4"/>
  <c r="R1536" i="4" s="1"/>
  <c r="O1536" i="4"/>
  <c r="J1536" i="4"/>
  <c r="AH1535" i="4"/>
  <c r="X1535" i="4"/>
  <c r="Y1535" i="4" s="1"/>
  <c r="Q1535" i="4"/>
  <c r="R1535" i="4" s="1"/>
  <c r="O1535" i="4"/>
  <c r="J1535" i="4"/>
  <c r="AH1534" i="4"/>
  <c r="X1534" i="4"/>
  <c r="Y1534" i="4" s="1"/>
  <c r="Q1534" i="4"/>
  <c r="R1534" i="4" s="1"/>
  <c r="O1534" i="4"/>
  <c r="J1534" i="4"/>
  <c r="AH1533" i="4"/>
  <c r="X1533" i="4"/>
  <c r="Y1533" i="4" s="1"/>
  <c r="Q1533" i="4"/>
  <c r="R1533" i="4" s="1"/>
  <c r="O1533" i="4"/>
  <c r="J1533" i="4"/>
  <c r="Z1533" i="4" s="1"/>
  <c r="AA1533" i="4" s="1"/>
  <c r="AB1533" i="4" s="1"/>
  <c r="AC1533" i="4" s="1"/>
  <c r="AH1532" i="4"/>
  <c r="X1532" i="4"/>
  <c r="Y1532" i="4" s="1"/>
  <c r="Q1532" i="4"/>
  <c r="R1532" i="4" s="1"/>
  <c r="O1532" i="4"/>
  <c r="J1532" i="4"/>
  <c r="AH1531" i="4"/>
  <c r="X1531" i="4"/>
  <c r="Y1531" i="4" s="1"/>
  <c r="Q1531" i="4"/>
  <c r="R1531" i="4" s="1"/>
  <c r="O1531" i="4"/>
  <c r="J1531" i="4"/>
  <c r="AH1530" i="4"/>
  <c r="X1530" i="4"/>
  <c r="Y1530" i="4" s="1"/>
  <c r="Q1530" i="4"/>
  <c r="R1530" i="4" s="1"/>
  <c r="O1530" i="4"/>
  <c r="J1530" i="4"/>
  <c r="AH1529" i="4"/>
  <c r="X1529" i="4"/>
  <c r="Y1529" i="4" s="1"/>
  <c r="Q1529" i="4"/>
  <c r="R1529" i="4" s="1"/>
  <c r="O1529" i="4"/>
  <c r="S1529" i="4" s="1"/>
  <c r="J1529" i="4"/>
  <c r="AH1528" i="4"/>
  <c r="X1528" i="4"/>
  <c r="Y1528" i="4" s="1"/>
  <c r="Q1528" i="4"/>
  <c r="R1528" i="4" s="1"/>
  <c r="O1528" i="4"/>
  <c r="J1528" i="4"/>
  <c r="AH1527" i="4"/>
  <c r="X1527" i="4"/>
  <c r="Y1527" i="4" s="1"/>
  <c r="Q1527" i="4"/>
  <c r="R1527" i="4" s="1"/>
  <c r="O1527" i="4"/>
  <c r="J1527" i="4"/>
  <c r="AH1526" i="4"/>
  <c r="X1526" i="4"/>
  <c r="Y1526" i="4" s="1"/>
  <c r="Q1526" i="4"/>
  <c r="R1526" i="4" s="1"/>
  <c r="O1526" i="4"/>
  <c r="J1526" i="4"/>
  <c r="AH1525" i="4"/>
  <c r="X1525" i="4"/>
  <c r="Y1525" i="4" s="1"/>
  <c r="Q1525" i="4"/>
  <c r="R1525" i="4" s="1"/>
  <c r="O1525" i="4"/>
  <c r="J1525" i="4"/>
  <c r="AH1524" i="4"/>
  <c r="X1524" i="4"/>
  <c r="Y1524" i="4" s="1"/>
  <c r="Q1524" i="4"/>
  <c r="R1524" i="4" s="1"/>
  <c r="O1524" i="4"/>
  <c r="J1524" i="4"/>
  <c r="AH1523" i="4"/>
  <c r="X1523" i="4"/>
  <c r="Y1523" i="4" s="1"/>
  <c r="Q1523" i="4"/>
  <c r="R1523" i="4" s="1"/>
  <c r="O1523" i="4"/>
  <c r="J1523" i="4"/>
  <c r="AH1522" i="4"/>
  <c r="X1522" i="4"/>
  <c r="Y1522" i="4" s="1"/>
  <c r="Q1522" i="4"/>
  <c r="R1522" i="4" s="1"/>
  <c r="O1522" i="4"/>
  <c r="J1522" i="4"/>
  <c r="AH1521" i="4"/>
  <c r="X1521" i="4"/>
  <c r="Y1521" i="4" s="1"/>
  <c r="Q1521" i="4"/>
  <c r="R1521" i="4" s="1"/>
  <c r="O1521" i="4"/>
  <c r="J1521" i="4"/>
  <c r="Z1521" i="4" s="1"/>
  <c r="AA1521" i="4" s="1"/>
  <c r="AB1521" i="4" s="1"/>
  <c r="AC1521" i="4" s="1"/>
  <c r="AH1520" i="4"/>
  <c r="X1520" i="4"/>
  <c r="Y1520" i="4" s="1"/>
  <c r="Q1520" i="4"/>
  <c r="R1520" i="4" s="1"/>
  <c r="O1520" i="4"/>
  <c r="J1520" i="4"/>
  <c r="AH1519" i="4"/>
  <c r="X1519" i="4"/>
  <c r="Y1519" i="4" s="1"/>
  <c r="Q1519" i="4"/>
  <c r="R1519" i="4" s="1"/>
  <c r="O1519" i="4"/>
  <c r="J1519" i="4"/>
  <c r="AH1518" i="4"/>
  <c r="X1518" i="4"/>
  <c r="Y1518" i="4" s="1"/>
  <c r="Q1518" i="4"/>
  <c r="R1518" i="4" s="1"/>
  <c r="O1518" i="4"/>
  <c r="J1518" i="4"/>
  <c r="AH1517" i="4"/>
  <c r="X1517" i="4"/>
  <c r="Y1517" i="4" s="1"/>
  <c r="Q1517" i="4"/>
  <c r="R1517" i="4" s="1"/>
  <c r="O1517" i="4"/>
  <c r="S1517" i="4" s="1"/>
  <c r="J1517" i="4"/>
  <c r="AH1516" i="4"/>
  <c r="X1516" i="4"/>
  <c r="Y1516" i="4" s="1"/>
  <c r="Q1516" i="4"/>
  <c r="R1516" i="4" s="1"/>
  <c r="O1516" i="4"/>
  <c r="J1516" i="4"/>
  <c r="AH1515" i="4"/>
  <c r="X1515" i="4"/>
  <c r="Y1515" i="4" s="1"/>
  <c r="Q1515" i="4"/>
  <c r="R1515" i="4" s="1"/>
  <c r="O1515" i="4"/>
  <c r="J1515" i="4"/>
  <c r="AH1514" i="4"/>
  <c r="AC1514" i="4"/>
  <c r="X1514" i="4"/>
  <c r="Y1514" i="4" s="1"/>
  <c r="Q1514" i="4"/>
  <c r="R1514" i="4" s="1"/>
  <c r="O1514" i="4"/>
  <c r="J1514" i="4"/>
  <c r="AH1513" i="4"/>
  <c r="X1513" i="4"/>
  <c r="Y1513" i="4" s="1"/>
  <c r="Q1513" i="4"/>
  <c r="O1513" i="4"/>
  <c r="S1513" i="4" s="1"/>
  <c r="J1513" i="4"/>
  <c r="AH1512" i="4"/>
  <c r="X1512" i="4"/>
  <c r="Y1512" i="4" s="1"/>
  <c r="Q1512" i="4"/>
  <c r="O1512" i="4"/>
  <c r="S1512" i="4" s="1"/>
  <c r="J1512" i="4"/>
  <c r="AH1511" i="4"/>
  <c r="X1511" i="4"/>
  <c r="Y1511" i="4" s="1"/>
  <c r="Q1511" i="4"/>
  <c r="O1511" i="4"/>
  <c r="S1511" i="4" s="1"/>
  <c r="J1511" i="4"/>
  <c r="AH1510" i="4"/>
  <c r="X1510" i="4"/>
  <c r="Y1510" i="4" s="1"/>
  <c r="Q1510" i="4"/>
  <c r="O1510" i="4"/>
  <c r="S1510" i="4" s="1"/>
  <c r="J1510" i="4"/>
  <c r="AH1509" i="4"/>
  <c r="X1509" i="4"/>
  <c r="Y1509" i="4" s="1"/>
  <c r="Q1509" i="4"/>
  <c r="O1509" i="4"/>
  <c r="S1509" i="4" s="1"/>
  <c r="J1509" i="4"/>
  <c r="AH1508" i="4"/>
  <c r="X1508" i="4"/>
  <c r="Y1508" i="4" s="1"/>
  <c r="Q1508" i="4"/>
  <c r="O1508" i="4"/>
  <c r="S1508" i="4" s="1"/>
  <c r="J1508" i="4"/>
  <c r="AH1507" i="4"/>
  <c r="X1507" i="4"/>
  <c r="Y1507" i="4" s="1"/>
  <c r="Q1507" i="4"/>
  <c r="O1507" i="4"/>
  <c r="S1507" i="4" s="1"/>
  <c r="J1507" i="4"/>
  <c r="Z1507" i="4" s="1"/>
  <c r="AA1507" i="4" s="1"/>
  <c r="AB1507" i="4" s="1"/>
  <c r="AC1507" i="4" s="1"/>
  <c r="AD1507" i="4" s="1"/>
  <c r="AH1506" i="4"/>
  <c r="X1506" i="4"/>
  <c r="Y1506" i="4" s="1"/>
  <c r="Q1506" i="4"/>
  <c r="O1506" i="4"/>
  <c r="S1506" i="4" s="1"/>
  <c r="J1506" i="4"/>
  <c r="AH1505" i="4"/>
  <c r="X1505" i="4"/>
  <c r="Y1505" i="4" s="1"/>
  <c r="Q1505" i="4"/>
  <c r="O1505" i="4"/>
  <c r="S1505" i="4" s="1"/>
  <c r="J1505" i="4"/>
  <c r="AH1504" i="4"/>
  <c r="X1504" i="4"/>
  <c r="Y1504" i="4" s="1"/>
  <c r="Q1504" i="4"/>
  <c r="O1504" i="4"/>
  <c r="S1504" i="4" s="1"/>
  <c r="J1504" i="4"/>
  <c r="AH1503" i="4"/>
  <c r="X1503" i="4"/>
  <c r="Y1503" i="4" s="1"/>
  <c r="Q1503" i="4"/>
  <c r="O1503" i="4"/>
  <c r="S1503" i="4" s="1"/>
  <c r="J1503" i="4"/>
  <c r="AH1502" i="4"/>
  <c r="X1502" i="4"/>
  <c r="Y1502" i="4" s="1"/>
  <c r="Q1502" i="4"/>
  <c r="O1502" i="4"/>
  <c r="J1502" i="4"/>
  <c r="AG1495" i="4"/>
  <c r="AF1495" i="4"/>
  <c r="P1495" i="4"/>
  <c r="AH1494" i="4"/>
  <c r="X1494" i="4"/>
  <c r="Y1494" i="4" s="1"/>
  <c r="Q1494" i="4"/>
  <c r="R1494" i="4" s="1"/>
  <c r="O1494" i="4"/>
  <c r="J1494" i="4"/>
  <c r="Z1494" i="4" s="1"/>
  <c r="AH1493" i="4"/>
  <c r="X1493" i="4"/>
  <c r="Y1493" i="4" s="1"/>
  <c r="Q1493" i="4"/>
  <c r="R1493" i="4" s="1"/>
  <c r="O1493" i="4"/>
  <c r="J1493" i="4"/>
  <c r="AH1492" i="4"/>
  <c r="X1492" i="4"/>
  <c r="Y1492" i="4" s="1"/>
  <c r="Q1492" i="4"/>
  <c r="R1492" i="4" s="1"/>
  <c r="O1492" i="4"/>
  <c r="J1492" i="4"/>
  <c r="AH1491" i="4"/>
  <c r="X1491" i="4"/>
  <c r="Y1491" i="4" s="1"/>
  <c r="Q1491" i="4"/>
  <c r="R1491" i="4" s="1"/>
  <c r="O1491" i="4"/>
  <c r="J1491" i="4"/>
  <c r="AH1490" i="4"/>
  <c r="X1490" i="4"/>
  <c r="Y1490" i="4" s="1"/>
  <c r="Q1490" i="4"/>
  <c r="R1490" i="4" s="1"/>
  <c r="O1490" i="4"/>
  <c r="J1490" i="4"/>
  <c r="AH1489" i="4"/>
  <c r="Q1489" i="4"/>
  <c r="R1489" i="4" s="1"/>
  <c r="O1489" i="4"/>
  <c r="J1489" i="4"/>
  <c r="AH1488" i="4"/>
  <c r="Q1488" i="4"/>
  <c r="R1488" i="4" s="1"/>
  <c r="O1488" i="4"/>
  <c r="J1488" i="4"/>
  <c r="AH1487" i="4"/>
  <c r="Q1487" i="4"/>
  <c r="R1487" i="4" s="1"/>
  <c r="O1487" i="4"/>
  <c r="J1487" i="4"/>
  <c r="AH1486" i="4"/>
  <c r="Q1486" i="4"/>
  <c r="R1486" i="4" s="1"/>
  <c r="O1486" i="4"/>
  <c r="J1486" i="4"/>
  <c r="AH1485" i="4"/>
  <c r="Q1485" i="4"/>
  <c r="R1485" i="4" s="1"/>
  <c r="O1485" i="4"/>
  <c r="J1485" i="4"/>
  <c r="AH1484" i="4"/>
  <c r="Q1484" i="4"/>
  <c r="R1484" i="4" s="1"/>
  <c r="O1484" i="4"/>
  <c r="J1484" i="4"/>
  <c r="AH1483" i="4"/>
  <c r="Q1483" i="4"/>
  <c r="R1483" i="4" s="1"/>
  <c r="O1483" i="4"/>
  <c r="S1483" i="4" s="1"/>
  <c r="AD1483" i="4" s="1"/>
  <c r="J1483" i="4"/>
  <c r="AH1482" i="4"/>
  <c r="Q1482" i="4"/>
  <c r="R1482" i="4" s="1"/>
  <c r="O1482" i="4"/>
  <c r="J1482" i="4"/>
  <c r="AH1481" i="4"/>
  <c r="Q1481" i="4"/>
  <c r="R1481" i="4" s="1"/>
  <c r="O1481" i="4"/>
  <c r="J1481" i="4"/>
  <c r="AH1480" i="4"/>
  <c r="Q1480" i="4"/>
  <c r="R1480" i="4" s="1"/>
  <c r="O1480" i="4"/>
  <c r="J1480" i="4"/>
  <c r="AH1479" i="4"/>
  <c r="Q1479" i="4"/>
  <c r="R1479" i="4" s="1"/>
  <c r="O1479" i="4"/>
  <c r="J1479" i="4"/>
  <c r="AH1478" i="4"/>
  <c r="Q1478" i="4"/>
  <c r="R1478" i="4" s="1"/>
  <c r="O1478" i="4"/>
  <c r="J1478" i="4"/>
  <c r="AH1477" i="4"/>
  <c r="Q1477" i="4"/>
  <c r="R1477" i="4" s="1"/>
  <c r="O1477" i="4"/>
  <c r="J1477" i="4"/>
  <c r="AH1476" i="4"/>
  <c r="Q1476" i="4"/>
  <c r="R1476" i="4" s="1"/>
  <c r="O1476" i="4"/>
  <c r="J1476" i="4"/>
  <c r="AH1475" i="4"/>
  <c r="Q1475" i="4"/>
  <c r="R1475" i="4" s="1"/>
  <c r="O1475" i="4"/>
  <c r="J1475" i="4"/>
  <c r="AH1474" i="4"/>
  <c r="Q1474" i="4"/>
  <c r="R1474" i="4" s="1"/>
  <c r="O1474" i="4"/>
  <c r="J1474" i="4"/>
  <c r="AH1473" i="4"/>
  <c r="Q1473" i="4"/>
  <c r="R1473" i="4" s="1"/>
  <c r="O1473" i="4"/>
  <c r="J1473" i="4"/>
  <c r="AH1472" i="4"/>
  <c r="Q1472" i="4"/>
  <c r="R1472" i="4" s="1"/>
  <c r="O1472" i="4"/>
  <c r="J1472" i="4"/>
  <c r="AH1471" i="4"/>
  <c r="Q1471" i="4"/>
  <c r="R1471" i="4" s="1"/>
  <c r="O1471" i="4"/>
  <c r="J1471" i="4"/>
  <c r="AH1470" i="4"/>
  <c r="Q1470" i="4"/>
  <c r="R1470" i="4" s="1"/>
  <c r="O1470" i="4"/>
  <c r="J1470" i="4"/>
  <c r="AH1469" i="4"/>
  <c r="Q1469" i="4"/>
  <c r="R1469" i="4" s="1"/>
  <c r="O1469" i="4"/>
  <c r="J1469" i="4"/>
  <c r="AH1468" i="4"/>
  <c r="Q1468" i="4"/>
  <c r="R1468" i="4" s="1"/>
  <c r="O1468" i="4"/>
  <c r="J1468" i="4"/>
  <c r="AH1467" i="4"/>
  <c r="Q1467" i="4"/>
  <c r="R1467" i="4" s="1"/>
  <c r="O1467" i="4"/>
  <c r="J1467" i="4"/>
  <c r="AH1466" i="4"/>
  <c r="Q1466" i="4"/>
  <c r="R1466" i="4" s="1"/>
  <c r="O1466" i="4"/>
  <c r="S1466" i="4" s="1"/>
  <c r="AD1466" i="4" s="1"/>
  <c r="J1466" i="4"/>
  <c r="AH1465" i="4"/>
  <c r="Q1465" i="4"/>
  <c r="R1465" i="4" s="1"/>
  <c r="O1465" i="4"/>
  <c r="J1465" i="4"/>
  <c r="AH1464" i="4"/>
  <c r="Q1464" i="4"/>
  <c r="R1464" i="4" s="1"/>
  <c r="O1464" i="4"/>
  <c r="J1464" i="4"/>
  <c r="AH1463" i="4"/>
  <c r="Q1463" i="4"/>
  <c r="R1463" i="4" s="1"/>
  <c r="O1463" i="4"/>
  <c r="J1463" i="4"/>
  <c r="AH1462" i="4"/>
  <c r="X1462" i="4"/>
  <c r="Y1462" i="4" s="1"/>
  <c r="Q1462" i="4"/>
  <c r="R1462" i="4" s="1"/>
  <c r="O1462" i="4"/>
  <c r="J1462" i="4"/>
  <c r="AH1461" i="4"/>
  <c r="X1461" i="4"/>
  <c r="Y1461" i="4" s="1"/>
  <c r="Q1461" i="4"/>
  <c r="R1461" i="4" s="1"/>
  <c r="O1461" i="4"/>
  <c r="J1461" i="4"/>
  <c r="AH1460" i="4"/>
  <c r="X1460" i="4"/>
  <c r="Y1460" i="4" s="1"/>
  <c r="Q1460" i="4"/>
  <c r="R1460" i="4" s="1"/>
  <c r="O1460" i="4"/>
  <c r="S1460" i="4" s="1"/>
  <c r="J1460" i="4"/>
  <c r="AH1459" i="4"/>
  <c r="X1459" i="4"/>
  <c r="Y1459" i="4" s="1"/>
  <c r="Q1459" i="4"/>
  <c r="R1459" i="4" s="1"/>
  <c r="O1459" i="4"/>
  <c r="S1459" i="4" s="1"/>
  <c r="J1459" i="4"/>
  <c r="AH1458" i="4"/>
  <c r="X1458" i="4"/>
  <c r="Y1458" i="4" s="1"/>
  <c r="Q1458" i="4"/>
  <c r="R1458" i="4" s="1"/>
  <c r="O1458" i="4"/>
  <c r="S1458" i="4" s="1"/>
  <c r="J1458" i="4"/>
  <c r="AH1457" i="4"/>
  <c r="X1457" i="4"/>
  <c r="Y1457" i="4" s="1"/>
  <c r="Q1457" i="4"/>
  <c r="R1457" i="4" s="1"/>
  <c r="O1457" i="4"/>
  <c r="J1457" i="4"/>
  <c r="Z1457" i="4" s="1"/>
  <c r="AH1456" i="4"/>
  <c r="X1456" i="4"/>
  <c r="Y1456" i="4" s="1"/>
  <c r="Q1456" i="4"/>
  <c r="R1456" i="4" s="1"/>
  <c r="O1456" i="4"/>
  <c r="J1456" i="4"/>
  <c r="AH1455" i="4"/>
  <c r="X1455" i="4"/>
  <c r="Y1455" i="4" s="1"/>
  <c r="Q1455" i="4"/>
  <c r="R1455" i="4" s="1"/>
  <c r="O1455" i="4"/>
  <c r="J1455" i="4"/>
  <c r="AH1454" i="4"/>
  <c r="X1454" i="4"/>
  <c r="Y1454" i="4" s="1"/>
  <c r="Q1454" i="4"/>
  <c r="R1454" i="4" s="1"/>
  <c r="O1454" i="4"/>
  <c r="J1454" i="4"/>
  <c r="AH1453" i="4"/>
  <c r="X1453" i="4"/>
  <c r="Y1453" i="4" s="1"/>
  <c r="Q1453" i="4"/>
  <c r="R1453" i="4" s="1"/>
  <c r="O1453" i="4"/>
  <c r="J1453" i="4"/>
  <c r="AH1452" i="4"/>
  <c r="X1452" i="4"/>
  <c r="Y1452" i="4" s="1"/>
  <c r="Q1452" i="4"/>
  <c r="R1452" i="4" s="1"/>
  <c r="O1452" i="4"/>
  <c r="J1452" i="4"/>
  <c r="AH1451" i="4"/>
  <c r="X1451" i="4"/>
  <c r="Y1451" i="4" s="1"/>
  <c r="Q1451" i="4"/>
  <c r="R1451" i="4" s="1"/>
  <c r="O1451" i="4"/>
  <c r="J1451" i="4"/>
  <c r="AH1450" i="4"/>
  <c r="X1450" i="4"/>
  <c r="Y1450" i="4" s="1"/>
  <c r="Q1450" i="4"/>
  <c r="R1450" i="4" s="1"/>
  <c r="O1450" i="4"/>
  <c r="J1450" i="4"/>
  <c r="AH1449" i="4"/>
  <c r="X1449" i="4"/>
  <c r="Y1449" i="4" s="1"/>
  <c r="Q1449" i="4"/>
  <c r="R1449" i="4" s="1"/>
  <c r="O1449" i="4"/>
  <c r="J1449" i="4"/>
  <c r="AH1448" i="4"/>
  <c r="X1448" i="4"/>
  <c r="Y1448" i="4" s="1"/>
  <c r="Q1448" i="4"/>
  <c r="R1448" i="4" s="1"/>
  <c r="O1448" i="4"/>
  <c r="J1448" i="4"/>
  <c r="AH1447" i="4"/>
  <c r="X1447" i="4"/>
  <c r="Y1447" i="4" s="1"/>
  <c r="Q1447" i="4"/>
  <c r="R1447" i="4" s="1"/>
  <c r="O1447" i="4"/>
  <c r="J1447" i="4"/>
  <c r="AH1446" i="4"/>
  <c r="X1446" i="4"/>
  <c r="Y1446" i="4" s="1"/>
  <c r="Q1446" i="4"/>
  <c r="R1446" i="4" s="1"/>
  <c r="O1446" i="4"/>
  <c r="J1446" i="4"/>
  <c r="AH1445" i="4"/>
  <c r="X1445" i="4"/>
  <c r="Y1445" i="4" s="1"/>
  <c r="Q1445" i="4"/>
  <c r="R1445" i="4" s="1"/>
  <c r="O1445" i="4"/>
  <c r="J1445" i="4"/>
  <c r="Z1445" i="4" s="1"/>
  <c r="AH1444" i="4"/>
  <c r="X1444" i="4"/>
  <c r="Y1444" i="4" s="1"/>
  <c r="Q1444" i="4"/>
  <c r="R1444" i="4" s="1"/>
  <c r="O1444" i="4"/>
  <c r="J1444" i="4"/>
  <c r="AH1443" i="4"/>
  <c r="X1443" i="4"/>
  <c r="Y1443" i="4" s="1"/>
  <c r="Q1443" i="4"/>
  <c r="R1443" i="4" s="1"/>
  <c r="O1443" i="4"/>
  <c r="J1443" i="4"/>
  <c r="Z1443" i="4" s="1"/>
  <c r="AH1442" i="4"/>
  <c r="X1442" i="4"/>
  <c r="Y1442" i="4" s="1"/>
  <c r="Q1442" i="4"/>
  <c r="R1442" i="4" s="1"/>
  <c r="O1442" i="4"/>
  <c r="S1442" i="4" s="1"/>
  <c r="AD1442" i="4" s="1"/>
  <c r="J1442" i="4"/>
  <c r="AH1441" i="4"/>
  <c r="X1441" i="4"/>
  <c r="Y1441" i="4" s="1"/>
  <c r="Q1441" i="4"/>
  <c r="R1441" i="4" s="1"/>
  <c r="O1441" i="4"/>
  <c r="J1441" i="4"/>
  <c r="AH1440" i="4"/>
  <c r="X1440" i="4"/>
  <c r="Y1440" i="4" s="1"/>
  <c r="Q1440" i="4"/>
  <c r="R1440" i="4" s="1"/>
  <c r="O1440" i="4"/>
  <c r="S1440" i="4" s="1"/>
  <c r="AD1440" i="4" s="1"/>
  <c r="J1440" i="4"/>
  <c r="AH1439" i="4"/>
  <c r="X1439" i="4"/>
  <c r="Y1439" i="4" s="1"/>
  <c r="Q1439" i="4"/>
  <c r="R1439" i="4" s="1"/>
  <c r="O1439" i="4"/>
  <c r="J1439" i="4"/>
  <c r="AH1438" i="4"/>
  <c r="X1438" i="4"/>
  <c r="Y1438" i="4" s="1"/>
  <c r="Q1438" i="4"/>
  <c r="R1438" i="4" s="1"/>
  <c r="O1438" i="4"/>
  <c r="J1438" i="4"/>
  <c r="AH1437" i="4"/>
  <c r="X1437" i="4"/>
  <c r="Y1437" i="4" s="1"/>
  <c r="Q1437" i="4"/>
  <c r="R1437" i="4" s="1"/>
  <c r="O1437" i="4"/>
  <c r="J1437" i="4"/>
  <c r="AH1436" i="4"/>
  <c r="X1436" i="4"/>
  <c r="Y1436" i="4" s="1"/>
  <c r="Q1436" i="4"/>
  <c r="R1436" i="4" s="1"/>
  <c r="O1436" i="4"/>
  <c r="J1436" i="4"/>
  <c r="AH1435" i="4"/>
  <c r="X1435" i="4"/>
  <c r="Y1435" i="4" s="1"/>
  <c r="Q1435" i="4"/>
  <c r="R1435" i="4" s="1"/>
  <c r="O1435" i="4"/>
  <c r="J1435" i="4"/>
  <c r="AH1434" i="4"/>
  <c r="X1434" i="4"/>
  <c r="Y1434" i="4" s="1"/>
  <c r="Q1434" i="4"/>
  <c r="R1434" i="4" s="1"/>
  <c r="O1434" i="4"/>
  <c r="J1434" i="4"/>
  <c r="Z1434" i="4" s="1"/>
  <c r="AH1433" i="4"/>
  <c r="X1433" i="4"/>
  <c r="Y1433" i="4" s="1"/>
  <c r="Q1433" i="4"/>
  <c r="R1433" i="4" s="1"/>
  <c r="O1433" i="4"/>
  <c r="J1433" i="4"/>
  <c r="AH1432" i="4"/>
  <c r="X1432" i="4"/>
  <c r="Y1432" i="4" s="1"/>
  <c r="Q1432" i="4"/>
  <c r="R1432" i="4" s="1"/>
  <c r="O1432" i="4"/>
  <c r="J1432" i="4"/>
  <c r="AH1431" i="4"/>
  <c r="X1431" i="4"/>
  <c r="Y1431" i="4" s="1"/>
  <c r="Q1431" i="4"/>
  <c r="R1431" i="4" s="1"/>
  <c r="O1431" i="4"/>
  <c r="J1431" i="4"/>
  <c r="AH1430" i="4"/>
  <c r="X1430" i="4"/>
  <c r="Y1430" i="4" s="1"/>
  <c r="Q1430" i="4"/>
  <c r="R1430" i="4" s="1"/>
  <c r="O1430" i="4"/>
  <c r="J1430" i="4"/>
  <c r="AH1429" i="4"/>
  <c r="X1429" i="4"/>
  <c r="Y1429" i="4" s="1"/>
  <c r="Q1429" i="4"/>
  <c r="R1429" i="4" s="1"/>
  <c r="O1429" i="4"/>
  <c r="J1429" i="4"/>
  <c r="AH1428" i="4"/>
  <c r="X1428" i="4"/>
  <c r="Y1428" i="4" s="1"/>
  <c r="Q1428" i="4"/>
  <c r="R1428" i="4" s="1"/>
  <c r="O1428" i="4"/>
  <c r="J1428" i="4"/>
  <c r="AH1427" i="4"/>
  <c r="X1427" i="4"/>
  <c r="Y1427" i="4" s="1"/>
  <c r="Q1427" i="4"/>
  <c r="R1427" i="4" s="1"/>
  <c r="O1427" i="4"/>
  <c r="J1427" i="4"/>
  <c r="AH1426" i="4"/>
  <c r="X1426" i="4"/>
  <c r="Y1426" i="4" s="1"/>
  <c r="Q1426" i="4"/>
  <c r="R1426" i="4" s="1"/>
  <c r="O1426" i="4"/>
  <c r="S1426" i="4" s="1"/>
  <c r="AD1426" i="4" s="1"/>
  <c r="J1426" i="4"/>
  <c r="AH1425" i="4"/>
  <c r="X1425" i="4"/>
  <c r="Y1425" i="4" s="1"/>
  <c r="Q1425" i="4"/>
  <c r="R1425" i="4" s="1"/>
  <c r="O1425" i="4"/>
  <c r="J1425" i="4"/>
  <c r="AH1424" i="4"/>
  <c r="X1424" i="4"/>
  <c r="Y1424" i="4" s="1"/>
  <c r="Q1424" i="4"/>
  <c r="R1424" i="4" s="1"/>
  <c r="O1424" i="4"/>
  <c r="S1424" i="4" s="1"/>
  <c r="AD1424" i="4" s="1"/>
  <c r="J1424" i="4"/>
  <c r="AH1423" i="4"/>
  <c r="X1423" i="4"/>
  <c r="Y1423" i="4" s="1"/>
  <c r="Q1423" i="4"/>
  <c r="R1423" i="4" s="1"/>
  <c r="O1423" i="4"/>
  <c r="J1423" i="4"/>
  <c r="AH1422" i="4"/>
  <c r="X1422" i="4"/>
  <c r="Y1422" i="4" s="1"/>
  <c r="Q1422" i="4"/>
  <c r="R1422" i="4" s="1"/>
  <c r="O1422" i="4"/>
  <c r="S1422" i="4" s="1"/>
  <c r="AD1422" i="4" s="1"/>
  <c r="J1422" i="4"/>
  <c r="AH1421" i="4"/>
  <c r="X1421" i="4"/>
  <c r="Y1421" i="4" s="1"/>
  <c r="Q1421" i="4"/>
  <c r="R1421" i="4" s="1"/>
  <c r="O1421" i="4"/>
  <c r="J1421" i="4"/>
  <c r="AH1420" i="4"/>
  <c r="X1420" i="4"/>
  <c r="Y1420" i="4" s="1"/>
  <c r="Q1420" i="4"/>
  <c r="R1420" i="4" s="1"/>
  <c r="O1420" i="4"/>
  <c r="J1420" i="4"/>
  <c r="AH1419" i="4"/>
  <c r="X1419" i="4"/>
  <c r="Y1419" i="4" s="1"/>
  <c r="Q1419" i="4"/>
  <c r="R1419" i="4" s="1"/>
  <c r="O1419" i="4"/>
  <c r="S1419" i="4" s="1"/>
  <c r="AD1419" i="4" s="1"/>
  <c r="J1419" i="4"/>
  <c r="AH1418" i="4"/>
  <c r="X1418" i="4"/>
  <c r="Y1418" i="4" s="1"/>
  <c r="Q1418" i="4"/>
  <c r="R1418" i="4" s="1"/>
  <c r="O1418" i="4"/>
  <c r="S1418" i="4" s="1"/>
  <c r="AD1418" i="4" s="1"/>
  <c r="J1418" i="4"/>
  <c r="AH1417" i="4"/>
  <c r="X1417" i="4"/>
  <c r="Y1417" i="4" s="1"/>
  <c r="Q1417" i="4"/>
  <c r="R1417" i="4" s="1"/>
  <c r="O1417" i="4"/>
  <c r="J1417" i="4"/>
  <c r="AH1416" i="4"/>
  <c r="X1416" i="4"/>
  <c r="Y1416" i="4" s="1"/>
  <c r="Q1416" i="4"/>
  <c r="R1416" i="4" s="1"/>
  <c r="O1416" i="4"/>
  <c r="J1416" i="4"/>
  <c r="AH1415" i="4"/>
  <c r="X1415" i="4"/>
  <c r="Y1415" i="4" s="1"/>
  <c r="Q1415" i="4"/>
  <c r="R1415" i="4" s="1"/>
  <c r="O1415" i="4"/>
  <c r="J1415" i="4"/>
  <c r="AH1414" i="4"/>
  <c r="X1414" i="4"/>
  <c r="Y1414" i="4" s="1"/>
  <c r="Q1414" i="4"/>
  <c r="R1414" i="4" s="1"/>
  <c r="O1414" i="4"/>
  <c r="S1414" i="4" s="1"/>
  <c r="AD1414" i="4" s="1"/>
  <c r="J1414" i="4"/>
  <c r="AH1413" i="4"/>
  <c r="X1413" i="4"/>
  <c r="Y1413" i="4" s="1"/>
  <c r="Q1413" i="4"/>
  <c r="R1413" i="4" s="1"/>
  <c r="O1413" i="4"/>
  <c r="J1413" i="4"/>
  <c r="AH1412" i="4"/>
  <c r="X1412" i="4"/>
  <c r="Y1412" i="4" s="1"/>
  <c r="Q1412" i="4"/>
  <c r="R1412" i="4" s="1"/>
  <c r="O1412" i="4"/>
  <c r="J1412" i="4"/>
  <c r="AH1411" i="4"/>
  <c r="X1411" i="4"/>
  <c r="Y1411" i="4" s="1"/>
  <c r="Q1411" i="4"/>
  <c r="R1411" i="4" s="1"/>
  <c r="O1411" i="4"/>
  <c r="J1411" i="4"/>
  <c r="AH1410" i="4"/>
  <c r="X1410" i="4"/>
  <c r="Y1410" i="4" s="1"/>
  <c r="Q1410" i="4"/>
  <c r="R1410" i="4" s="1"/>
  <c r="O1410" i="4"/>
  <c r="J1410" i="4"/>
  <c r="AH1409" i="4"/>
  <c r="X1409" i="4"/>
  <c r="Y1409" i="4" s="1"/>
  <c r="Q1409" i="4"/>
  <c r="R1409" i="4" s="1"/>
  <c r="O1409" i="4"/>
  <c r="J1409" i="4"/>
  <c r="AH1408" i="4"/>
  <c r="X1408" i="4"/>
  <c r="Y1408" i="4" s="1"/>
  <c r="Q1408" i="4"/>
  <c r="R1408" i="4" s="1"/>
  <c r="O1408" i="4"/>
  <c r="J1408" i="4"/>
  <c r="AH1407" i="4"/>
  <c r="X1407" i="4"/>
  <c r="Y1407" i="4" s="1"/>
  <c r="Q1407" i="4"/>
  <c r="R1407" i="4" s="1"/>
  <c r="O1407" i="4"/>
  <c r="J1407" i="4"/>
  <c r="Z1407" i="4" s="1"/>
  <c r="AH1406" i="4"/>
  <c r="X1406" i="4"/>
  <c r="Y1406" i="4" s="1"/>
  <c r="Q1406" i="4"/>
  <c r="R1406" i="4" s="1"/>
  <c r="O1406" i="4"/>
  <c r="S1406" i="4" s="1"/>
  <c r="AD1406" i="4" s="1"/>
  <c r="J1406" i="4"/>
  <c r="AH1405" i="4"/>
  <c r="X1405" i="4"/>
  <c r="Y1405" i="4" s="1"/>
  <c r="Q1405" i="4"/>
  <c r="R1405" i="4" s="1"/>
  <c r="O1405" i="4"/>
  <c r="J1405" i="4"/>
  <c r="AH1404" i="4"/>
  <c r="X1404" i="4"/>
  <c r="Y1404" i="4" s="1"/>
  <c r="Q1404" i="4"/>
  <c r="R1404" i="4" s="1"/>
  <c r="O1404" i="4"/>
  <c r="J1404" i="4"/>
  <c r="AH1403" i="4"/>
  <c r="X1403" i="4"/>
  <c r="Y1403" i="4" s="1"/>
  <c r="Q1403" i="4"/>
  <c r="R1403" i="4" s="1"/>
  <c r="O1403" i="4"/>
  <c r="J1403" i="4"/>
  <c r="AH1402" i="4"/>
  <c r="X1402" i="4"/>
  <c r="Y1402" i="4" s="1"/>
  <c r="Q1402" i="4"/>
  <c r="R1402" i="4" s="1"/>
  <c r="O1402" i="4"/>
  <c r="J1402" i="4"/>
  <c r="AH1401" i="4"/>
  <c r="X1401" i="4"/>
  <c r="Y1401" i="4" s="1"/>
  <c r="Q1401" i="4"/>
  <c r="R1401" i="4" s="1"/>
  <c r="O1401" i="4"/>
  <c r="J1401" i="4"/>
  <c r="AH1400" i="4"/>
  <c r="X1400" i="4"/>
  <c r="Y1400" i="4" s="1"/>
  <c r="Q1400" i="4"/>
  <c r="R1400" i="4" s="1"/>
  <c r="O1400" i="4"/>
  <c r="J1400" i="4"/>
  <c r="AH1399" i="4"/>
  <c r="X1399" i="4"/>
  <c r="Y1399" i="4" s="1"/>
  <c r="Q1399" i="4"/>
  <c r="R1399" i="4" s="1"/>
  <c r="O1399" i="4"/>
  <c r="J1399" i="4"/>
  <c r="AH1398" i="4"/>
  <c r="X1398" i="4"/>
  <c r="Y1398" i="4" s="1"/>
  <c r="Q1398" i="4"/>
  <c r="R1398" i="4" s="1"/>
  <c r="O1398" i="4"/>
  <c r="S1398" i="4" s="1"/>
  <c r="AD1398" i="4" s="1"/>
  <c r="J1398" i="4"/>
  <c r="AH1397" i="4"/>
  <c r="X1397" i="4"/>
  <c r="Y1397" i="4" s="1"/>
  <c r="Q1397" i="4"/>
  <c r="R1397" i="4" s="1"/>
  <c r="O1397" i="4"/>
  <c r="J1397" i="4"/>
  <c r="AH1396" i="4"/>
  <c r="X1396" i="4"/>
  <c r="Y1396" i="4" s="1"/>
  <c r="Q1396" i="4"/>
  <c r="R1396" i="4" s="1"/>
  <c r="O1396" i="4"/>
  <c r="J1396" i="4"/>
  <c r="AH1395" i="4"/>
  <c r="X1395" i="4"/>
  <c r="Y1395" i="4" s="1"/>
  <c r="Q1395" i="4"/>
  <c r="R1395" i="4" s="1"/>
  <c r="O1395" i="4"/>
  <c r="J1395" i="4"/>
  <c r="Z1395" i="4" s="1"/>
  <c r="AG1388" i="4"/>
  <c r="P1388" i="4"/>
  <c r="K1388" i="4"/>
  <c r="K1391" i="4" s="1"/>
  <c r="AH1387" i="4"/>
  <c r="Z1387" i="4"/>
  <c r="AA1387" i="4" s="1"/>
  <c r="AB1387" i="4" s="1"/>
  <c r="X1387" i="4"/>
  <c r="Y1387" i="4" s="1"/>
  <c r="S1387" i="4"/>
  <c r="AD1387" i="4" s="1"/>
  <c r="J1387" i="4"/>
  <c r="AH1386" i="4"/>
  <c r="Z1386" i="4"/>
  <c r="AA1386" i="4" s="1"/>
  <c r="AB1386" i="4" s="1"/>
  <c r="X1386" i="4"/>
  <c r="Y1386" i="4" s="1"/>
  <c r="S1386" i="4"/>
  <c r="AD1386" i="4" s="1"/>
  <c r="J1386" i="4"/>
  <c r="AH1385" i="4"/>
  <c r="Z1385" i="4"/>
  <c r="AA1385" i="4" s="1"/>
  <c r="AB1385" i="4" s="1"/>
  <c r="X1385" i="4"/>
  <c r="Y1385" i="4" s="1"/>
  <c r="S1385" i="4"/>
  <c r="AD1385" i="4" s="1"/>
  <c r="J1385" i="4"/>
  <c r="AH1384" i="4"/>
  <c r="Z1384" i="4"/>
  <c r="AA1384" i="4" s="1"/>
  <c r="AB1384" i="4" s="1"/>
  <c r="X1384" i="4"/>
  <c r="Y1384" i="4" s="1"/>
  <c r="S1384" i="4"/>
  <c r="AD1384" i="4" s="1"/>
  <c r="J1384" i="4"/>
  <c r="AH1383" i="4"/>
  <c r="Z1383" i="4"/>
  <c r="AA1383" i="4" s="1"/>
  <c r="AB1383" i="4" s="1"/>
  <c r="AC1383" i="4" s="1"/>
  <c r="AD1383" i="4" s="1"/>
  <c r="X1383" i="4"/>
  <c r="Y1383" i="4" s="1"/>
  <c r="J1383" i="4"/>
  <c r="AH1382" i="4"/>
  <c r="Z1382" i="4"/>
  <c r="AA1382" i="4" s="1"/>
  <c r="AB1382" i="4" s="1"/>
  <c r="AC1382" i="4" s="1"/>
  <c r="AD1382" i="4" s="1"/>
  <c r="X1382" i="4"/>
  <c r="Y1382" i="4" s="1"/>
  <c r="J1382" i="4"/>
  <c r="AH1381" i="4"/>
  <c r="Z1381" i="4"/>
  <c r="AA1381" i="4" s="1"/>
  <c r="AB1381" i="4" s="1"/>
  <c r="AC1381" i="4" s="1"/>
  <c r="AD1381" i="4" s="1"/>
  <c r="X1381" i="4"/>
  <c r="Y1381" i="4" s="1"/>
  <c r="J1381" i="4"/>
  <c r="AH1380" i="4"/>
  <c r="Z1380" i="4"/>
  <c r="AA1380" i="4" s="1"/>
  <c r="AB1380" i="4" s="1"/>
  <c r="AC1380" i="4" s="1"/>
  <c r="AD1380" i="4" s="1"/>
  <c r="X1380" i="4"/>
  <c r="Y1380" i="4" s="1"/>
  <c r="J1380" i="4"/>
  <c r="AH1379" i="4"/>
  <c r="Z1379" i="4"/>
  <c r="AA1379" i="4" s="1"/>
  <c r="AB1379" i="4" s="1"/>
  <c r="AC1379" i="4" s="1"/>
  <c r="AD1379" i="4" s="1"/>
  <c r="X1379" i="4"/>
  <c r="Y1379" i="4" s="1"/>
  <c r="J1379" i="4"/>
  <c r="AH1378" i="4"/>
  <c r="Z1378" i="4"/>
  <c r="AA1378" i="4" s="1"/>
  <c r="AB1378" i="4" s="1"/>
  <c r="AC1378" i="4" s="1"/>
  <c r="AD1378" i="4" s="1"/>
  <c r="X1378" i="4"/>
  <c r="Y1378" i="4" s="1"/>
  <c r="J1378" i="4"/>
  <c r="AH1377" i="4"/>
  <c r="Z1377" i="4"/>
  <c r="AA1377" i="4" s="1"/>
  <c r="AB1377" i="4" s="1"/>
  <c r="AC1377" i="4" s="1"/>
  <c r="AD1377" i="4" s="1"/>
  <c r="X1377" i="4"/>
  <c r="Y1377" i="4" s="1"/>
  <c r="J1377" i="4"/>
  <c r="AH1376" i="4"/>
  <c r="Z1376" i="4"/>
  <c r="AA1376" i="4" s="1"/>
  <c r="AB1376" i="4" s="1"/>
  <c r="AC1376" i="4" s="1"/>
  <c r="X1376" i="4"/>
  <c r="Y1376" i="4" s="1"/>
  <c r="Q1376" i="4"/>
  <c r="R1376" i="4" s="1"/>
  <c r="O1376" i="4"/>
  <c r="S1376" i="4" s="1"/>
  <c r="J1376" i="4"/>
  <c r="AH1375" i="4"/>
  <c r="Z1375" i="4"/>
  <c r="AA1375" i="4" s="1"/>
  <c r="AB1375" i="4" s="1"/>
  <c r="AC1375" i="4" s="1"/>
  <c r="X1375" i="4"/>
  <c r="Y1375" i="4" s="1"/>
  <c r="Q1375" i="4"/>
  <c r="R1375" i="4" s="1"/>
  <c r="O1375" i="4"/>
  <c r="J1375" i="4"/>
  <c r="AH1374" i="4"/>
  <c r="Z1374" i="4"/>
  <c r="AA1374" i="4" s="1"/>
  <c r="AB1374" i="4" s="1"/>
  <c r="AC1374" i="4" s="1"/>
  <c r="X1374" i="4"/>
  <c r="Y1374" i="4" s="1"/>
  <c r="Q1374" i="4"/>
  <c r="R1374" i="4" s="1"/>
  <c r="O1374" i="4"/>
  <c r="J1374" i="4"/>
  <c r="AH1373" i="4"/>
  <c r="Z1373" i="4"/>
  <c r="AA1373" i="4" s="1"/>
  <c r="AB1373" i="4" s="1"/>
  <c r="AC1373" i="4" s="1"/>
  <c r="X1373" i="4"/>
  <c r="Y1373" i="4" s="1"/>
  <c r="Q1373" i="4"/>
  <c r="R1373" i="4" s="1"/>
  <c r="O1373" i="4"/>
  <c r="J1373" i="4"/>
  <c r="AH1372" i="4"/>
  <c r="Z1372" i="4"/>
  <c r="AA1372" i="4" s="1"/>
  <c r="AB1372" i="4" s="1"/>
  <c r="AC1372" i="4" s="1"/>
  <c r="X1372" i="4"/>
  <c r="Y1372" i="4" s="1"/>
  <c r="Q1372" i="4"/>
  <c r="R1372" i="4" s="1"/>
  <c r="O1372" i="4"/>
  <c r="J1372" i="4"/>
  <c r="AH1371" i="4"/>
  <c r="Z1371" i="4"/>
  <c r="AA1371" i="4" s="1"/>
  <c r="AB1371" i="4" s="1"/>
  <c r="AC1371" i="4" s="1"/>
  <c r="X1371" i="4"/>
  <c r="Y1371" i="4" s="1"/>
  <c r="Q1371" i="4"/>
  <c r="R1371" i="4" s="1"/>
  <c r="O1371" i="4"/>
  <c r="J1371" i="4"/>
  <c r="AH1370" i="4"/>
  <c r="Z1370" i="4"/>
  <c r="AA1370" i="4" s="1"/>
  <c r="AB1370" i="4" s="1"/>
  <c r="AC1370" i="4" s="1"/>
  <c r="X1370" i="4"/>
  <c r="Y1370" i="4" s="1"/>
  <c r="Q1370" i="4"/>
  <c r="R1370" i="4" s="1"/>
  <c r="O1370" i="4"/>
  <c r="J1370" i="4"/>
  <c r="AH1369" i="4"/>
  <c r="Z1369" i="4"/>
  <c r="AA1369" i="4" s="1"/>
  <c r="AB1369" i="4" s="1"/>
  <c r="AC1369" i="4" s="1"/>
  <c r="X1369" i="4"/>
  <c r="Y1369" i="4" s="1"/>
  <c r="Q1369" i="4"/>
  <c r="R1369" i="4" s="1"/>
  <c r="O1369" i="4"/>
  <c r="J1369" i="4"/>
  <c r="AH1368" i="4"/>
  <c r="Z1368" i="4"/>
  <c r="AA1368" i="4" s="1"/>
  <c r="AB1368" i="4" s="1"/>
  <c r="AC1368" i="4" s="1"/>
  <c r="X1368" i="4"/>
  <c r="Y1368" i="4" s="1"/>
  <c r="Q1368" i="4"/>
  <c r="R1368" i="4" s="1"/>
  <c r="O1368" i="4"/>
  <c r="J1368" i="4"/>
  <c r="AH1367" i="4"/>
  <c r="Z1367" i="4"/>
  <c r="AA1367" i="4" s="1"/>
  <c r="AB1367" i="4" s="1"/>
  <c r="AC1367" i="4" s="1"/>
  <c r="X1367" i="4"/>
  <c r="Y1367" i="4" s="1"/>
  <c r="Q1367" i="4"/>
  <c r="R1367" i="4" s="1"/>
  <c r="O1367" i="4"/>
  <c r="J1367" i="4"/>
  <c r="AH1366" i="4"/>
  <c r="X1366" i="4"/>
  <c r="Y1366" i="4" s="1"/>
  <c r="Q1366" i="4"/>
  <c r="R1366" i="4" s="1"/>
  <c r="O1366" i="4"/>
  <c r="J1366" i="4"/>
  <c r="AH1365" i="4"/>
  <c r="X1365" i="4"/>
  <c r="Y1365" i="4" s="1"/>
  <c r="Q1365" i="4"/>
  <c r="R1365" i="4" s="1"/>
  <c r="O1365" i="4"/>
  <c r="J1365" i="4"/>
  <c r="AH1364" i="4"/>
  <c r="X1364" i="4"/>
  <c r="Y1364" i="4" s="1"/>
  <c r="Q1364" i="4"/>
  <c r="R1364" i="4" s="1"/>
  <c r="O1364" i="4"/>
  <c r="J1364" i="4"/>
  <c r="AH1363" i="4"/>
  <c r="X1363" i="4"/>
  <c r="Y1363" i="4" s="1"/>
  <c r="Q1363" i="4"/>
  <c r="R1363" i="4" s="1"/>
  <c r="O1363" i="4"/>
  <c r="J1363" i="4"/>
  <c r="Z1363" i="4" s="1"/>
  <c r="AA1363" i="4" s="1"/>
  <c r="AB1363" i="4" s="1"/>
  <c r="AC1363" i="4" s="1"/>
  <c r="AH1362" i="4"/>
  <c r="X1362" i="4"/>
  <c r="Y1362" i="4" s="1"/>
  <c r="Q1362" i="4"/>
  <c r="R1362" i="4" s="1"/>
  <c r="O1362" i="4"/>
  <c r="J1362" i="4"/>
  <c r="AH1361" i="4"/>
  <c r="X1361" i="4"/>
  <c r="Y1361" i="4" s="1"/>
  <c r="Q1361" i="4"/>
  <c r="R1361" i="4" s="1"/>
  <c r="O1361" i="4"/>
  <c r="J1361" i="4"/>
  <c r="AH1360" i="4"/>
  <c r="X1360" i="4"/>
  <c r="Y1360" i="4" s="1"/>
  <c r="Q1360" i="4"/>
  <c r="R1360" i="4" s="1"/>
  <c r="O1360" i="4"/>
  <c r="J1360" i="4"/>
  <c r="AH1359" i="4"/>
  <c r="X1359" i="4"/>
  <c r="Y1359" i="4" s="1"/>
  <c r="Q1359" i="4"/>
  <c r="R1359" i="4" s="1"/>
  <c r="O1359" i="4"/>
  <c r="J1359" i="4"/>
  <c r="AH1358" i="4"/>
  <c r="X1358" i="4"/>
  <c r="Y1358" i="4" s="1"/>
  <c r="Q1358" i="4"/>
  <c r="R1358" i="4" s="1"/>
  <c r="O1358" i="4"/>
  <c r="J1358" i="4"/>
  <c r="AH1357" i="4"/>
  <c r="X1357" i="4"/>
  <c r="Y1357" i="4" s="1"/>
  <c r="Q1357" i="4"/>
  <c r="R1357" i="4" s="1"/>
  <c r="O1357" i="4"/>
  <c r="J1357" i="4"/>
  <c r="AH1356" i="4"/>
  <c r="X1356" i="4"/>
  <c r="Y1356" i="4" s="1"/>
  <c r="Q1356" i="4"/>
  <c r="R1356" i="4" s="1"/>
  <c r="O1356" i="4"/>
  <c r="J1356" i="4"/>
  <c r="AH1355" i="4"/>
  <c r="X1355" i="4"/>
  <c r="Y1355" i="4" s="1"/>
  <c r="Q1355" i="4"/>
  <c r="R1355" i="4" s="1"/>
  <c r="O1355" i="4"/>
  <c r="J1355" i="4"/>
  <c r="AH1354" i="4"/>
  <c r="X1354" i="4"/>
  <c r="Y1354" i="4" s="1"/>
  <c r="Q1354" i="4"/>
  <c r="R1354" i="4" s="1"/>
  <c r="O1354" i="4"/>
  <c r="J1354" i="4"/>
  <c r="AH1353" i="4"/>
  <c r="X1353" i="4"/>
  <c r="Y1353" i="4" s="1"/>
  <c r="Q1353" i="4"/>
  <c r="R1353" i="4" s="1"/>
  <c r="O1353" i="4"/>
  <c r="J1353" i="4"/>
  <c r="Z1353" i="4" s="1"/>
  <c r="AA1353" i="4" s="1"/>
  <c r="AB1353" i="4" s="1"/>
  <c r="AC1353" i="4" s="1"/>
  <c r="AH1352" i="4"/>
  <c r="X1352" i="4"/>
  <c r="Y1352" i="4" s="1"/>
  <c r="Q1352" i="4"/>
  <c r="R1352" i="4" s="1"/>
  <c r="O1352" i="4"/>
  <c r="J1352" i="4"/>
  <c r="AH1351" i="4"/>
  <c r="X1351" i="4"/>
  <c r="Y1351" i="4" s="1"/>
  <c r="Q1351" i="4"/>
  <c r="R1351" i="4" s="1"/>
  <c r="O1351" i="4"/>
  <c r="J1351" i="4"/>
  <c r="AH1350" i="4"/>
  <c r="X1350" i="4"/>
  <c r="Y1350" i="4" s="1"/>
  <c r="Q1350" i="4"/>
  <c r="R1350" i="4" s="1"/>
  <c r="O1350" i="4"/>
  <c r="J1350" i="4"/>
  <c r="AH1349" i="4"/>
  <c r="X1349" i="4"/>
  <c r="Y1349" i="4" s="1"/>
  <c r="Q1349" i="4"/>
  <c r="R1349" i="4" s="1"/>
  <c r="O1349" i="4"/>
  <c r="S1349" i="4" s="1"/>
  <c r="J1349" i="4"/>
  <c r="AH1348" i="4"/>
  <c r="X1348" i="4"/>
  <c r="Y1348" i="4" s="1"/>
  <c r="Q1348" i="4"/>
  <c r="R1348" i="4" s="1"/>
  <c r="O1348" i="4"/>
  <c r="J1348" i="4"/>
  <c r="AH1347" i="4"/>
  <c r="X1347" i="4"/>
  <c r="Y1347" i="4" s="1"/>
  <c r="Q1347" i="4"/>
  <c r="R1347" i="4" s="1"/>
  <c r="O1347" i="4"/>
  <c r="J1347" i="4"/>
  <c r="AH1346" i="4"/>
  <c r="X1346" i="4"/>
  <c r="Y1346" i="4" s="1"/>
  <c r="Q1346" i="4"/>
  <c r="R1346" i="4" s="1"/>
  <c r="O1346" i="4"/>
  <c r="J1346" i="4"/>
  <c r="AH1345" i="4"/>
  <c r="X1345" i="4"/>
  <c r="Y1345" i="4" s="1"/>
  <c r="Q1345" i="4"/>
  <c r="R1345" i="4" s="1"/>
  <c r="O1345" i="4"/>
  <c r="J1345" i="4"/>
  <c r="AH1344" i="4"/>
  <c r="X1344" i="4"/>
  <c r="Y1344" i="4" s="1"/>
  <c r="Q1344" i="4"/>
  <c r="R1344" i="4" s="1"/>
  <c r="O1344" i="4"/>
  <c r="J1344" i="4"/>
  <c r="AH1343" i="4"/>
  <c r="X1343" i="4"/>
  <c r="Y1343" i="4" s="1"/>
  <c r="Q1343" i="4"/>
  <c r="R1343" i="4" s="1"/>
  <c r="O1343" i="4"/>
  <c r="J1343" i="4"/>
  <c r="AH1342" i="4"/>
  <c r="X1342" i="4"/>
  <c r="Y1342" i="4" s="1"/>
  <c r="Q1342" i="4"/>
  <c r="R1342" i="4" s="1"/>
  <c r="O1342" i="4"/>
  <c r="J1342" i="4"/>
  <c r="AH1341" i="4"/>
  <c r="X1341" i="4"/>
  <c r="Y1341" i="4" s="1"/>
  <c r="Q1341" i="4"/>
  <c r="R1341" i="4" s="1"/>
  <c r="O1341" i="4"/>
  <c r="J1341" i="4"/>
  <c r="AH1340" i="4"/>
  <c r="X1340" i="4"/>
  <c r="Y1340" i="4" s="1"/>
  <c r="Q1340" i="4"/>
  <c r="R1340" i="4" s="1"/>
  <c r="O1340" i="4"/>
  <c r="S1340" i="4" s="1"/>
  <c r="J1340" i="4"/>
  <c r="AH1339" i="4"/>
  <c r="X1339" i="4"/>
  <c r="Y1339" i="4" s="1"/>
  <c r="Q1339" i="4"/>
  <c r="R1339" i="4" s="1"/>
  <c r="O1339" i="4"/>
  <c r="J1339" i="4"/>
  <c r="AH1338" i="4"/>
  <c r="X1338" i="4"/>
  <c r="Y1338" i="4" s="1"/>
  <c r="Q1338" i="4"/>
  <c r="R1338" i="4" s="1"/>
  <c r="O1338" i="4"/>
  <c r="J1338" i="4"/>
  <c r="AH1337" i="4"/>
  <c r="X1337" i="4"/>
  <c r="Y1337" i="4" s="1"/>
  <c r="Q1337" i="4"/>
  <c r="R1337" i="4" s="1"/>
  <c r="O1337" i="4"/>
  <c r="J1337" i="4"/>
  <c r="AH1336" i="4"/>
  <c r="X1336" i="4"/>
  <c r="Y1336" i="4" s="1"/>
  <c r="Q1336" i="4"/>
  <c r="R1336" i="4" s="1"/>
  <c r="O1336" i="4"/>
  <c r="J1336" i="4"/>
  <c r="AH1335" i="4"/>
  <c r="X1335" i="4"/>
  <c r="Y1335" i="4" s="1"/>
  <c r="Q1335" i="4"/>
  <c r="R1335" i="4" s="1"/>
  <c r="O1335" i="4"/>
  <c r="J1335" i="4"/>
  <c r="AH1334" i="4"/>
  <c r="X1334" i="4"/>
  <c r="Y1334" i="4" s="1"/>
  <c r="Q1334" i="4"/>
  <c r="R1334" i="4" s="1"/>
  <c r="O1334" i="4"/>
  <c r="J1334" i="4"/>
  <c r="AH1333" i="4"/>
  <c r="X1333" i="4"/>
  <c r="Y1333" i="4" s="1"/>
  <c r="Q1333" i="4"/>
  <c r="R1333" i="4" s="1"/>
  <c r="O1333" i="4"/>
  <c r="J1333" i="4"/>
  <c r="AH1332" i="4"/>
  <c r="X1332" i="4"/>
  <c r="Y1332" i="4" s="1"/>
  <c r="Q1332" i="4"/>
  <c r="R1332" i="4" s="1"/>
  <c r="O1332" i="4"/>
  <c r="S1332" i="4" s="1"/>
  <c r="J1332" i="4"/>
  <c r="AH1331" i="4"/>
  <c r="X1331" i="4"/>
  <c r="Y1331" i="4" s="1"/>
  <c r="Q1331" i="4"/>
  <c r="R1331" i="4" s="1"/>
  <c r="O1331" i="4"/>
  <c r="S1331" i="4" s="1"/>
  <c r="J1331" i="4"/>
  <c r="AH1330" i="4"/>
  <c r="X1330" i="4"/>
  <c r="Y1330" i="4" s="1"/>
  <c r="Q1330" i="4"/>
  <c r="R1330" i="4" s="1"/>
  <c r="O1330" i="4"/>
  <c r="J1330" i="4"/>
  <c r="AH1329" i="4"/>
  <c r="X1329" i="4"/>
  <c r="Y1329" i="4" s="1"/>
  <c r="Q1329" i="4"/>
  <c r="R1329" i="4" s="1"/>
  <c r="O1329" i="4"/>
  <c r="J1329" i="4"/>
  <c r="AH1328" i="4"/>
  <c r="X1328" i="4"/>
  <c r="Y1328" i="4" s="1"/>
  <c r="Q1328" i="4"/>
  <c r="R1328" i="4" s="1"/>
  <c r="O1328" i="4"/>
  <c r="J1328" i="4"/>
  <c r="AH1327" i="4"/>
  <c r="X1327" i="4"/>
  <c r="Y1327" i="4" s="1"/>
  <c r="Q1327" i="4"/>
  <c r="R1327" i="4" s="1"/>
  <c r="O1327" i="4"/>
  <c r="J1327" i="4"/>
  <c r="AH1326" i="4"/>
  <c r="X1326" i="4"/>
  <c r="Y1326" i="4" s="1"/>
  <c r="Q1326" i="4"/>
  <c r="R1326" i="4" s="1"/>
  <c r="O1326" i="4"/>
  <c r="J1326" i="4"/>
  <c r="AH1325" i="4"/>
  <c r="X1325" i="4"/>
  <c r="Y1325" i="4" s="1"/>
  <c r="Q1325" i="4"/>
  <c r="R1325" i="4" s="1"/>
  <c r="O1325" i="4"/>
  <c r="J1325" i="4"/>
  <c r="AH1324" i="4"/>
  <c r="X1324" i="4"/>
  <c r="Y1324" i="4" s="1"/>
  <c r="Q1324" i="4"/>
  <c r="R1324" i="4" s="1"/>
  <c r="O1324" i="4"/>
  <c r="S1324" i="4" s="1"/>
  <c r="J1324" i="4"/>
  <c r="AH1323" i="4"/>
  <c r="X1323" i="4"/>
  <c r="Y1323" i="4" s="1"/>
  <c r="Q1323" i="4"/>
  <c r="R1323" i="4" s="1"/>
  <c r="O1323" i="4"/>
  <c r="J1323" i="4"/>
  <c r="AH1322" i="4"/>
  <c r="X1322" i="4"/>
  <c r="Y1322" i="4" s="1"/>
  <c r="Q1322" i="4"/>
  <c r="R1322" i="4" s="1"/>
  <c r="O1322" i="4"/>
  <c r="J1322" i="4"/>
  <c r="AH1321" i="4"/>
  <c r="X1321" i="4"/>
  <c r="Y1321" i="4" s="1"/>
  <c r="Q1321" i="4"/>
  <c r="R1321" i="4" s="1"/>
  <c r="O1321" i="4"/>
  <c r="J1321" i="4"/>
  <c r="AH1320" i="4"/>
  <c r="X1320" i="4"/>
  <c r="Y1320" i="4" s="1"/>
  <c r="Q1320" i="4"/>
  <c r="R1320" i="4" s="1"/>
  <c r="O1320" i="4"/>
  <c r="S1320" i="4" s="1"/>
  <c r="J1320" i="4"/>
  <c r="AH1319" i="4"/>
  <c r="X1319" i="4"/>
  <c r="Y1319" i="4" s="1"/>
  <c r="Q1319" i="4"/>
  <c r="R1319" i="4" s="1"/>
  <c r="O1319" i="4"/>
  <c r="J1319" i="4"/>
  <c r="AH1318" i="4"/>
  <c r="X1318" i="4"/>
  <c r="Y1318" i="4" s="1"/>
  <c r="Q1318" i="4"/>
  <c r="R1318" i="4" s="1"/>
  <c r="O1318" i="4"/>
  <c r="J1318" i="4"/>
  <c r="AH1317" i="4"/>
  <c r="X1317" i="4"/>
  <c r="Y1317" i="4" s="1"/>
  <c r="Q1317" i="4"/>
  <c r="R1317" i="4" s="1"/>
  <c r="O1317" i="4"/>
  <c r="J1317" i="4"/>
  <c r="Z1317" i="4" s="1"/>
  <c r="AA1317" i="4" s="1"/>
  <c r="AB1317" i="4" s="1"/>
  <c r="AC1317" i="4" s="1"/>
  <c r="AH1316" i="4"/>
  <c r="X1316" i="4"/>
  <c r="Y1316" i="4" s="1"/>
  <c r="Q1316" i="4"/>
  <c r="R1316" i="4" s="1"/>
  <c r="O1316" i="4"/>
  <c r="S1316" i="4" s="1"/>
  <c r="J1316" i="4"/>
  <c r="AH1315" i="4"/>
  <c r="X1315" i="4"/>
  <c r="Y1315" i="4" s="1"/>
  <c r="Q1315" i="4"/>
  <c r="R1315" i="4" s="1"/>
  <c r="O1315" i="4"/>
  <c r="J1315" i="4"/>
  <c r="Z1315" i="4" s="1"/>
  <c r="AA1315" i="4" s="1"/>
  <c r="AB1315" i="4" s="1"/>
  <c r="AC1315" i="4" s="1"/>
  <c r="AH1314" i="4"/>
  <c r="X1314" i="4"/>
  <c r="Y1314" i="4" s="1"/>
  <c r="Q1314" i="4"/>
  <c r="R1314" i="4" s="1"/>
  <c r="O1314" i="4"/>
  <c r="J1314" i="4"/>
  <c r="AH1313" i="4"/>
  <c r="X1313" i="4"/>
  <c r="Y1313" i="4" s="1"/>
  <c r="Q1313" i="4"/>
  <c r="R1313" i="4" s="1"/>
  <c r="O1313" i="4"/>
  <c r="J1313" i="4"/>
  <c r="AH1312" i="4"/>
  <c r="X1312" i="4"/>
  <c r="Y1312" i="4" s="1"/>
  <c r="Q1312" i="4"/>
  <c r="R1312" i="4" s="1"/>
  <c r="O1312" i="4"/>
  <c r="J1312" i="4"/>
  <c r="AH1311" i="4"/>
  <c r="X1311" i="4"/>
  <c r="Y1311" i="4" s="1"/>
  <c r="Q1311" i="4"/>
  <c r="R1311" i="4" s="1"/>
  <c r="O1311" i="4"/>
  <c r="J1311" i="4"/>
  <c r="AH1310" i="4"/>
  <c r="X1310" i="4"/>
  <c r="Y1310" i="4" s="1"/>
  <c r="Q1310" i="4"/>
  <c r="R1310" i="4" s="1"/>
  <c r="O1310" i="4"/>
  <c r="J1310" i="4"/>
  <c r="AH1309" i="4"/>
  <c r="X1309" i="4"/>
  <c r="Y1309" i="4" s="1"/>
  <c r="Q1309" i="4"/>
  <c r="R1309" i="4" s="1"/>
  <c r="O1309" i="4"/>
  <c r="J1309" i="4"/>
  <c r="AH1308" i="4"/>
  <c r="X1308" i="4"/>
  <c r="Y1308" i="4" s="1"/>
  <c r="Q1308" i="4"/>
  <c r="R1308" i="4" s="1"/>
  <c r="O1308" i="4"/>
  <c r="J1308" i="4"/>
  <c r="AH1307" i="4"/>
  <c r="X1307" i="4"/>
  <c r="Y1307" i="4" s="1"/>
  <c r="Q1307" i="4"/>
  <c r="R1307" i="4" s="1"/>
  <c r="O1307" i="4"/>
  <c r="J1307" i="4"/>
  <c r="Z1307" i="4" s="1"/>
  <c r="AA1307" i="4" s="1"/>
  <c r="AB1307" i="4" s="1"/>
  <c r="AC1307" i="4" s="1"/>
  <c r="AH1306" i="4"/>
  <c r="X1306" i="4"/>
  <c r="Y1306" i="4" s="1"/>
  <c r="Q1306" i="4"/>
  <c r="R1306" i="4" s="1"/>
  <c r="O1306" i="4"/>
  <c r="J1306" i="4"/>
  <c r="AH1305" i="4"/>
  <c r="X1305" i="4"/>
  <c r="Y1305" i="4" s="1"/>
  <c r="Q1305" i="4"/>
  <c r="R1305" i="4" s="1"/>
  <c r="O1305" i="4"/>
  <c r="S1305" i="4" s="1"/>
  <c r="J1305" i="4"/>
  <c r="AH1304" i="4"/>
  <c r="X1304" i="4"/>
  <c r="Y1304" i="4" s="1"/>
  <c r="Q1304" i="4"/>
  <c r="R1304" i="4" s="1"/>
  <c r="O1304" i="4"/>
  <c r="J1304" i="4"/>
  <c r="AH1303" i="4"/>
  <c r="X1303" i="4"/>
  <c r="Y1303" i="4" s="1"/>
  <c r="Q1303" i="4"/>
  <c r="R1303" i="4" s="1"/>
  <c r="O1303" i="4"/>
  <c r="J1303" i="4"/>
  <c r="AH1302" i="4"/>
  <c r="X1302" i="4"/>
  <c r="Y1302" i="4" s="1"/>
  <c r="Q1302" i="4"/>
  <c r="R1302" i="4" s="1"/>
  <c r="O1302" i="4"/>
  <c r="J1302" i="4"/>
  <c r="AH1301" i="4"/>
  <c r="X1301" i="4"/>
  <c r="Y1301" i="4" s="1"/>
  <c r="Q1301" i="4"/>
  <c r="R1301" i="4" s="1"/>
  <c r="O1301" i="4"/>
  <c r="J1301" i="4"/>
  <c r="AH1300" i="4"/>
  <c r="X1300" i="4"/>
  <c r="Y1300" i="4" s="1"/>
  <c r="Q1300" i="4"/>
  <c r="R1300" i="4" s="1"/>
  <c r="O1300" i="4"/>
  <c r="S1300" i="4" s="1"/>
  <c r="J1300" i="4"/>
  <c r="AH1299" i="4"/>
  <c r="X1299" i="4"/>
  <c r="Y1299" i="4" s="1"/>
  <c r="Q1299" i="4"/>
  <c r="R1299" i="4" s="1"/>
  <c r="O1299" i="4"/>
  <c r="J1299" i="4"/>
  <c r="Z1299" i="4" s="1"/>
  <c r="AA1299" i="4" s="1"/>
  <c r="AB1299" i="4" s="1"/>
  <c r="AC1299" i="4" s="1"/>
  <c r="AH1298" i="4"/>
  <c r="X1298" i="4"/>
  <c r="Y1298" i="4" s="1"/>
  <c r="Q1298" i="4"/>
  <c r="R1298" i="4" s="1"/>
  <c r="O1298" i="4"/>
  <c r="J1298" i="4"/>
  <c r="AH1297" i="4"/>
  <c r="X1297" i="4"/>
  <c r="Y1297" i="4" s="1"/>
  <c r="Q1297" i="4"/>
  <c r="R1297" i="4" s="1"/>
  <c r="O1297" i="4"/>
  <c r="J1297" i="4"/>
  <c r="AH1296" i="4"/>
  <c r="X1296" i="4"/>
  <c r="Y1296" i="4" s="1"/>
  <c r="Q1296" i="4"/>
  <c r="R1296" i="4" s="1"/>
  <c r="O1296" i="4"/>
  <c r="J1296" i="4"/>
  <c r="AH1295" i="4"/>
  <c r="X1295" i="4"/>
  <c r="Y1295" i="4" s="1"/>
  <c r="Q1295" i="4"/>
  <c r="R1295" i="4" s="1"/>
  <c r="O1295" i="4"/>
  <c r="J1295" i="4"/>
  <c r="Z1295" i="4" s="1"/>
  <c r="AA1295" i="4" s="1"/>
  <c r="AB1295" i="4" s="1"/>
  <c r="AC1295" i="4" s="1"/>
  <c r="AH1294" i="4"/>
  <c r="X1294" i="4"/>
  <c r="Y1294" i="4" s="1"/>
  <c r="Q1294" i="4"/>
  <c r="R1294" i="4" s="1"/>
  <c r="O1294" i="4"/>
  <c r="J1294" i="4"/>
  <c r="AH1293" i="4"/>
  <c r="X1293" i="4"/>
  <c r="Y1293" i="4" s="1"/>
  <c r="Q1293" i="4"/>
  <c r="R1293" i="4" s="1"/>
  <c r="O1293" i="4"/>
  <c r="J1293" i="4"/>
  <c r="AH1292" i="4"/>
  <c r="X1292" i="4"/>
  <c r="Y1292" i="4" s="1"/>
  <c r="Q1292" i="4"/>
  <c r="R1292" i="4" s="1"/>
  <c r="O1292" i="4"/>
  <c r="J1292" i="4"/>
  <c r="AH1291" i="4"/>
  <c r="X1291" i="4"/>
  <c r="Y1291" i="4" s="1"/>
  <c r="Q1291" i="4"/>
  <c r="R1291" i="4" s="1"/>
  <c r="O1291" i="4"/>
  <c r="J1291" i="4"/>
  <c r="Z1291" i="4" s="1"/>
  <c r="AA1291" i="4" s="1"/>
  <c r="AB1291" i="4" s="1"/>
  <c r="AC1291" i="4" s="1"/>
  <c r="AH1290" i="4"/>
  <c r="X1290" i="4"/>
  <c r="Y1290" i="4" s="1"/>
  <c r="Q1290" i="4"/>
  <c r="R1290" i="4" s="1"/>
  <c r="O1290" i="4"/>
  <c r="J1290" i="4"/>
  <c r="AH1289" i="4"/>
  <c r="X1289" i="4"/>
  <c r="Y1289" i="4" s="1"/>
  <c r="Q1289" i="4"/>
  <c r="R1289" i="4" s="1"/>
  <c r="O1289" i="4"/>
  <c r="S1289" i="4" s="1"/>
  <c r="J1289" i="4"/>
  <c r="AH1288" i="4"/>
  <c r="X1288" i="4"/>
  <c r="Y1288" i="4" s="1"/>
  <c r="Q1288" i="4"/>
  <c r="R1288" i="4" s="1"/>
  <c r="O1288" i="4"/>
  <c r="J1288" i="4"/>
  <c r="AH1287" i="4"/>
  <c r="X1287" i="4"/>
  <c r="Y1287" i="4" s="1"/>
  <c r="Q1287" i="4"/>
  <c r="R1287" i="4" s="1"/>
  <c r="O1287" i="4"/>
  <c r="J1287" i="4"/>
  <c r="AH1286" i="4"/>
  <c r="X1286" i="4"/>
  <c r="Y1286" i="4" s="1"/>
  <c r="Q1286" i="4"/>
  <c r="R1286" i="4" s="1"/>
  <c r="O1286" i="4"/>
  <c r="J1286" i="4"/>
  <c r="AH1285" i="4"/>
  <c r="X1285" i="4"/>
  <c r="Y1285" i="4" s="1"/>
  <c r="Q1285" i="4"/>
  <c r="R1285" i="4" s="1"/>
  <c r="O1285" i="4"/>
  <c r="J1285" i="4"/>
  <c r="AH1284" i="4"/>
  <c r="X1284" i="4"/>
  <c r="Y1284" i="4" s="1"/>
  <c r="Q1284" i="4"/>
  <c r="R1284" i="4" s="1"/>
  <c r="O1284" i="4"/>
  <c r="J1284" i="4"/>
  <c r="AH1283" i="4"/>
  <c r="X1283" i="4"/>
  <c r="Y1283" i="4" s="1"/>
  <c r="Q1283" i="4"/>
  <c r="R1283" i="4" s="1"/>
  <c r="O1283" i="4"/>
  <c r="J1283" i="4"/>
  <c r="AH1282" i="4"/>
  <c r="X1282" i="4"/>
  <c r="Y1282" i="4" s="1"/>
  <c r="Q1282" i="4"/>
  <c r="R1282" i="4" s="1"/>
  <c r="O1282" i="4"/>
  <c r="J1282" i="4"/>
  <c r="AH1281" i="4"/>
  <c r="X1281" i="4"/>
  <c r="Y1281" i="4" s="1"/>
  <c r="Q1281" i="4"/>
  <c r="R1281" i="4" s="1"/>
  <c r="O1281" i="4"/>
  <c r="J1281" i="4"/>
  <c r="AH1280" i="4"/>
  <c r="X1280" i="4"/>
  <c r="Y1280" i="4" s="1"/>
  <c r="Q1280" i="4"/>
  <c r="R1280" i="4" s="1"/>
  <c r="O1280" i="4"/>
  <c r="J1280" i="4"/>
  <c r="AH1279" i="4"/>
  <c r="X1279" i="4"/>
  <c r="Y1279" i="4" s="1"/>
  <c r="Q1279" i="4"/>
  <c r="R1279" i="4" s="1"/>
  <c r="O1279" i="4"/>
  <c r="S1279" i="4" s="1"/>
  <c r="J1279" i="4"/>
  <c r="AH1278" i="4"/>
  <c r="X1278" i="4"/>
  <c r="Y1278" i="4" s="1"/>
  <c r="Q1278" i="4"/>
  <c r="R1278" i="4" s="1"/>
  <c r="O1278" i="4"/>
  <c r="J1278" i="4"/>
  <c r="AH1277" i="4"/>
  <c r="X1277" i="4"/>
  <c r="Y1277" i="4" s="1"/>
  <c r="Q1277" i="4"/>
  <c r="R1277" i="4" s="1"/>
  <c r="O1277" i="4"/>
  <c r="J1277" i="4"/>
  <c r="AH1276" i="4"/>
  <c r="X1276" i="4"/>
  <c r="Y1276" i="4" s="1"/>
  <c r="Q1276" i="4"/>
  <c r="R1276" i="4" s="1"/>
  <c r="O1276" i="4"/>
  <c r="J1276" i="4"/>
  <c r="AH1275" i="4"/>
  <c r="X1275" i="4"/>
  <c r="Y1275" i="4" s="1"/>
  <c r="Q1275" i="4"/>
  <c r="R1275" i="4" s="1"/>
  <c r="O1275" i="4"/>
  <c r="J1275" i="4"/>
  <c r="AH1274" i="4"/>
  <c r="X1274" i="4"/>
  <c r="Y1274" i="4" s="1"/>
  <c r="Q1274" i="4"/>
  <c r="R1274" i="4" s="1"/>
  <c r="O1274" i="4"/>
  <c r="J1274" i="4"/>
  <c r="AH1273" i="4"/>
  <c r="X1273" i="4"/>
  <c r="Y1273" i="4" s="1"/>
  <c r="Q1273" i="4"/>
  <c r="R1273" i="4" s="1"/>
  <c r="O1273" i="4"/>
  <c r="J1273" i="4"/>
  <c r="AH1272" i="4"/>
  <c r="X1272" i="4"/>
  <c r="Y1272" i="4" s="1"/>
  <c r="Q1272" i="4"/>
  <c r="R1272" i="4" s="1"/>
  <c r="O1272" i="4"/>
  <c r="J1272" i="4"/>
  <c r="AH1271" i="4"/>
  <c r="X1271" i="4"/>
  <c r="Y1271" i="4" s="1"/>
  <c r="Q1271" i="4"/>
  <c r="R1271" i="4" s="1"/>
  <c r="O1271" i="4"/>
  <c r="J1271" i="4"/>
  <c r="AH1270" i="4"/>
  <c r="X1270" i="4"/>
  <c r="Y1270" i="4" s="1"/>
  <c r="Q1270" i="4"/>
  <c r="R1270" i="4" s="1"/>
  <c r="O1270" i="4"/>
  <c r="J1270" i="4"/>
  <c r="AH1269" i="4"/>
  <c r="X1269" i="4"/>
  <c r="Y1269" i="4" s="1"/>
  <c r="Q1269" i="4"/>
  <c r="R1269" i="4" s="1"/>
  <c r="O1269" i="4"/>
  <c r="J1269" i="4"/>
  <c r="AH1268" i="4"/>
  <c r="X1268" i="4"/>
  <c r="Y1268" i="4" s="1"/>
  <c r="Q1268" i="4"/>
  <c r="R1268" i="4" s="1"/>
  <c r="O1268" i="4"/>
  <c r="J1268" i="4"/>
  <c r="AH1267" i="4"/>
  <c r="X1267" i="4"/>
  <c r="Y1267" i="4" s="1"/>
  <c r="Q1267" i="4"/>
  <c r="R1267" i="4" s="1"/>
  <c r="O1267" i="4"/>
  <c r="J1267" i="4"/>
  <c r="AH1266" i="4"/>
  <c r="X1266" i="4"/>
  <c r="Y1266" i="4" s="1"/>
  <c r="Q1266" i="4"/>
  <c r="R1266" i="4" s="1"/>
  <c r="O1266" i="4"/>
  <c r="J1266" i="4"/>
  <c r="AH1265" i="4"/>
  <c r="X1265" i="4"/>
  <c r="Y1265" i="4" s="1"/>
  <c r="Q1265" i="4"/>
  <c r="R1265" i="4" s="1"/>
  <c r="O1265" i="4"/>
  <c r="J1265" i="4"/>
  <c r="AH1264" i="4"/>
  <c r="X1264" i="4"/>
  <c r="Y1264" i="4" s="1"/>
  <c r="Q1264" i="4"/>
  <c r="R1264" i="4" s="1"/>
  <c r="O1264" i="4"/>
  <c r="J1264" i="4"/>
  <c r="AH1263" i="4"/>
  <c r="X1263" i="4"/>
  <c r="Y1263" i="4" s="1"/>
  <c r="Q1263" i="4"/>
  <c r="R1263" i="4" s="1"/>
  <c r="O1263" i="4"/>
  <c r="S1263" i="4" s="1"/>
  <c r="J1263" i="4"/>
  <c r="AH1262" i="4"/>
  <c r="X1262" i="4"/>
  <c r="Y1262" i="4" s="1"/>
  <c r="Q1262" i="4"/>
  <c r="R1262" i="4" s="1"/>
  <c r="O1262" i="4"/>
  <c r="J1262" i="4"/>
  <c r="AH1261" i="4"/>
  <c r="X1261" i="4"/>
  <c r="Y1261" i="4" s="1"/>
  <c r="Q1261" i="4"/>
  <c r="R1261" i="4" s="1"/>
  <c r="O1261" i="4"/>
  <c r="J1261" i="4"/>
  <c r="AH1260" i="4"/>
  <c r="X1260" i="4"/>
  <c r="Y1260" i="4" s="1"/>
  <c r="Q1260" i="4"/>
  <c r="R1260" i="4" s="1"/>
  <c r="O1260" i="4"/>
  <c r="S1260" i="4" s="1"/>
  <c r="J1260" i="4"/>
  <c r="AH1259" i="4"/>
  <c r="X1259" i="4"/>
  <c r="Y1259" i="4" s="1"/>
  <c r="Q1259" i="4"/>
  <c r="R1259" i="4" s="1"/>
  <c r="O1259" i="4"/>
  <c r="J1259" i="4"/>
  <c r="Z1259" i="4" s="1"/>
  <c r="AA1259" i="4" s="1"/>
  <c r="AB1259" i="4" s="1"/>
  <c r="AC1259" i="4" s="1"/>
  <c r="AH1258" i="4"/>
  <c r="X1258" i="4"/>
  <c r="Y1258" i="4" s="1"/>
  <c r="Q1258" i="4"/>
  <c r="R1258" i="4" s="1"/>
  <c r="O1258" i="4"/>
  <c r="J1258" i="4"/>
  <c r="AH1257" i="4"/>
  <c r="X1257" i="4"/>
  <c r="Y1257" i="4" s="1"/>
  <c r="Q1257" i="4"/>
  <c r="R1257" i="4" s="1"/>
  <c r="O1257" i="4"/>
  <c r="J1257" i="4"/>
  <c r="AH1256" i="4"/>
  <c r="X1256" i="4"/>
  <c r="Y1256" i="4" s="1"/>
  <c r="Q1256" i="4"/>
  <c r="R1256" i="4" s="1"/>
  <c r="O1256" i="4"/>
  <c r="J1256" i="4"/>
  <c r="AH1255" i="4"/>
  <c r="X1255" i="4"/>
  <c r="Y1255" i="4" s="1"/>
  <c r="Q1255" i="4"/>
  <c r="R1255" i="4" s="1"/>
  <c r="O1255" i="4"/>
  <c r="J1255" i="4"/>
  <c r="AH1254" i="4"/>
  <c r="X1254" i="4"/>
  <c r="Y1254" i="4" s="1"/>
  <c r="Q1254" i="4"/>
  <c r="R1254" i="4" s="1"/>
  <c r="O1254" i="4"/>
  <c r="J1254" i="4"/>
  <c r="AH1253" i="4"/>
  <c r="X1253" i="4"/>
  <c r="Y1253" i="4" s="1"/>
  <c r="Q1253" i="4"/>
  <c r="R1253" i="4" s="1"/>
  <c r="O1253" i="4"/>
  <c r="J1253" i="4"/>
  <c r="Z1253" i="4" s="1"/>
  <c r="AA1253" i="4" s="1"/>
  <c r="AB1253" i="4" s="1"/>
  <c r="AC1253" i="4" s="1"/>
  <c r="AH1252" i="4"/>
  <c r="X1252" i="4"/>
  <c r="Y1252" i="4" s="1"/>
  <c r="Q1252" i="4"/>
  <c r="R1252" i="4" s="1"/>
  <c r="O1252" i="4"/>
  <c r="S1252" i="4" s="1"/>
  <c r="J1252" i="4"/>
  <c r="AH1251" i="4"/>
  <c r="X1251" i="4"/>
  <c r="Y1251" i="4" s="1"/>
  <c r="Q1251" i="4"/>
  <c r="R1251" i="4" s="1"/>
  <c r="O1251" i="4"/>
  <c r="J1251" i="4"/>
  <c r="AH1250" i="4"/>
  <c r="X1250" i="4"/>
  <c r="Y1250" i="4" s="1"/>
  <c r="Q1250" i="4"/>
  <c r="R1250" i="4" s="1"/>
  <c r="O1250" i="4"/>
  <c r="J1250" i="4"/>
  <c r="AH1249" i="4"/>
  <c r="X1249" i="4"/>
  <c r="Y1249" i="4" s="1"/>
  <c r="Q1249" i="4"/>
  <c r="R1249" i="4" s="1"/>
  <c r="O1249" i="4"/>
  <c r="J1249" i="4"/>
  <c r="AH1248" i="4"/>
  <c r="X1248" i="4"/>
  <c r="Y1248" i="4" s="1"/>
  <c r="Q1248" i="4"/>
  <c r="R1248" i="4" s="1"/>
  <c r="O1248" i="4"/>
  <c r="J1248" i="4"/>
  <c r="AH1247" i="4"/>
  <c r="X1247" i="4"/>
  <c r="Y1247" i="4" s="1"/>
  <c r="Q1247" i="4"/>
  <c r="R1247" i="4" s="1"/>
  <c r="O1247" i="4"/>
  <c r="J1247" i="4"/>
  <c r="AH1246" i="4"/>
  <c r="X1246" i="4"/>
  <c r="Y1246" i="4" s="1"/>
  <c r="Q1246" i="4"/>
  <c r="R1246" i="4" s="1"/>
  <c r="O1246" i="4"/>
  <c r="J1246" i="4"/>
  <c r="AH1245" i="4"/>
  <c r="X1245" i="4"/>
  <c r="Y1245" i="4" s="1"/>
  <c r="Q1245" i="4"/>
  <c r="R1245" i="4" s="1"/>
  <c r="O1245" i="4"/>
  <c r="J1245" i="4"/>
  <c r="AH1244" i="4"/>
  <c r="X1244" i="4"/>
  <c r="Y1244" i="4" s="1"/>
  <c r="Q1244" i="4"/>
  <c r="R1244" i="4" s="1"/>
  <c r="O1244" i="4"/>
  <c r="J1244" i="4"/>
  <c r="AH1243" i="4"/>
  <c r="X1243" i="4"/>
  <c r="Y1243" i="4" s="1"/>
  <c r="Q1243" i="4"/>
  <c r="R1243" i="4" s="1"/>
  <c r="O1243" i="4"/>
  <c r="J1243" i="4"/>
  <c r="AH1242" i="4"/>
  <c r="X1242" i="4"/>
  <c r="Y1242" i="4" s="1"/>
  <c r="Q1242" i="4"/>
  <c r="R1242" i="4" s="1"/>
  <c r="O1242" i="4"/>
  <c r="J1242" i="4"/>
  <c r="AH1241" i="4"/>
  <c r="X1241" i="4"/>
  <c r="Y1241" i="4" s="1"/>
  <c r="Q1241" i="4"/>
  <c r="R1241" i="4" s="1"/>
  <c r="O1241" i="4"/>
  <c r="J1241" i="4"/>
  <c r="AH1240" i="4"/>
  <c r="X1240" i="4"/>
  <c r="Y1240" i="4" s="1"/>
  <c r="Q1240" i="4"/>
  <c r="R1240" i="4" s="1"/>
  <c r="O1240" i="4"/>
  <c r="S1240" i="4" s="1"/>
  <c r="J1240" i="4"/>
  <c r="AH1239" i="4"/>
  <c r="X1239" i="4"/>
  <c r="Y1239" i="4" s="1"/>
  <c r="Q1239" i="4"/>
  <c r="R1239" i="4" s="1"/>
  <c r="O1239" i="4"/>
  <c r="J1239" i="4"/>
  <c r="AH1238" i="4"/>
  <c r="X1238" i="4"/>
  <c r="Y1238" i="4" s="1"/>
  <c r="Q1238" i="4"/>
  <c r="R1238" i="4" s="1"/>
  <c r="O1238" i="4"/>
  <c r="J1238" i="4"/>
  <c r="AH1237" i="4"/>
  <c r="X1237" i="4"/>
  <c r="Y1237" i="4" s="1"/>
  <c r="Q1237" i="4"/>
  <c r="R1237" i="4" s="1"/>
  <c r="O1237" i="4"/>
  <c r="J1237" i="4"/>
  <c r="AH1236" i="4"/>
  <c r="X1236" i="4"/>
  <c r="Y1236" i="4" s="1"/>
  <c r="Q1236" i="4"/>
  <c r="R1236" i="4" s="1"/>
  <c r="O1236" i="4"/>
  <c r="S1236" i="4" s="1"/>
  <c r="J1236" i="4"/>
  <c r="AH1235" i="4"/>
  <c r="X1235" i="4"/>
  <c r="Y1235" i="4" s="1"/>
  <c r="Q1235" i="4"/>
  <c r="R1235" i="4" s="1"/>
  <c r="O1235" i="4"/>
  <c r="J1235" i="4"/>
  <c r="AH1234" i="4"/>
  <c r="X1234" i="4"/>
  <c r="Y1234" i="4" s="1"/>
  <c r="Q1234" i="4"/>
  <c r="R1234" i="4" s="1"/>
  <c r="O1234" i="4"/>
  <c r="J1234" i="4"/>
  <c r="AH1233" i="4"/>
  <c r="X1233" i="4"/>
  <c r="Y1233" i="4" s="1"/>
  <c r="Q1233" i="4"/>
  <c r="R1233" i="4" s="1"/>
  <c r="O1233" i="4"/>
  <c r="J1233" i="4"/>
  <c r="AH1232" i="4"/>
  <c r="X1232" i="4"/>
  <c r="Y1232" i="4" s="1"/>
  <c r="Q1232" i="4"/>
  <c r="R1232" i="4" s="1"/>
  <c r="O1232" i="4"/>
  <c r="J1232" i="4"/>
  <c r="AH1231" i="4"/>
  <c r="X1231" i="4"/>
  <c r="Y1231" i="4" s="1"/>
  <c r="Q1231" i="4"/>
  <c r="R1231" i="4" s="1"/>
  <c r="O1231" i="4"/>
  <c r="J1231" i="4"/>
  <c r="AH1230" i="4"/>
  <c r="X1230" i="4"/>
  <c r="Y1230" i="4" s="1"/>
  <c r="Q1230" i="4"/>
  <c r="R1230" i="4" s="1"/>
  <c r="O1230" i="4"/>
  <c r="J1230" i="4"/>
  <c r="AH1229" i="4"/>
  <c r="X1229" i="4"/>
  <c r="Y1229" i="4" s="1"/>
  <c r="Q1229" i="4"/>
  <c r="R1229" i="4" s="1"/>
  <c r="O1229" i="4"/>
  <c r="J1229" i="4"/>
  <c r="AH1228" i="4"/>
  <c r="X1228" i="4"/>
  <c r="Y1228" i="4" s="1"/>
  <c r="Q1228" i="4"/>
  <c r="R1228" i="4" s="1"/>
  <c r="O1228" i="4"/>
  <c r="J1228" i="4"/>
  <c r="AH1227" i="4"/>
  <c r="X1227" i="4"/>
  <c r="Y1227" i="4" s="1"/>
  <c r="Q1227" i="4"/>
  <c r="R1227" i="4" s="1"/>
  <c r="O1227" i="4"/>
  <c r="J1227" i="4"/>
  <c r="AH1226" i="4"/>
  <c r="X1226" i="4"/>
  <c r="Y1226" i="4" s="1"/>
  <c r="Q1226" i="4"/>
  <c r="R1226" i="4" s="1"/>
  <c r="O1226" i="4"/>
  <c r="J1226" i="4"/>
  <c r="AH1225" i="4"/>
  <c r="X1225" i="4"/>
  <c r="Y1225" i="4" s="1"/>
  <c r="Q1225" i="4"/>
  <c r="R1225" i="4" s="1"/>
  <c r="O1225" i="4"/>
  <c r="J1225" i="4"/>
  <c r="AH1224" i="4"/>
  <c r="X1224" i="4"/>
  <c r="Y1224" i="4" s="1"/>
  <c r="Q1224" i="4"/>
  <c r="R1224" i="4" s="1"/>
  <c r="O1224" i="4"/>
  <c r="J1224" i="4"/>
  <c r="AH1223" i="4"/>
  <c r="X1223" i="4"/>
  <c r="Y1223" i="4" s="1"/>
  <c r="Q1223" i="4"/>
  <c r="R1223" i="4" s="1"/>
  <c r="O1223" i="4"/>
  <c r="J1223" i="4"/>
  <c r="AH1222" i="4"/>
  <c r="X1222" i="4"/>
  <c r="Y1222" i="4" s="1"/>
  <c r="Q1222" i="4"/>
  <c r="R1222" i="4" s="1"/>
  <c r="O1222" i="4"/>
  <c r="J1222" i="4"/>
  <c r="AH1221" i="4"/>
  <c r="X1221" i="4"/>
  <c r="Y1221" i="4" s="1"/>
  <c r="Q1221" i="4"/>
  <c r="R1221" i="4" s="1"/>
  <c r="O1221" i="4"/>
  <c r="J1221" i="4"/>
  <c r="AH1220" i="4"/>
  <c r="X1220" i="4"/>
  <c r="Y1220" i="4" s="1"/>
  <c r="Q1220" i="4"/>
  <c r="R1220" i="4" s="1"/>
  <c r="O1220" i="4"/>
  <c r="S1220" i="4" s="1"/>
  <c r="J1220" i="4"/>
  <c r="AH1219" i="4"/>
  <c r="X1219" i="4"/>
  <c r="Y1219" i="4" s="1"/>
  <c r="Q1219" i="4"/>
  <c r="R1219" i="4" s="1"/>
  <c r="O1219" i="4"/>
  <c r="S1219" i="4" s="1"/>
  <c r="J1219" i="4"/>
  <c r="AH1218" i="4"/>
  <c r="X1218" i="4"/>
  <c r="Y1218" i="4" s="1"/>
  <c r="Q1218" i="4"/>
  <c r="R1218" i="4" s="1"/>
  <c r="O1218" i="4"/>
  <c r="J1218" i="4"/>
  <c r="AH1217" i="4"/>
  <c r="X1217" i="4"/>
  <c r="Y1217" i="4" s="1"/>
  <c r="Q1217" i="4"/>
  <c r="R1217" i="4" s="1"/>
  <c r="O1217" i="4"/>
  <c r="J1217" i="4"/>
  <c r="AH1216" i="4"/>
  <c r="X1216" i="4"/>
  <c r="Y1216" i="4" s="1"/>
  <c r="Q1216" i="4"/>
  <c r="R1216" i="4" s="1"/>
  <c r="O1216" i="4"/>
  <c r="J1216" i="4"/>
  <c r="AH1215" i="4"/>
  <c r="X1215" i="4"/>
  <c r="Y1215" i="4" s="1"/>
  <c r="Q1215" i="4"/>
  <c r="R1215" i="4" s="1"/>
  <c r="O1215" i="4"/>
  <c r="S1215" i="4" s="1"/>
  <c r="J1215" i="4"/>
  <c r="AH1214" i="4"/>
  <c r="X1214" i="4"/>
  <c r="Y1214" i="4" s="1"/>
  <c r="Q1214" i="4"/>
  <c r="R1214" i="4" s="1"/>
  <c r="O1214" i="4"/>
  <c r="J1214" i="4"/>
  <c r="AH1213" i="4"/>
  <c r="X1213" i="4"/>
  <c r="Y1213" i="4" s="1"/>
  <c r="Q1213" i="4"/>
  <c r="R1213" i="4" s="1"/>
  <c r="O1213" i="4"/>
  <c r="J1213" i="4"/>
  <c r="AH1212" i="4"/>
  <c r="X1212" i="4"/>
  <c r="Y1212" i="4" s="1"/>
  <c r="Q1212" i="4"/>
  <c r="R1212" i="4" s="1"/>
  <c r="O1212" i="4"/>
  <c r="J1212" i="4"/>
  <c r="AH1211" i="4"/>
  <c r="X1211" i="4"/>
  <c r="Y1211" i="4" s="1"/>
  <c r="Q1211" i="4"/>
  <c r="R1211" i="4" s="1"/>
  <c r="O1211" i="4"/>
  <c r="J1211" i="4"/>
  <c r="AH1210" i="4"/>
  <c r="X1210" i="4"/>
  <c r="Y1210" i="4" s="1"/>
  <c r="Q1210" i="4"/>
  <c r="R1210" i="4" s="1"/>
  <c r="O1210" i="4"/>
  <c r="J1210" i="4"/>
  <c r="AH1209" i="4"/>
  <c r="X1209" i="4"/>
  <c r="Y1209" i="4" s="1"/>
  <c r="Q1209" i="4"/>
  <c r="R1209" i="4" s="1"/>
  <c r="O1209" i="4"/>
  <c r="J1209" i="4"/>
  <c r="AH1208" i="4"/>
  <c r="X1208" i="4"/>
  <c r="Y1208" i="4" s="1"/>
  <c r="Q1208" i="4"/>
  <c r="R1208" i="4" s="1"/>
  <c r="O1208" i="4"/>
  <c r="J1208" i="4"/>
  <c r="AH1207" i="4"/>
  <c r="X1207" i="4"/>
  <c r="Y1207" i="4" s="1"/>
  <c r="Q1207" i="4"/>
  <c r="R1207" i="4" s="1"/>
  <c r="O1207" i="4"/>
  <c r="J1207" i="4"/>
  <c r="AH1206" i="4"/>
  <c r="X1206" i="4"/>
  <c r="Y1206" i="4" s="1"/>
  <c r="Q1206" i="4"/>
  <c r="R1206" i="4" s="1"/>
  <c r="O1206" i="4"/>
  <c r="J1206" i="4"/>
  <c r="AH1205" i="4"/>
  <c r="X1205" i="4"/>
  <c r="Y1205" i="4" s="1"/>
  <c r="Q1205" i="4"/>
  <c r="R1205" i="4" s="1"/>
  <c r="O1205" i="4"/>
  <c r="J1205" i="4"/>
  <c r="AH1204" i="4"/>
  <c r="X1204" i="4"/>
  <c r="Y1204" i="4" s="1"/>
  <c r="Q1204" i="4"/>
  <c r="R1204" i="4" s="1"/>
  <c r="O1204" i="4"/>
  <c r="J1204" i="4"/>
  <c r="AH1203" i="4"/>
  <c r="X1203" i="4"/>
  <c r="Y1203" i="4" s="1"/>
  <c r="Q1203" i="4"/>
  <c r="R1203" i="4" s="1"/>
  <c r="O1203" i="4"/>
  <c r="J1203" i="4"/>
  <c r="AH1202" i="4"/>
  <c r="X1202" i="4"/>
  <c r="Y1202" i="4" s="1"/>
  <c r="Q1202" i="4"/>
  <c r="R1202" i="4" s="1"/>
  <c r="O1202" i="4"/>
  <c r="J1202" i="4"/>
  <c r="AH1201" i="4"/>
  <c r="X1201" i="4"/>
  <c r="Y1201" i="4" s="1"/>
  <c r="Q1201" i="4"/>
  <c r="R1201" i="4" s="1"/>
  <c r="O1201" i="4"/>
  <c r="J1201" i="4"/>
  <c r="AH1200" i="4"/>
  <c r="X1200" i="4"/>
  <c r="Y1200" i="4" s="1"/>
  <c r="Q1200" i="4"/>
  <c r="R1200" i="4" s="1"/>
  <c r="O1200" i="4"/>
  <c r="J1200" i="4"/>
  <c r="AH1199" i="4"/>
  <c r="X1199" i="4"/>
  <c r="Y1199" i="4" s="1"/>
  <c r="Q1199" i="4"/>
  <c r="R1199" i="4" s="1"/>
  <c r="O1199" i="4"/>
  <c r="S1199" i="4" s="1"/>
  <c r="J1199" i="4"/>
  <c r="Z1199" i="4" s="1"/>
  <c r="AA1199" i="4" s="1"/>
  <c r="AB1199" i="4" s="1"/>
  <c r="AC1199" i="4" s="1"/>
  <c r="AD1199" i="4" s="1"/>
  <c r="AH1198" i="4"/>
  <c r="X1198" i="4"/>
  <c r="Y1198" i="4" s="1"/>
  <c r="Q1198" i="4"/>
  <c r="R1198" i="4" s="1"/>
  <c r="O1198" i="4"/>
  <c r="J1198" i="4"/>
  <c r="AH1197" i="4"/>
  <c r="X1197" i="4"/>
  <c r="Y1197" i="4" s="1"/>
  <c r="Q1197" i="4"/>
  <c r="R1197" i="4" s="1"/>
  <c r="O1197" i="4"/>
  <c r="S1197" i="4" s="1"/>
  <c r="J1197" i="4"/>
  <c r="AH1196" i="4"/>
  <c r="X1196" i="4"/>
  <c r="Y1196" i="4" s="1"/>
  <c r="Q1196" i="4"/>
  <c r="R1196" i="4" s="1"/>
  <c r="O1196" i="4"/>
  <c r="S1196" i="4" s="1"/>
  <c r="J1196" i="4"/>
  <c r="AH1195" i="4"/>
  <c r="X1195" i="4"/>
  <c r="Y1195" i="4" s="1"/>
  <c r="Q1195" i="4"/>
  <c r="R1195" i="4" s="1"/>
  <c r="O1195" i="4"/>
  <c r="J1195" i="4"/>
  <c r="Z1195" i="4" s="1"/>
  <c r="AA1195" i="4" s="1"/>
  <c r="AB1195" i="4" s="1"/>
  <c r="AC1195" i="4" s="1"/>
  <c r="AH1194" i="4"/>
  <c r="X1194" i="4"/>
  <c r="Y1194" i="4" s="1"/>
  <c r="Q1194" i="4"/>
  <c r="R1194" i="4" s="1"/>
  <c r="O1194" i="4"/>
  <c r="J1194" i="4"/>
  <c r="AH1193" i="4"/>
  <c r="X1193" i="4"/>
  <c r="Y1193" i="4" s="1"/>
  <c r="Q1193" i="4"/>
  <c r="R1193" i="4" s="1"/>
  <c r="O1193" i="4"/>
  <c r="J1193" i="4"/>
  <c r="AH1192" i="4"/>
  <c r="X1192" i="4"/>
  <c r="Y1192" i="4" s="1"/>
  <c r="Q1192" i="4"/>
  <c r="R1192" i="4" s="1"/>
  <c r="O1192" i="4"/>
  <c r="J1192" i="4"/>
  <c r="AH1191" i="4"/>
  <c r="X1191" i="4"/>
  <c r="Y1191" i="4" s="1"/>
  <c r="Q1191" i="4"/>
  <c r="R1191" i="4" s="1"/>
  <c r="O1191" i="4"/>
  <c r="J1191" i="4"/>
  <c r="AH1190" i="4"/>
  <c r="X1190" i="4"/>
  <c r="Y1190" i="4" s="1"/>
  <c r="Q1190" i="4"/>
  <c r="R1190" i="4" s="1"/>
  <c r="O1190" i="4"/>
  <c r="J1190" i="4"/>
  <c r="AH1189" i="4"/>
  <c r="X1189" i="4"/>
  <c r="Y1189" i="4" s="1"/>
  <c r="Q1189" i="4"/>
  <c r="R1189" i="4" s="1"/>
  <c r="O1189" i="4"/>
  <c r="J1189" i="4"/>
  <c r="AH1188" i="4"/>
  <c r="X1188" i="4"/>
  <c r="Y1188" i="4" s="1"/>
  <c r="Q1188" i="4"/>
  <c r="R1188" i="4" s="1"/>
  <c r="O1188" i="4"/>
  <c r="J1188" i="4"/>
  <c r="AH1187" i="4"/>
  <c r="X1187" i="4"/>
  <c r="Y1187" i="4" s="1"/>
  <c r="Q1187" i="4"/>
  <c r="R1187" i="4" s="1"/>
  <c r="O1187" i="4"/>
  <c r="J1187" i="4"/>
  <c r="AH1186" i="4"/>
  <c r="X1186" i="4"/>
  <c r="Y1186" i="4" s="1"/>
  <c r="Q1186" i="4"/>
  <c r="R1186" i="4" s="1"/>
  <c r="O1186" i="4"/>
  <c r="J1186" i="4"/>
  <c r="AH1185" i="4"/>
  <c r="X1185" i="4"/>
  <c r="Y1185" i="4" s="1"/>
  <c r="Q1185" i="4"/>
  <c r="R1185" i="4" s="1"/>
  <c r="O1185" i="4"/>
  <c r="J1185" i="4"/>
  <c r="AH1184" i="4"/>
  <c r="X1184" i="4"/>
  <c r="Y1184" i="4" s="1"/>
  <c r="Q1184" i="4"/>
  <c r="R1184" i="4" s="1"/>
  <c r="O1184" i="4"/>
  <c r="J1184" i="4"/>
  <c r="AH1183" i="4"/>
  <c r="X1183" i="4"/>
  <c r="Y1183" i="4" s="1"/>
  <c r="Q1183" i="4"/>
  <c r="R1183" i="4" s="1"/>
  <c r="O1183" i="4"/>
  <c r="J1183" i="4"/>
  <c r="AH1182" i="4"/>
  <c r="X1182" i="4"/>
  <c r="Y1182" i="4" s="1"/>
  <c r="Q1182" i="4"/>
  <c r="R1182" i="4" s="1"/>
  <c r="O1182" i="4"/>
  <c r="J1182" i="4"/>
  <c r="AH1181" i="4"/>
  <c r="X1181" i="4"/>
  <c r="Y1181" i="4" s="1"/>
  <c r="Q1181" i="4"/>
  <c r="R1181" i="4" s="1"/>
  <c r="O1181" i="4"/>
  <c r="J1181" i="4"/>
  <c r="AH1180" i="4"/>
  <c r="X1180" i="4"/>
  <c r="Y1180" i="4" s="1"/>
  <c r="Q1180" i="4"/>
  <c r="R1180" i="4" s="1"/>
  <c r="O1180" i="4"/>
  <c r="J1180" i="4"/>
  <c r="AH1179" i="4"/>
  <c r="X1179" i="4"/>
  <c r="Y1179" i="4" s="1"/>
  <c r="Q1179" i="4"/>
  <c r="R1179" i="4" s="1"/>
  <c r="O1179" i="4"/>
  <c r="J1179" i="4"/>
  <c r="AH1178" i="4"/>
  <c r="X1178" i="4"/>
  <c r="Y1178" i="4" s="1"/>
  <c r="Q1178" i="4"/>
  <c r="R1178" i="4" s="1"/>
  <c r="O1178" i="4"/>
  <c r="J1178" i="4"/>
  <c r="AH1177" i="4"/>
  <c r="X1177" i="4"/>
  <c r="Y1177" i="4" s="1"/>
  <c r="Q1177" i="4"/>
  <c r="R1177" i="4" s="1"/>
  <c r="O1177" i="4"/>
  <c r="J1177" i="4"/>
  <c r="Z1177" i="4" s="1"/>
  <c r="AA1177" i="4" s="1"/>
  <c r="AB1177" i="4" s="1"/>
  <c r="AC1177" i="4" s="1"/>
  <c r="AH1176" i="4"/>
  <c r="X1176" i="4"/>
  <c r="Y1176" i="4" s="1"/>
  <c r="Q1176" i="4"/>
  <c r="R1176" i="4" s="1"/>
  <c r="O1176" i="4"/>
  <c r="S1176" i="4" s="1"/>
  <c r="J1176" i="4"/>
  <c r="AH1175" i="4"/>
  <c r="X1175" i="4"/>
  <c r="Y1175" i="4" s="1"/>
  <c r="Q1175" i="4"/>
  <c r="R1175" i="4" s="1"/>
  <c r="O1175" i="4"/>
  <c r="J1175" i="4"/>
  <c r="AH1174" i="4"/>
  <c r="X1174" i="4"/>
  <c r="Y1174" i="4" s="1"/>
  <c r="Q1174" i="4"/>
  <c r="R1174" i="4" s="1"/>
  <c r="O1174" i="4"/>
  <c r="J1174" i="4"/>
  <c r="AH1173" i="4"/>
  <c r="X1173" i="4"/>
  <c r="Y1173" i="4" s="1"/>
  <c r="Q1173" i="4"/>
  <c r="R1173" i="4" s="1"/>
  <c r="O1173" i="4"/>
  <c r="J1173" i="4"/>
  <c r="AH1172" i="4"/>
  <c r="X1172" i="4"/>
  <c r="Y1172" i="4" s="1"/>
  <c r="Q1172" i="4"/>
  <c r="R1172" i="4" s="1"/>
  <c r="O1172" i="4"/>
  <c r="J1172" i="4"/>
  <c r="AH1171" i="4"/>
  <c r="X1171" i="4"/>
  <c r="Y1171" i="4" s="1"/>
  <c r="Q1171" i="4"/>
  <c r="R1171" i="4" s="1"/>
  <c r="O1171" i="4"/>
  <c r="J1171" i="4"/>
  <c r="AH1170" i="4"/>
  <c r="X1170" i="4"/>
  <c r="Y1170" i="4" s="1"/>
  <c r="Q1170" i="4"/>
  <c r="R1170" i="4" s="1"/>
  <c r="O1170" i="4"/>
  <c r="J1170" i="4"/>
  <c r="AH1169" i="4"/>
  <c r="X1169" i="4"/>
  <c r="Y1169" i="4" s="1"/>
  <c r="Q1169" i="4"/>
  <c r="R1169" i="4" s="1"/>
  <c r="O1169" i="4"/>
  <c r="J1169" i="4"/>
  <c r="AH1168" i="4"/>
  <c r="X1168" i="4"/>
  <c r="Y1168" i="4" s="1"/>
  <c r="Q1168" i="4"/>
  <c r="R1168" i="4" s="1"/>
  <c r="O1168" i="4"/>
  <c r="J1168" i="4"/>
  <c r="AH1167" i="4"/>
  <c r="X1167" i="4"/>
  <c r="Y1167" i="4" s="1"/>
  <c r="Q1167" i="4"/>
  <c r="R1167" i="4" s="1"/>
  <c r="O1167" i="4"/>
  <c r="J1167" i="4"/>
  <c r="AH1166" i="4"/>
  <c r="X1166" i="4"/>
  <c r="Y1166" i="4" s="1"/>
  <c r="Q1166" i="4"/>
  <c r="R1166" i="4" s="1"/>
  <c r="O1166" i="4"/>
  <c r="J1166" i="4"/>
  <c r="AH1165" i="4"/>
  <c r="X1165" i="4"/>
  <c r="Y1165" i="4" s="1"/>
  <c r="Q1165" i="4"/>
  <c r="R1165" i="4" s="1"/>
  <c r="O1165" i="4"/>
  <c r="J1165" i="4"/>
  <c r="AH1164" i="4"/>
  <c r="X1164" i="4"/>
  <c r="Y1164" i="4" s="1"/>
  <c r="Q1164" i="4"/>
  <c r="R1164" i="4" s="1"/>
  <c r="O1164" i="4"/>
  <c r="J1164" i="4"/>
  <c r="AH1163" i="4"/>
  <c r="X1163" i="4"/>
  <c r="Y1163" i="4" s="1"/>
  <c r="Q1163" i="4"/>
  <c r="R1163" i="4" s="1"/>
  <c r="O1163" i="4"/>
  <c r="J1163" i="4"/>
  <c r="AH1162" i="4"/>
  <c r="X1162" i="4"/>
  <c r="Y1162" i="4" s="1"/>
  <c r="Q1162" i="4"/>
  <c r="R1162" i="4" s="1"/>
  <c r="O1162" i="4"/>
  <c r="J1162" i="4"/>
  <c r="AH1161" i="4"/>
  <c r="X1161" i="4"/>
  <c r="Y1161" i="4" s="1"/>
  <c r="Q1161" i="4"/>
  <c r="R1161" i="4" s="1"/>
  <c r="O1161" i="4"/>
  <c r="J1161" i="4"/>
  <c r="AH1160" i="4"/>
  <c r="X1160" i="4"/>
  <c r="Y1160" i="4" s="1"/>
  <c r="Q1160" i="4"/>
  <c r="R1160" i="4" s="1"/>
  <c r="O1160" i="4"/>
  <c r="S1160" i="4" s="1"/>
  <c r="J1160" i="4"/>
  <c r="AH1159" i="4"/>
  <c r="X1159" i="4"/>
  <c r="Y1159" i="4" s="1"/>
  <c r="Q1159" i="4"/>
  <c r="R1159" i="4" s="1"/>
  <c r="O1159" i="4"/>
  <c r="J1159" i="4"/>
  <c r="AH1158" i="4"/>
  <c r="X1158" i="4"/>
  <c r="Y1158" i="4" s="1"/>
  <c r="Q1158" i="4"/>
  <c r="R1158" i="4" s="1"/>
  <c r="O1158" i="4"/>
  <c r="J1158" i="4"/>
  <c r="AH1157" i="4"/>
  <c r="X1157" i="4"/>
  <c r="Y1157" i="4" s="1"/>
  <c r="Q1157" i="4"/>
  <c r="R1157" i="4" s="1"/>
  <c r="O1157" i="4"/>
  <c r="J1157" i="4"/>
  <c r="AH1156" i="4"/>
  <c r="X1156" i="4"/>
  <c r="Y1156" i="4" s="1"/>
  <c r="Q1156" i="4"/>
  <c r="R1156" i="4" s="1"/>
  <c r="O1156" i="4"/>
  <c r="S1156" i="4" s="1"/>
  <c r="J1156" i="4"/>
  <c r="AH1155" i="4"/>
  <c r="X1155" i="4"/>
  <c r="Y1155" i="4" s="1"/>
  <c r="Q1155" i="4"/>
  <c r="R1155" i="4" s="1"/>
  <c r="O1155" i="4"/>
  <c r="J1155" i="4"/>
  <c r="AH1154" i="4"/>
  <c r="X1154" i="4"/>
  <c r="Y1154" i="4" s="1"/>
  <c r="Q1154" i="4"/>
  <c r="R1154" i="4" s="1"/>
  <c r="O1154" i="4"/>
  <c r="J1154" i="4"/>
  <c r="AH1153" i="4"/>
  <c r="X1153" i="4"/>
  <c r="Y1153" i="4" s="1"/>
  <c r="Q1153" i="4"/>
  <c r="R1153" i="4" s="1"/>
  <c r="O1153" i="4"/>
  <c r="J1153" i="4"/>
  <c r="AH1152" i="4"/>
  <c r="X1152" i="4"/>
  <c r="Y1152" i="4" s="1"/>
  <c r="Q1152" i="4"/>
  <c r="R1152" i="4" s="1"/>
  <c r="O1152" i="4"/>
  <c r="J1152" i="4"/>
  <c r="AH1151" i="4"/>
  <c r="X1151" i="4"/>
  <c r="Y1151" i="4" s="1"/>
  <c r="Q1151" i="4"/>
  <c r="R1151" i="4" s="1"/>
  <c r="O1151" i="4"/>
  <c r="J1151" i="4"/>
  <c r="AH1150" i="4"/>
  <c r="X1150" i="4"/>
  <c r="Y1150" i="4" s="1"/>
  <c r="Q1150" i="4"/>
  <c r="R1150" i="4" s="1"/>
  <c r="O1150" i="4"/>
  <c r="J1150" i="4"/>
  <c r="AH1149" i="4"/>
  <c r="X1149" i="4"/>
  <c r="Y1149" i="4" s="1"/>
  <c r="Q1149" i="4"/>
  <c r="R1149" i="4" s="1"/>
  <c r="O1149" i="4"/>
  <c r="J1149" i="4"/>
  <c r="AH1148" i="4"/>
  <c r="X1148" i="4"/>
  <c r="Y1148" i="4" s="1"/>
  <c r="Q1148" i="4"/>
  <c r="R1148" i="4" s="1"/>
  <c r="O1148" i="4"/>
  <c r="J1148" i="4"/>
  <c r="AH1147" i="4"/>
  <c r="X1147" i="4"/>
  <c r="Y1147" i="4" s="1"/>
  <c r="Q1147" i="4"/>
  <c r="R1147" i="4" s="1"/>
  <c r="O1147" i="4"/>
  <c r="J1147" i="4"/>
  <c r="AH1146" i="4"/>
  <c r="X1146" i="4"/>
  <c r="Y1146" i="4" s="1"/>
  <c r="Q1146" i="4"/>
  <c r="R1146" i="4" s="1"/>
  <c r="O1146" i="4"/>
  <c r="J1146" i="4"/>
  <c r="AH1145" i="4"/>
  <c r="X1145" i="4"/>
  <c r="Y1145" i="4" s="1"/>
  <c r="Q1145" i="4"/>
  <c r="R1145" i="4" s="1"/>
  <c r="O1145" i="4"/>
  <c r="J1145" i="4"/>
  <c r="AH1144" i="4"/>
  <c r="X1144" i="4"/>
  <c r="Y1144" i="4" s="1"/>
  <c r="Q1144" i="4"/>
  <c r="R1144" i="4" s="1"/>
  <c r="O1144" i="4"/>
  <c r="S1144" i="4" s="1"/>
  <c r="J1144" i="4"/>
  <c r="AH1143" i="4"/>
  <c r="X1143" i="4"/>
  <c r="Y1143" i="4" s="1"/>
  <c r="Q1143" i="4"/>
  <c r="R1143" i="4" s="1"/>
  <c r="O1143" i="4"/>
  <c r="J1143" i="4"/>
  <c r="AH1142" i="4"/>
  <c r="X1142" i="4"/>
  <c r="Y1142" i="4" s="1"/>
  <c r="Q1142" i="4"/>
  <c r="R1142" i="4" s="1"/>
  <c r="O1142" i="4"/>
  <c r="J1142" i="4"/>
  <c r="AH1141" i="4"/>
  <c r="X1141" i="4"/>
  <c r="Y1141" i="4" s="1"/>
  <c r="Q1141" i="4"/>
  <c r="R1141" i="4" s="1"/>
  <c r="O1141" i="4"/>
  <c r="J1141" i="4"/>
  <c r="AH1140" i="4"/>
  <c r="X1140" i="4"/>
  <c r="Y1140" i="4" s="1"/>
  <c r="Q1140" i="4"/>
  <c r="R1140" i="4" s="1"/>
  <c r="O1140" i="4"/>
  <c r="S1140" i="4" s="1"/>
  <c r="J1140" i="4"/>
  <c r="AH1139" i="4"/>
  <c r="X1139" i="4"/>
  <c r="Y1139" i="4" s="1"/>
  <c r="Q1139" i="4"/>
  <c r="R1139" i="4" s="1"/>
  <c r="O1139" i="4"/>
  <c r="J1139" i="4"/>
  <c r="AH1138" i="4"/>
  <c r="X1138" i="4"/>
  <c r="Y1138" i="4" s="1"/>
  <c r="Q1138" i="4"/>
  <c r="R1138" i="4" s="1"/>
  <c r="O1138" i="4"/>
  <c r="J1138" i="4"/>
  <c r="AH1137" i="4"/>
  <c r="X1137" i="4"/>
  <c r="Y1137" i="4" s="1"/>
  <c r="Q1137" i="4"/>
  <c r="R1137" i="4" s="1"/>
  <c r="O1137" i="4"/>
  <c r="J1137" i="4"/>
  <c r="AH1136" i="4"/>
  <c r="X1136" i="4"/>
  <c r="Y1136" i="4" s="1"/>
  <c r="Q1136" i="4"/>
  <c r="R1136" i="4" s="1"/>
  <c r="O1136" i="4"/>
  <c r="J1136" i="4"/>
  <c r="AH1135" i="4"/>
  <c r="X1135" i="4"/>
  <c r="Y1135" i="4" s="1"/>
  <c r="Q1135" i="4"/>
  <c r="R1135" i="4" s="1"/>
  <c r="O1135" i="4"/>
  <c r="S1135" i="4" s="1"/>
  <c r="J1135" i="4"/>
  <c r="AH1134" i="4"/>
  <c r="X1134" i="4"/>
  <c r="Y1134" i="4" s="1"/>
  <c r="Q1134" i="4"/>
  <c r="R1134" i="4" s="1"/>
  <c r="O1134" i="4"/>
  <c r="J1134" i="4"/>
  <c r="AH1133" i="4"/>
  <c r="X1133" i="4"/>
  <c r="Y1133" i="4" s="1"/>
  <c r="Q1133" i="4"/>
  <c r="R1133" i="4" s="1"/>
  <c r="O1133" i="4"/>
  <c r="J1133" i="4"/>
  <c r="AH1132" i="4"/>
  <c r="X1132" i="4"/>
  <c r="Y1132" i="4" s="1"/>
  <c r="Q1132" i="4"/>
  <c r="R1132" i="4" s="1"/>
  <c r="O1132" i="4"/>
  <c r="S1132" i="4" s="1"/>
  <c r="J1132" i="4"/>
  <c r="AH1131" i="4"/>
  <c r="X1131" i="4"/>
  <c r="Y1131" i="4" s="1"/>
  <c r="Q1131" i="4"/>
  <c r="R1131" i="4" s="1"/>
  <c r="O1131" i="4"/>
  <c r="J1131" i="4"/>
  <c r="Z1131" i="4" s="1"/>
  <c r="AA1131" i="4" s="1"/>
  <c r="AB1131" i="4" s="1"/>
  <c r="AC1131" i="4" s="1"/>
  <c r="AH1130" i="4"/>
  <c r="X1130" i="4"/>
  <c r="Y1130" i="4" s="1"/>
  <c r="Q1130" i="4"/>
  <c r="R1130" i="4" s="1"/>
  <c r="O1130" i="4"/>
  <c r="J1130" i="4"/>
  <c r="AH1129" i="4"/>
  <c r="X1129" i="4"/>
  <c r="Y1129" i="4" s="1"/>
  <c r="Q1129" i="4"/>
  <c r="R1129" i="4" s="1"/>
  <c r="O1129" i="4"/>
  <c r="J1129" i="4"/>
  <c r="AH1128" i="4"/>
  <c r="X1128" i="4"/>
  <c r="Y1128" i="4" s="1"/>
  <c r="Q1128" i="4"/>
  <c r="R1128" i="4" s="1"/>
  <c r="O1128" i="4"/>
  <c r="J1128" i="4"/>
  <c r="AH1127" i="4"/>
  <c r="X1127" i="4"/>
  <c r="Y1127" i="4" s="1"/>
  <c r="Q1127" i="4"/>
  <c r="R1127" i="4" s="1"/>
  <c r="O1127" i="4"/>
  <c r="J1127" i="4"/>
  <c r="AH1126" i="4"/>
  <c r="X1126" i="4"/>
  <c r="Y1126" i="4" s="1"/>
  <c r="Q1126" i="4"/>
  <c r="R1126" i="4" s="1"/>
  <c r="O1126" i="4"/>
  <c r="J1126" i="4"/>
  <c r="AH1125" i="4"/>
  <c r="X1125" i="4"/>
  <c r="Y1125" i="4" s="1"/>
  <c r="Q1125" i="4"/>
  <c r="R1125" i="4" s="1"/>
  <c r="O1125" i="4"/>
  <c r="J1125" i="4"/>
  <c r="AH1124" i="4"/>
  <c r="X1124" i="4"/>
  <c r="Y1124" i="4" s="1"/>
  <c r="Q1124" i="4"/>
  <c r="R1124" i="4" s="1"/>
  <c r="O1124" i="4"/>
  <c r="J1124" i="4"/>
  <c r="AH1123" i="4"/>
  <c r="X1123" i="4"/>
  <c r="Y1123" i="4" s="1"/>
  <c r="Q1123" i="4"/>
  <c r="R1123" i="4" s="1"/>
  <c r="O1123" i="4"/>
  <c r="J1123" i="4"/>
  <c r="AH1122" i="4"/>
  <c r="X1122" i="4"/>
  <c r="Y1122" i="4" s="1"/>
  <c r="Q1122" i="4"/>
  <c r="R1122" i="4" s="1"/>
  <c r="O1122" i="4"/>
  <c r="J1122" i="4"/>
  <c r="AH1121" i="4"/>
  <c r="X1121" i="4"/>
  <c r="Y1121" i="4" s="1"/>
  <c r="Q1121" i="4"/>
  <c r="R1121" i="4" s="1"/>
  <c r="O1121" i="4"/>
  <c r="J1121" i="4"/>
  <c r="AH1120" i="4"/>
  <c r="X1120" i="4"/>
  <c r="Y1120" i="4" s="1"/>
  <c r="Q1120" i="4"/>
  <c r="R1120" i="4" s="1"/>
  <c r="O1120" i="4"/>
  <c r="J1120" i="4"/>
  <c r="AH1119" i="4"/>
  <c r="X1119" i="4"/>
  <c r="Y1119" i="4" s="1"/>
  <c r="Q1119" i="4"/>
  <c r="R1119" i="4" s="1"/>
  <c r="O1119" i="4"/>
  <c r="J1119" i="4"/>
  <c r="AH1118" i="4"/>
  <c r="X1118" i="4"/>
  <c r="Y1118" i="4" s="1"/>
  <c r="Q1118" i="4"/>
  <c r="R1118" i="4" s="1"/>
  <c r="O1118" i="4"/>
  <c r="J1118" i="4"/>
  <c r="AH1117" i="4"/>
  <c r="X1117" i="4"/>
  <c r="Y1117" i="4" s="1"/>
  <c r="Q1117" i="4"/>
  <c r="R1117" i="4" s="1"/>
  <c r="O1117" i="4"/>
  <c r="J1117" i="4"/>
  <c r="AH1116" i="4"/>
  <c r="X1116" i="4"/>
  <c r="Y1116" i="4" s="1"/>
  <c r="Q1116" i="4"/>
  <c r="R1116" i="4" s="1"/>
  <c r="O1116" i="4"/>
  <c r="J1116" i="4"/>
  <c r="AH1115" i="4"/>
  <c r="X1115" i="4"/>
  <c r="Y1115" i="4" s="1"/>
  <c r="Q1115" i="4"/>
  <c r="R1115" i="4" s="1"/>
  <c r="O1115" i="4"/>
  <c r="J1115" i="4"/>
  <c r="AH1114" i="4"/>
  <c r="X1114" i="4"/>
  <c r="Y1114" i="4" s="1"/>
  <c r="Q1114" i="4"/>
  <c r="R1114" i="4" s="1"/>
  <c r="O1114" i="4"/>
  <c r="J1114" i="4"/>
  <c r="AH1113" i="4"/>
  <c r="X1113" i="4"/>
  <c r="Y1113" i="4" s="1"/>
  <c r="Q1113" i="4"/>
  <c r="R1113" i="4" s="1"/>
  <c r="O1113" i="4"/>
  <c r="S1113" i="4" s="1"/>
  <c r="J1113" i="4"/>
  <c r="AH1112" i="4"/>
  <c r="X1112" i="4"/>
  <c r="Y1112" i="4" s="1"/>
  <c r="Q1112" i="4"/>
  <c r="R1112" i="4" s="1"/>
  <c r="O1112" i="4"/>
  <c r="S1112" i="4" s="1"/>
  <c r="J1112" i="4"/>
  <c r="AH1111" i="4"/>
  <c r="X1111" i="4"/>
  <c r="Y1111" i="4" s="1"/>
  <c r="Q1111" i="4"/>
  <c r="R1111" i="4" s="1"/>
  <c r="O1111" i="4"/>
  <c r="J1111" i="4"/>
  <c r="AH1110" i="4"/>
  <c r="X1110" i="4"/>
  <c r="Y1110" i="4" s="1"/>
  <c r="Q1110" i="4"/>
  <c r="R1110" i="4" s="1"/>
  <c r="O1110" i="4"/>
  <c r="J1110" i="4"/>
  <c r="AH1109" i="4"/>
  <c r="X1109" i="4"/>
  <c r="Y1109" i="4" s="1"/>
  <c r="Q1109" i="4"/>
  <c r="R1109" i="4" s="1"/>
  <c r="O1109" i="4"/>
  <c r="J1109" i="4"/>
  <c r="AH1108" i="4"/>
  <c r="X1108" i="4"/>
  <c r="Y1108" i="4" s="1"/>
  <c r="Q1108" i="4"/>
  <c r="R1108" i="4" s="1"/>
  <c r="O1108" i="4"/>
  <c r="S1108" i="4" s="1"/>
  <c r="J1108" i="4"/>
  <c r="AH1107" i="4"/>
  <c r="X1107" i="4"/>
  <c r="Y1107" i="4" s="1"/>
  <c r="Q1107" i="4"/>
  <c r="R1107" i="4" s="1"/>
  <c r="O1107" i="4"/>
  <c r="J1107" i="4"/>
  <c r="AH1106" i="4"/>
  <c r="X1106" i="4"/>
  <c r="Y1106" i="4" s="1"/>
  <c r="Q1106" i="4"/>
  <c r="R1106" i="4" s="1"/>
  <c r="O1106" i="4"/>
  <c r="J1106" i="4"/>
  <c r="AH1105" i="4"/>
  <c r="X1105" i="4"/>
  <c r="Y1105" i="4" s="1"/>
  <c r="Q1105" i="4"/>
  <c r="R1105" i="4" s="1"/>
  <c r="O1105" i="4"/>
  <c r="J1105" i="4"/>
  <c r="AH1104" i="4"/>
  <c r="X1104" i="4"/>
  <c r="Y1104" i="4" s="1"/>
  <c r="Q1104" i="4"/>
  <c r="R1104" i="4" s="1"/>
  <c r="O1104" i="4"/>
  <c r="J1104" i="4"/>
  <c r="AH1103" i="4"/>
  <c r="X1103" i="4"/>
  <c r="Y1103" i="4" s="1"/>
  <c r="Q1103" i="4"/>
  <c r="R1103" i="4" s="1"/>
  <c r="O1103" i="4"/>
  <c r="J1103" i="4"/>
  <c r="AH1102" i="4"/>
  <c r="X1102" i="4"/>
  <c r="Y1102" i="4" s="1"/>
  <c r="Q1102" i="4"/>
  <c r="R1102" i="4" s="1"/>
  <c r="O1102" i="4"/>
  <c r="J1102" i="4"/>
  <c r="AH1101" i="4"/>
  <c r="X1101" i="4"/>
  <c r="Y1101" i="4" s="1"/>
  <c r="Q1101" i="4"/>
  <c r="R1101" i="4" s="1"/>
  <c r="O1101" i="4"/>
  <c r="J1101" i="4"/>
  <c r="AH1100" i="4"/>
  <c r="X1100" i="4"/>
  <c r="Y1100" i="4" s="1"/>
  <c r="Q1100" i="4"/>
  <c r="R1100" i="4" s="1"/>
  <c r="O1100" i="4"/>
  <c r="J1100" i="4"/>
  <c r="AH1099" i="4"/>
  <c r="X1099" i="4"/>
  <c r="Y1099" i="4" s="1"/>
  <c r="Q1099" i="4"/>
  <c r="R1099" i="4" s="1"/>
  <c r="O1099" i="4"/>
  <c r="J1099" i="4"/>
  <c r="AH1098" i="4"/>
  <c r="X1098" i="4"/>
  <c r="Y1098" i="4" s="1"/>
  <c r="Q1098" i="4"/>
  <c r="R1098" i="4" s="1"/>
  <c r="O1098" i="4"/>
  <c r="J1098" i="4"/>
  <c r="AH1097" i="4"/>
  <c r="X1097" i="4"/>
  <c r="Y1097" i="4" s="1"/>
  <c r="Q1097" i="4"/>
  <c r="R1097" i="4" s="1"/>
  <c r="O1097" i="4"/>
  <c r="J1097" i="4"/>
  <c r="AH1096" i="4"/>
  <c r="X1096" i="4"/>
  <c r="Y1096" i="4" s="1"/>
  <c r="Q1096" i="4"/>
  <c r="R1096" i="4" s="1"/>
  <c r="O1096" i="4"/>
  <c r="S1096" i="4" s="1"/>
  <c r="J1096" i="4"/>
  <c r="AH1095" i="4"/>
  <c r="X1095" i="4"/>
  <c r="Y1095" i="4" s="1"/>
  <c r="Q1095" i="4"/>
  <c r="R1095" i="4" s="1"/>
  <c r="O1095" i="4"/>
  <c r="J1095" i="4"/>
  <c r="AH1094" i="4"/>
  <c r="X1094" i="4"/>
  <c r="Y1094" i="4" s="1"/>
  <c r="Q1094" i="4"/>
  <c r="R1094" i="4" s="1"/>
  <c r="O1094" i="4"/>
  <c r="J1094" i="4"/>
  <c r="AH1093" i="4"/>
  <c r="X1093" i="4"/>
  <c r="Y1093" i="4" s="1"/>
  <c r="Q1093" i="4"/>
  <c r="R1093" i="4" s="1"/>
  <c r="O1093" i="4"/>
  <c r="J1093" i="4"/>
  <c r="AH1092" i="4"/>
  <c r="X1092" i="4"/>
  <c r="Y1092" i="4" s="1"/>
  <c r="Q1092" i="4"/>
  <c r="R1092" i="4" s="1"/>
  <c r="O1092" i="4"/>
  <c r="J1092" i="4"/>
  <c r="AH1091" i="4"/>
  <c r="X1091" i="4"/>
  <c r="Y1091" i="4" s="1"/>
  <c r="Q1091" i="4"/>
  <c r="R1091" i="4" s="1"/>
  <c r="O1091" i="4"/>
  <c r="S1091" i="4" s="1"/>
  <c r="J1091" i="4"/>
  <c r="AH1090" i="4"/>
  <c r="X1090" i="4"/>
  <c r="Y1090" i="4" s="1"/>
  <c r="Q1090" i="4"/>
  <c r="R1090" i="4" s="1"/>
  <c r="O1090" i="4"/>
  <c r="J1090" i="4"/>
  <c r="AH1089" i="4"/>
  <c r="X1089" i="4"/>
  <c r="Y1089" i="4" s="1"/>
  <c r="Q1089" i="4"/>
  <c r="R1089" i="4" s="1"/>
  <c r="O1089" i="4"/>
  <c r="J1089" i="4"/>
  <c r="AH1088" i="4"/>
  <c r="X1088" i="4"/>
  <c r="Y1088" i="4" s="1"/>
  <c r="Q1088" i="4"/>
  <c r="R1088" i="4" s="1"/>
  <c r="O1088" i="4"/>
  <c r="J1088" i="4"/>
  <c r="AH1087" i="4"/>
  <c r="X1087" i="4"/>
  <c r="Y1087" i="4" s="1"/>
  <c r="Q1087" i="4"/>
  <c r="R1087" i="4" s="1"/>
  <c r="O1087" i="4"/>
  <c r="J1087" i="4"/>
  <c r="AH1086" i="4"/>
  <c r="X1086" i="4"/>
  <c r="Y1086" i="4" s="1"/>
  <c r="Q1086" i="4"/>
  <c r="R1086" i="4" s="1"/>
  <c r="O1086" i="4"/>
  <c r="J1086" i="4"/>
  <c r="AH1085" i="4"/>
  <c r="X1085" i="4"/>
  <c r="Y1085" i="4" s="1"/>
  <c r="Q1085" i="4"/>
  <c r="R1085" i="4" s="1"/>
  <c r="O1085" i="4"/>
  <c r="J1085" i="4"/>
  <c r="AH1084" i="4"/>
  <c r="X1084" i="4"/>
  <c r="Y1084" i="4" s="1"/>
  <c r="Q1084" i="4"/>
  <c r="R1084" i="4" s="1"/>
  <c r="O1084" i="4"/>
  <c r="J1084" i="4"/>
  <c r="AH1083" i="4"/>
  <c r="X1083" i="4"/>
  <c r="Y1083" i="4" s="1"/>
  <c r="Q1083" i="4"/>
  <c r="R1083" i="4" s="1"/>
  <c r="O1083" i="4"/>
  <c r="J1083" i="4"/>
  <c r="AH1082" i="4"/>
  <c r="X1082" i="4"/>
  <c r="Y1082" i="4" s="1"/>
  <c r="Q1082" i="4"/>
  <c r="R1082" i="4" s="1"/>
  <c r="O1082" i="4"/>
  <c r="J1082" i="4"/>
  <c r="AH1081" i="4"/>
  <c r="X1081" i="4"/>
  <c r="Y1081" i="4" s="1"/>
  <c r="Q1081" i="4"/>
  <c r="R1081" i="4" s="1"/>
  <c r="O1081" i="4"/>
  <c r="J1081" i="4"/>
  <c r="AH1080" i="4"/>
  <c r="X1080" i="4"/>
  <c r="Y1080" i="4" s="1"/>
  <c r="Q1080" i="4"/>
  <c r="R1080" i="4" s="1"/>
  <c r="O1080" i="4"/>
  <c r="J1080" i="4"/>
  <c r="AH1079" i="4"/>
  <c r="X1079" i="4"/>
  <c r="Y1079" i="4" s="1"/>
  <c r="Q1079" i="4"/>
  <c r="R1079" i="4" s="1"/>
  <c r="O1079" i="4"/>
  <c r="J1079" i="4"/>
  <c r="AH1078" i="4"/>
  <c r="X1078" i="4"/>
  <c r="Y1078" i="4" s="1"/>
  <c r="Q1078" i="4"/>
  <c r="R1078" i="4" s="1"/>
  <c r="O1078" i="4"/>
  <c r="J1078" i="4"/>
  <c r="AH1077" i="4"/>
  <c r="X1077" i="4"/>
  <c r="Y1077" i="4" s="1"/>
  <c r="Q1077" i="4"/>
  <c r="R1077" i="4" s="1"/>
  <c r="O1077" i="4"/>
  <c r="J1077" i="4"/>
  <c r="AH1076" i="4"/>
  <c r="X1076" i="4"/>
  <c r="Y1076" i="4" s="1"/>
  <c r="Q1076" i="4"/>
  <c r="R1076" i="4" s="1"/>
  <c r="O1076" i="4"/>
  <c r="J1076" i="4"/>
  <c r="AH1075" i="4"/>
  <c r="X1075" i="4"/>
  <c r="Y1075" i="4" s="1"/>
  <c r="Q1075" i="4"/>
  <c r="R1075" i="4" s="1"/>
  <c r="O1075" i="4"/>
  <c r="J1075" i="4"/>
  <c r="AH1074" i="4"/>
  <c r="X1074" i="4"/>
  <c r="Y1074" i="4" s="1"/>
  <c r="Q1074" i="4"/>
  <c r="R1074" i="4" s="1"/>
  <c r="O1074" i="4"/>
  <c r="J1074" i="4"/>
  <c r="AH1073" i="4"/>
  <c r="X1073" i="4"/>
  <c r="Y1073" i="4" s="1"/>
  <c r="Q1073" i="4"/>
  <c r="R1073" i="4" s="1"/>
  <c r="O1073" i="4"/>
  <c r="S1073" i="4" s="1"/>
  <c r="J1073" i="4"/>
  <c r="AH1072" i="4"/>
  <c r="X1072" i="4"/>
  <c r="Y1072" i="4" s="1"/>
  <c r="Q1072" i="4"/>
  <c r="R1072" i="4" s="1"/>
  <c r="O1072" i="4"/>
  <c r="J1072" i="4"/>
  <c r="AH1071" i="4"/>
  <c r="X1071" i="4"/>
  <c r="Y1071" i="4" s="1"/>
  <c r="Q1071" i="4"/>
  <c r="R1071" i="4" s="1"/>
  <c r="O1071" i="4"/>
  <c r="J1071" i="4"/>
  <c r="Z1071" i="4" s="1"/>
  <c r="AA1071" i="4" s="1"/>
  <c r="AB1071" i="4" s="1"/>
  <c r="AC1071" i="4" s="1"/>
  <c r="AH1070" i="4"/>
  <c r="X1070" i="4"/>
  <c r="Y1070" i="4" s="1"/>
  <c r="Q1070" i="4"/>
  <c r="R1070" i="4" s="1"/>
  <c r="O1070" i="4"/>
  <c r="J1070" i="4"/>
  <c r="AH1069" i="4"/>
  <c r="X1069" i="4"/>
  <c r="Y1069" i="4" s="1"/>
  <c r="Q1069" i="4"/>
  <c r="R1069" i="4" s="1"/>
  <c r="O1069" i="4"/>
  <c r="J1069" i="4"/>
  <c r="AH1068" i="4"/>
  <c r="X1068" i="4"/>
  <c r="Y1068" i="4" s="1"/>
  <c r="Q1068" i="4"/>
  <c r="R1068" i="4" s="1"/>
  <c r="O1068" i="4"/>
  <c r="J1068" i="4"/>
  <c r="AH1067" i="4"/>
  <c r="X1067" i="4"/>
  <c r="Y1067" i="4" s="1"/>
  <c r="Q1067" i="4"/>
  <c r="R1067" i="4" s="1"/>
  <c r="O1067" i="4"/>
  <c r="J1067" i="4"/>
  <c r="AH1066" i="4"/>
  <c r="X1066" i="4"/>
  <c r="Y1066" i="4" s="1"/>
  <c r="Q1066" i="4"/>
  <c r="R1066" i="4" s="1"/>
  <c r="O1066" i="4"/>
  <c r="J1066" i="4"/>
  <c r="AH1065" i="4"/>
  <c r="X1065" i="4"/>
  <c r="Y1065" i="4" s="1"/>
  <c r="Q1065" i="4"/>
  <c r="R1065" i="4" s="1"/>
  <c r="O1065" i="4"/>
  <c r="J1065" i="4"/>
  <c r="AH1064" i="4"/>
  <c r="X1064" i="4"/>
  <c r="Y1064" i="4" s="1"/>
  <c r="Q1064" i="4"/>
  <c r="R1064" i="4" s="1"/>
  <c r="O1064" i="4"/>
  <c r="S1064" i="4" s="1"/>
  <c r="J1064" i="4"/>
  <c r="AH1063" i="4"/>
  <c r="X1063" i="4"/>
  <c r="Y1063" i="4" s="1"/>
  <c r="Q1063" i="4"/>
  <c r="R1063" i="4" s="1"/>
  <c r="O1063" i="4"/>
  <c r="J1063" i="4"/>
  <c r="AH1062" i="4"/>
  <c r="X1062" i="4"/>
  <c r="Y1062" i="4" s="1"/>
  <c r="Q1062" i="4"/>
  <c r="R1062" i="4" s="1"/>
  <c r="O1062" i="4"/>
  <c r="J1062" i="4"/>
  <c r="AH1061" i="4"/>
  <c r="X1061" i="4"/>
  <c r="Y1061" i="4" s="1"/>
  <c r="Q1061" i="4"/>
  <c r="R1061" i="4" s="1"/>
  <c r="O1061" i="4"/>
  <c r="J1061" i="4"/>
  <c r="Z1061" i="4" s="1"/>
  <c r="AA1061" i="4" s="1"/>
  <c r="AB1061" i="4" s="1"/>
  <c r="AC1061" i="4" s="1"/>
  <c r="AH1060" i="4"/>
  <c r="X1060" i="4"/>
  <c r="Y1060" i="4" s="1"/>
  <c r="Q1060" i="4"/>
  <c r="R1060" i="4" s="1"/>
  <c r="O1060" i="4"/>
  <c r="S1060" i="4" s="1"/>
  <c r="J1060" i="4"/>
  <c r="AH1059" i="4"/>
  <c r="X1059" i="4"/>
  <c r="Y1059" i="4" s="1"/>
  <c r="Q1059" i="4"/>
  <c r="R1059" i="4" s="1"/>
  <c r="O1059" i="4"/>
  <c r="J1059" i="4"/>
  <c r="AH1058" i="4"/>
  <c r="X1058" i="4"/>
  <c r="Y1058" i="4" s="1"/>
  <c r="Q1058" i="4"/>
  <c r="R1058" i="4" s="1"/>
  <c r="O1058" i="4"/>
  <c r="J1058" i="4"/>
  <c r="AH1057" i="4"/>
  <c r="X1057" i="4"/>
  <c r="Y1057" i="4" s="1"/>
  <c r="Q1057" i="4"/>
  <c r="R1057" i="4" s="1"/>
  <c r="O1057" i="4"/>
  <c r="J1057" i="4"/>
  <c r="AH1056" i="4"/>
  <c r="X1056" i="4"/>
  <c r="Y1056" i="4" s="1"/>
  <c r="Q1056" i="4"/>
  <c r="R1056" i="4" s="1"/>
  <c r="O1056" i="4"/>
  <c r="J1056" i="4"/>
  <c r="AH1055" i="4"/>
  <c r="X1055" i="4"/>
  <c r="Y1055" i="4" s="1"/>
  <c r="Q1055" i="4"/>
  <c r="R1055" i="4" s="1"/>
  <c r="O1055" i="4"/>
  <c r="J1055" i="4"/>
  <c r="Z1055" i="4" s="1"/>
  <c r="AA1055" i="4" s="1"/>
  <c r="AB1055" i="4" s="1"/>
  <c r="AC1055" i="4" s="1"/>
  <c r="AH1054" i="4"/>
  <c r="X1054" i="4"/>
  <c r="Y1054" i="4" s="1"/>
  <c r="Q1054" i="4"/>
  <c r="R1054" i="4" s="1"/>
  <c r="O1054" i="4"/>
  <c r="J1054" i="4"/>
  <c r="AH1053" i="4"/>
  <c r="X1053" i="4"/>
  <c r="Y1053" i="4" s="1"/>
  <c r="Q1053" i="4"/>
  <c r="R1053" i="4" s="1"/>
  <c r="O1053" i="4"/>
  <c r="J1053" i="4"/>
  <c r="AH1052" i="4"/>
  <c r="X1052" i="4"/>
  <c r="Y1052" i="4" s="1"/>
  <c r="Q1052" i="4"/>
  <c r="R1052" i="4" s="1"/>
  <c r="O1052" i="4"/>
  <c r="J1052" i="4"/>
  <c r="AH1051" i="4"/>
  <c r="X1051" i="4"/>
  <c r="Y1051" i="4" s="1"/>
  <c r="Q1051" i="4"/>
  <c r="R1051" i="4" s="1"/>
  <c r="O1051" i="4"/>
  <c r="J1051" i="4"/>
  <c r="AH1050" i="4"/>
  <c r="X1050" i="4"/>
  <c r="Y1050" i="4" s="1"/>
  <c r="Q1050" i="4"/>
  <c r="R1050" i="4" s="1"/>
  <c r="O1050" i="4"/>
  <c r="J1050" i="4"/>
  <c r="AH1049" i="4"/>
  <c r="X1049" i="4"/>
  <c r="Y1049" i="4" s="1"/>
  <c r="Q1049" i="4"/>
  <c r="R1049" i="4" s="1"/>
  <c r="O1049" i="4"/>
  <c r="J1049" i="4"/>
  <c r="Z1049" i="4" s="1"/>
  <c r="AA1049" i="4" s="1"/>
  <c r="AB1049" i="4" s="1"/>
  <c r="AC1049" i="4" s="1"/>
  <c r="AH1048" i="4"/>
  <c r="X1048" i="4"/>
  <c r="Y1048" i="4" s="1"/>
  <c r="Q1048" i="4"/>
  <c r="R1048" i="4" s="1"/>
  <c r="O1048" i="4"/>
  <c r="S1048" i="4" s="1"/>
  <c r="J1048" i="4"/>
  <c r="AH1047" i="4"/>
  <c r="X1047" i="4"/>
  <c r="Y1047" i="4" s="1"/>
  <c r="Q1047" i="4"/>
  <c r="R1047" i="4" s="1"/>
  <c r="O1047" i="4"/>
  <c r="J1047" i="4"/>
  <c r="AH1046" i="4"/>
  <c r="X1046" i="4"/>
  <c r="Y1046" i="4" s="1"/>
  <c r="Q1046" i="4"/>
  <c r="R1046" i="4" s="1"/>
  <c r="O1046" i="4"/>
  <c r="J1046" i="4"/>
  <c r="AH1045" i="4"/>
  <c r="X1045" i="4"/>
  <c r="Y1045" i="4" s="1"/>
  <c r="Q1045" i="4"/>
  <c r="R1045" i="4" s="1"/>
  <c r="O1045" i="4"/>
  <c r="S1045" i="4" s="1"/>
  <c r="J1045" i="4"/>
  <c r="AH1044" i="4"/>
  <c r="X1044" i="4"/>
  <c r="Y1044" i="4" s="1"/>
  <c r="Q1044" i="4"/>
  <c r="R1044" i="4" s="1"/>
  <c r="O1044" i="4"/>
  <c r="J1044" i="4"/>
  <c r="AH1043" i="4"/>
  <c r="X1043" i="4"/>
  <c r="Y1043" i="4" s="1"/>
  <c r="Q1043" i="4"/>
  <c r="R1043" i="4" s="1"/>
  <c r="O1043" i="4"/>
  <c r="J1043" i="4"/>
  <c r="AH1042" i="4"/>
  <c r="X1042" i="4"/>
  <c r="Y1042" i="4" s="1"/>
  <c r="Q1042" i="4"/>
  <c r="R1042" i="4" s="1"/>
  <c r="O1042" i="4"/>
  <c r="J1042" i="4"/>
  <c r="AH1041" i="4"/>
  <c r="X1041" i="4"/>
  <c r="Y1041" i="4" s="1"/>
  <c r="Q1041" i="4"/>
  <c r="R1041" i="4" s="1"/>
  <c r="O1041" i="4"/>
  <c r="J1041" i="4"/>
  <c r="AH1040" i="4"/>
  <c r="X1040" i="4"/>
  <c r="Y1040" i="4" s="1"/>
  <c r="Q1040" i="4"/>
  <c r="R1040" i="4" s="1"/>
  <c r="O1040" i="4"/>
  <c r="J1040" i="4"/>
  <c r="AH1039" i="4"/>
  <c r="X1039" i="4"/>
  <c r="Y1039" i="4" s="1"/>
  <c r="Q1039" i="4"/>
  <c r="R1039" i="4" s="1"/>
  <c r="O1039" i="4"/>
  <c r="J1039" i="4"/>
  <c r="AH1038" i="4"/>
  <c r="X1038" i="4"/>
  <c r="Y1038" i="4" s="1"/>
  <c r="Q1038" i="4"/>
  <c r="R1038" i="4" s="1"/>
  <c r="O1038" i="4"/>
  <c r="J1038" i="4"/>
  <c r="AH1037" i="4"/>
  <c r="X1037" i="4"/>
  <c r="Y1037" i="4" s="1"/>
  <c r="Q1037" i="4"/>
  <c r="R1037" i="4" s="1"/>
  <c r="O1037" i="4"/>
  <c r="J1037" i="4"/>
  <c r="AH1036" i="4"/>
  <c r="X1036" i="4"/>
  <c r="Y1036" i="4" s="1"/>
  <c r="Q1036" i="4"/>
  <c r="R1036" i="4" s="1"/>
  <c r="O1036" i="4"/>
  <c r="J1036" i="4"/>
  <c r="AH1035" i="4"/>
  <c r="X1035" i="4"/>
  <c r="Y1035" i="4" s="1"/>
  <c r="Q1035" i="4"/>
  <c r="R1035" i="4" s="1"/>
  <c r="O1035" i="4"/>
  <c r="J1035" i="4"/>
  <c r="AH1034" i="4"/>
  <c r="X1034" i="4"/>
  <c r="Y1034" i="4" s="1"/>
  <c r="Q1034" i="4"/>
  <c r="R1034" i="4" s="1"/>
  <c r="O1034" i="4"/>
  <c r="J1034" i="4"/>
  <c r="AH1033" i="4"/>
  <c r="X1033" i="4"/>
  <c r="Y1033" i="4" s="1"/>
  <c r="Q1033" i="4"/>
  <c r="R1033" i="4" s="1"/>
  <c r="O1033" i="4"/>
  <c r="J1033" i="4"/>
  <c r="AH1032" i="4"/>
  <c r="X1032" i="4"/>
  <c r="Y1032" i="4" s="1"/>
  <c r="Q1032" i="4"/>
  <c r="R1032" i="4" s="1"/>
  <c r="O1032" i="4"/>
  <c r="J1032" i="4"/>
  <c r="AH1031" i="4"/>
  <c r="X1031" i="4"/>
  <c r="Y1031" i="4" s="1"/>
  <c r="Q1031" i="4"/>
  <c r="R1031" i="4" s="1"/>
  <c r="O1031" i="4"/>
  <c r="J1031" i="4"/>
  <c r="AH1030" i="4"/>
  <c r="X1030" i="4"/>
  <c r="Y1030" i="4" s="1"/>
  <c r="Q1030" i="4"/>
  <c r="R1030" i="4" s="1"/>
  <c r="O1030" i="4"/>
  <c r="J1030" i="4"/>
  <c r="AH1029" i="4"/>
  <c r="X1029" i="4"/>
  <c r="Y1029" i="4" s="1"/>
  <c r="Q1029" i="4"/>
  <c r="R1029" i="4" s="1"/>
  <c r="O1029" i="4"/>
  <c r="S1029" i="4" s="1"/>
  <c r="J1029" i="4"/>
  <c r="AH1028" i="4"/>
  <c r="X1028" i="4"/>
  <c r="Y1028" i="4" s="1"/>
  <c r="Q1028" i="4"/>
  <c r="R1028" i="4" s="1"/>
  <c r="O1028" i="4"/>
  <c r="J1028" i="4"/>
  <c r="AH1027" i="4"/>
  <c r="X1027" i="4"/>
  <c r="Y1027" i="4" s="1"/>
  <c r="Q1027" i="4"/>
  <c r="R1027" i="4" s="1"/>
  <c r="O1027" i="4"/>
  <c r="J1027" i="4"/>
  <c r="AH1026" i="4"/>
  <c r="X1026" i="4"/>
  <c r="Y1026" i="4" s="1"/>
  <c r="Q1026" i="4"/>
  <c r="R1026" i="4" s="1"/>
  <c r="O1026" i="4"/>
  <c r="J1026" i="4"/>
  <c r="AH1025" i="4"/>
  <c r="X1025" i="4"/>
  <c r="Y1025" i="4" s="1"/>
  <c r="Q1025" i="4"/>
  <c r="R1025" i="4" s="1"/>
  <c r="O1025" i="4"/>
  <c r="J1025" i="4"/>
  <c r="AH1024" i="4"/>
  <c r="X1024" i="4"/>
  <c r="Y1024" i="4" s="1"/>
  <c r="Q1024" i="4"/>
  <c r="R1024" i="4" s="1"/>
  <c r="O1024" i="4"/>
  <c r="J1024" i="4"/>
  <c r="AH1023" i="4"/>
  <c r="X1023" i="4"/>
  <c r="Y1023" i="4" s="1"/>
  <c r="Q1023" i="4"/>
  <c r="R1023" i="4" s="1"/>
  <c r="O1023" i="4"/>
  <c r="J1023" i="4"/>
  <c r="AH1022" i="4"/>
  <c r="X1022" i="4"/>
  <c r="Y1022" i="4" s="1"/>
  <c r="Q1022" i="4"/>
  <c r="R1022" i="4" s="1"/>
  <c r="O1022" i="4"/>
  <c r="J1022" i="4"/>
  <c r="AH1021" i="4"/>
  <c r="X1021" i="4"/>
  <c r="Y1021" i="4" s="1"/>
  <c r="Q1021" i="4"/>
  <c r="R1021" i="4" s="1"/>
  <c r="O1021" i="4"/>
  <c r="J1021" i="4"/>
  <c r="AH1020" i="4"/>
  <c r="X1020" i="4"/>
  <c r="Y1020" i="4" s="1"/>
  <c r="Q1020" i="4"/>
  <c r="R1020" i="4" s="1"/>
  <c r="O1020" i="4"/>
  <c r="S1020" i="4" s="1"/>
  <c r="J1020" i="4"/>
  <c r="AH1019" i="4"/>
  <c r="X1019" i="4"/>
  <c r="Y1019" i="4" s="1"/>
  <c r="Q1019" i="4"/>
  <c r="R1019" i="4" s="1"/>
  <c r="O1019" i="4"/>
  <c r="J1019" i="4"/>
  <c r="AH1018" i="4"/>
  <c r="X1018" i="4"/>
  <c r="Y1018" i="4" s="1"/>
  <c r="Q1018" i="4"/>
  <c r="R1018" i="4" s="1"/>
  <c r="O1018" i="4"/>
  <c r="J1018" i="4"/>
  <c r="AH1017" i="4"/>
  <c r="X1017" i="4"/>
  <c r="Y1017" i="4" s="1"/>
  <c r="Q1017" i="4"/>
  <c r="R1017" i="4" s="1"/>
  <c r="O1017" i="4"/>
  <c r="J1017" i="4"/>
  <c r="AH1016" i="4"/>
  <c r="X1016" i="4"/>
  <c r="Y1016" i="4" s="1"/>
  <c r="Q1016" i="4"/>
  <c r="R1016" i="4" s="1"/>
  <c r="O1016" i="4"/>
  <c r="S1016" i="4" s="1"/>
  <c r="J1016" i="4"/>
  <c r="AH1015" i="4"/>
  <c r="X1015" i="4"/>
  <c r="Y1015" i="4" s="1"/>
  <c r="Q1015" i="4"/>
  <c r="R1015" i="4" s="1"/>
  <c r="O1015" i="4"/>
  <c r="J1015" i="4"/>
  <c r="AH1014" i="4"/>
  <c r="X1014" i="4"/>
  <c r="Y1014" i="4" s="1"/>
  <c r="Q1014" i="4"/>
  <c r="R1014" i="4" s="1"/>
  <c r="O1014" i="4"/>
  <c r="J1014" i="4"/>
  <c r="AH1013" i="4"/>
  <c r="X1013" i="4"/>
  <c r="Y1013" i="4" s="1"/>
  <c r="Q1013" i="4"/>
  <c r="R1013" i="4" s="1"/>
  <c r="O1013" i="4"/>
  <c r="S1013" i="4" s="1"/>
  <c r="J1013" i="4"/>
  <c r="AH1012" i="4"/>
  <c r="X1012" i="4"/>
  <c r="Y1012" i="4" s="1"/>
  <c r="Q1012" i="4"/>
  <c r="R1012" i="4" s="1"/>
  <c r="O1012" i="4"/>
  <c r="S1012" i="4" s="1"/>
  <c r="J1012" i="4"/>
  <c r="AH1011" i="4"/>
  <c r="X1011" i="4"/>
  <c r="Y1011" i="4" s="1"/>
  <c r="Q1011" i="4"/>
  <c r="R1011" i="4" s="1"/>
  <c r="O1011" i="4"/>
  <c r="J1011" i="4"/>
  <c r="AH1010" i="4"/>
  <c r="X1010" i="4"/>
  <c r="Y1010" i="4" s="1"/>
  <c r="Q1010" i="4"/>
  <c r="R1010" i="4" s="1"/>
  <c r="O1010" i="4"/>
  <c r="J1010" i="4"/>
  <c r="AH1009" i="4"/>
  <c r="X1009" i="4"/>
  <c r="Y1009" i="4" s="1"/>
  <c r="Q1009" i="4"/>
  <c r="R1009" i="4" s="1"/>
  <c r="O1009" i="4"/>
  <c r="J1009" i="4"/>
  <c r="AH1008" i="4"/>
  <c r="X1008" i="4"/>
  <c r="Y1008" i="4" s="1"/>
  <c r="Q1008" i="4"/>
  <c r="R1008" i="4" s="1"/>
  <c r="O1008" i="4"/>
  <c r="J1008" i="4"/>
  <c r="AH1007" i="4"/>
  <c r="X1007" i="4"/>
  <c r="Y1007" i="4" s="1"/>
  <c r="Q1007" i="4"/>
  <c r="R1007" i="4" s="1"/>
  <c r="O1007" i="4"/>
  <c r="S1007" i="4" s="1"/>
  <c r="J1007" i="4"/>
  <c r="AH1006" i="4"/>
  <c r="X1006" i="4"/>
  <c r="Y1006" i="4" s="1"/>
  <c r="Q1006" i="4"/>
  <c r="R1006" i="4" s="1"/>
  <c r="O1006" i="4"/>
  <c r="J1006" i="4"/>
  <c r="AH1005" i="4"/>
  <c r="X1005" i="4"/>
  <c r="Y1005" i="4" s="1"/>
  <c r="Q1005" i="4"/>
  <c r="R1005" i="4" s="1"/>
  <c r="O1005" i="4"/>
  <c r="J1005" i="4"/>
  <c r="AH1004" i="4"/>
  <c r="X1004" i="4"/>
  <c r="Y1004" i="4" s="1"/>
  <c r="Q1004" i="4"/>
  <c r="R1004" i="4" s="1"/>
  <c r="O1004" i="4"/>
  <c r="J1004" i="4"/>
  <c r="AH1003" i="4"/>
  <c r="X1003" i="4"/>
  <c r="Y1003" i="4" s="1"/>
  <c r="Q1003" i="4"/>
  <c r="R1003" i="4" s="1"/>
  <c r="O1003" i="4"/>
  <c r="J1003" i="4"/>
  <c r="AH1002" i="4"/>
  <c r="X1002" i="4"/>
  <c r="Y1002" i="4" s="1"/>
  <c r="Q1002" i="4"/>
  <c r="R1002" i="4" s="1"/>
  <c r="O1002" i="4"/>
  <c r="J1002" i="4"/>
  <c r="AH1001" i="4"/>
  <c r="X1001" i="4"/>
  <c r="Y1001" i="4" s="1"/>
  <c r="Q1001" i="4"/>
  <c r="R1001" i="4" s="1"/>
  <c r="O1001" i="4"/>
  <c r="S1001" i="4" s="1"/>
  <c r="J1001" i="4"/>
  <c r="AH1000" i="4"/>
  <c r="X1000" i="4"/>
  <c r="Y1000" i="4" s="1"/>
  <c r="Q1000" i="4"/>
  <c r="R1000" i="4" s="1"/>
  <c r="O1000" i="4"/>
  <c r="J1000" i="4"/>
  <c r="AH999" i="4"/>
  <c r="X999" i="4"/>
  <c r="Y999" i="4" s="1"/>
  <c r="Q999" i="4"/>
  <c r="R999" i="4" s="1"/>
  <c r="O999" i="4"/>
  <c r="J999" i="4"/>
  <c r="AH998" i="4"/>
  <c r="X998" i="4"/>
  <c r="Y998" i="4" s="1"/>
  <c r="Q998" i="4"/>
  <c r="R998" i="4" s="1"/>
  <c r="O998" i="4"/>
  <c r="J998" i="4"/>
  <c r="AH997" i="4"/>
  <c r="X997" i="4"/>
  <c r="Y997" i="4" s="1"/>
  <c r="Q997" i="4"/>
  <c r="R997" i="4" s="1"/>
  <c r="O997" i="4"/>
  <c r="J997" i="4"/>
  <c r="AH996" i="4"/>
  <c r="X996" i="4"/>
  <c r="Y996" i="4" s="1"/>
  <c r="Q996" i="4"/>
  <c r="R996" i="4" s="1"/>
  <c r="O996" i="4"/>
  <c r="S996" i="4" s="1"/>
  <c r="J996" i="4"/>
  <c r="AH995" i="4"/>
  <c r="X995" i="4"/>
  <c r="Y995" i="4" s="1"/>
  <c r="Q995" i="4"/>
  <c r="R995" i="4" s="1"/>
  <c r="O995" i="4"/>
  <c r="S995" i="4" s="1"/>
  <c r="J995" i="4"/>
  <c r="AH994" i="4"/>
  <c r="X994" i="4"/>
  <c r="Y994" i="4" s="1"/>
  <c r="Q994" i="4"/>
  <c r="R994" i="4" s="1"/>
  <c r="O994" i="4"/>
  <c r="J994" i="4"/>
  <c r="AH993" i="4"/>
  <c r="X993" i="4"/>
  <c r="Y993" i="4" s="1"/>
  <c r="Q993" i="4"/>
  <c r="R993" i="4" s="1"/>
  <c r="O993" i="4"/>
  <c r="S993" i="4" s="1"/>
  <c r="J993" i="4"/>
  <c r="AH992" i="4"/>
  <c r="X992" i="4"/>
  <c r="Y992" i="4" s="1"/>
  <c r="Q992" i="4"/>
  <c r="R992" i="4" s="1"/>
  <c r="O992" i="4"/>
  <c r="S992" i="4" s="1"/>
  <c r="J992" i="4"/>
  <c r="Z992" i="4" s="1"/>
  <c r="AA992" i="4" s="1"/>
  <c r="AB992" i="4" s="1"/>
  <c r="AC992" i="4" s="1"/>
  <c r="AH991" i="4"/>
  <c r="X991" i="4"/>
  <c r="Y991" i="4" s="1"/>
  <c r="Q991" i="4"/>
  <c r="R991" i="4" s="1"/>
  <c r="O991" i="4"/>
  <c r="J991" i="4"/>
  <c r="AH990" i="4"/>
  <c r="X990" i="4"/>
  <c r="Y990" i="4" s="1"/>
  <c r="Q990" i="4"/>
  <c r="R990" i="4" s="1"/>
  <c r="O990" i="4"/>
  <c r="J990" i="4"/>
  <c r="AH989" i="4"/>
  <c r="X989" i="4"/>
  <c r="Y989" i="4" s="1"/>
  <c r="Q989" i="4"/>
  <c r="R989" i="4" s="1"/>
  <c r="O989" i="4"/>
  <c r="S989" i="4" s="1"/>
  <c r="J989" i="4"/>
  <c r="AH988" i="4"/>
  <c r="X988" i="4"/>
  <c r="Y988" i="4" s="1"/>
  <c r="Q988" i="4"/>
  <c r="R988" i="4" s="1"/>
  <c r="O988" i="4"/>
  <c r="J988" i="4"/>
  <c r="Z988" i="4" s="1"/>
  <c r="AA988" i="4" s="1"/>
  <c r="AB988" i="4" s="1"/>
  <c r="AC988" i="4" s="1"/>
  <c r="AH987" i="4"/>
  <c r="X987" i="4"/>
  <c r="Y987" i="4" s="1"/>
  <c r="Q987" i="4"/>
  <c r="R987" i="4" s="1"/>
  <c r="O987" i="4"/>
  <c r="J987" i="4"/>
  <c r="AH986" i="4"/>
  <c r="X986" i="4"/>
  <c r="Y986" i="4" s="1"/>
  <c r="Q986" i="4"/>
  <c r="R986" i="4" s="1"/>
  <c r="O986" i="4"/>
  <c r="J986" i="4"/>
  <c r="AH985" i="4"/>
  <c r="X985" i="4"/>
  <c r="Y985" i="4" s="1"/>
  <c r="Q985" i="4"/>
  <c r="R985" i="4" s="1"/>
  <c r="O985" i="4"/>
  <c r="S985" i="4" s="1"/>
  <c r="J985" i="4"/>
  <c r="AH984" i="4"/>
  <c r="X984" i="4"/>
  <c r="Y984" i="4" s="1"/>
  <c r="Q984" i="4"/>
  <c r="R984" i="4" s="1"/>
  <c r="O984" i="4"/>
  <c r="J984" i="4"/>
  <c r="AH983" i="4"/>
  <c r="X983" i="4"/>
  <c r="Y983" i="4" s="1"/>
  <c r="Q983" i="4"/>
  <c r="R983" i="4" s="1"/>
  <c r="O983" i="4"/>
  <c r="J983" i="4"/>
  <c r="AH982" i="4"/>
  <c r="X982" i="4"/>
  <c r="Y982" i="4" s="1"/>
  <c r="Q982" i="4"/>
  <c r="R982" i="4" s="1"/>
  <c r="O982" i="4"/>
  <c r="J982" i="4"/>
  <c r="AH981" i="4"/>
  <c r="X981" i="4"/>
  <c r="Y981" i="4" s="1"/>
  <c r="Q981" i="4"/>
  <c r="R981" i="4" s="1"/>
  <c r="O981" i="4"/>
  <c r="J981" i="4"/>
  <c r="AH980" i="4"/>
  <c r="X980" i="4"/>
  <c r="Y980" i="4" s="1"/>
  <c r="Q980" i="4"/>
  <c r="R980" i="4" s="1"/>
  <c r="O980" i="4"/>
  <c r="S980" i="4" s="1"/>
  <c r="J980" i="4"/>
  <c r="AH979" i="4"/>
  <c r="X979" i="4"/>
  <c r="Y979" i="4" s="1"/>
  <c r="Q979" i="4"/>
  <c r="R979" i="4" s="1"/>
  <c r="O979" i="4"/>
  <c r="J979" i="4"/>
  <c r="AH978" i="4"/>
  <c r="X978" i="4"/>
  <c r="Y978" i="4" s="1"/>
  <c r="Q978" i="4"/>
  <c r="R978" i="4" s="1"/>
  <c r="O978" i="4"/>
  <c r="J978" i="4"/>
  <c r="AH977" i="4"/>
  <c r="X977" i="4"/>
  <c r="Y977" i="4" s="1"/>
  <c r="Q977" i="4"/>
  <c r="R977" i="4" s="1"/>
  <c r="O977" i="4"/>
  <c r="J977" i="4"/>
  <c r="AH976" i="4"/>
  <c r="X976" i="4"/>
  <c r="Y976" i="4" s="1"/>
  <c r="Q976" i="4"/>
  <c r="R976" i="4" s="1"/>
  <c r="O976" i="4"/>
  <c r="J976" i="4"/>
  <c r="Z976" i="4" s="1"/>
  <c r="AA976" i="4" s="1"/>
  <c r="AB976" i="4" s="1"/>
  <c r="AC976" i="4" s="1"/>
  <c r="AH975" i="4"/>
  <c r="X975" i="4"/>
  <c r="Y975" i="4" s="1"/>
  <c r="Q975" i="4"/>
  <c r="R975" i="4" s="1"/>
  <c r="O975" i="4"/>
  <c r="S975" i="4" s="1"/>
  <c r="J975" i="4"/>
  <c r="AH974" i="4"/>
  <c r="X974" i="4"/>
  <c r="Y974" i="4" s="1"/>
  <c r="Q974" i="4"/>
  <c r="R974" i="4" s="1"/>
  <c r="O974" i="4"/>
  <c r="J974" i="4"/>
  <c r="AH973" i="4"/>
  <c r="X973" i="4"/>
  <c r="Y973" i="4" s="1"/>
  <c r="Q973" i="4"/>
  <c r="R973" i="4" s="1"/>
  <c r="O973" i="4"/>
  <c r="J973" i="4"/>
  <c r="AH972" i="4"/>
  <c r="X972" i="4"/>
  <c r="Y972" i="4" s="1"/>
  <c r="Q972" i="4"/>
  <c r="R972" i="4" s="1"/>
  <c r="O972" i="4"/>
  <c r="S972" i="4" s="1"/>
  <c r="J972" i="4"/>
  <c r="AH971" i="4"/>
  <c r="X971" i="4"/>
  <c r="Y971" i="4" s="1"/>
  <c r="Q971" i="4"/>
  <c r="R971" i="4" s="1"/>
  <c r="O971" i="4"/>
  <c r="J971" i="4"/>
  <c r="AH970" i="4"/>
  <c r="X970" i="4"/>
  <c r="Y970" i="4" s="1"/>
  <c r="Q970" i="4"/>
  <c r="R970" i="4" s="1"/>
  <c r="O970" i="4"/>
  <c r="J970" i="4"/>
  <c r="Z970" i="4" s="1"/>
  <c r="AA970" i="4" s="1"/>
  <c r="AB970" i="4" s="1"/>
  <c r="AC970" i="4" s="1"/>
  <c r="AH969" i="4"/>
  <c r="X969" i="4"/>
  <c r="Y969" i="4" s="1"/>
  <c r="Q969" i="4"/>
  <c r="R969" i="4" s="1"/>
  <c r="O969" i="4"/>
  <c r="J969" i="4"/>
  <c r="AH968" i="4"/>
  <c r="X968" i="4"/>
  <c r="Y968" i="4" s="1"/>
  <c r="Q968" i="4"/>
  <c r="R968" i="4" s="1"/>
  <c r="O968" i="4"/>
  <c r="J968" i="4"/>
  <c r="AH967" i="4"/>
  <c r="X967" i="4"/>
  <c r="Y967" i="4" s="1"/>
  <c r="Q967" i="4"/>
  <c r="R967" i="4" s="1"/>
  <c r="O967" i="4"/>
  <c r="J967" i="4"/>
  <c r="AH966" i="4"/>
  <c r="X966" i="4"/>
  <c r="Y966" i="4" s="1"/>
  <c r="Q966" i="4"/>
  <c r="R966" i="4" s="1"/>
  <c r="O966" i="4"/>
  <c r="J966" i="4"/>
  <c r="AH965" i="4"/>
  <c r="X965" i="4"/>
  <c r="Y965" i="4" s="1"/>
  <c r="Q965" i="4"/>
  <c r="R965" i="4" s="1"/>
  <c r="O965" i="4"/>
  <c r="J965" i="4"/>
  <c r="AH964" i="4"/>
  <c r="X964" i="4"/>
  <c r="Y964" i="4" s="1"/>
  <c r="Q964" i="4"/>
  <c r="R964" i="4" s="1"/>
  <c r="O964" i="4"/>
  <c r="J964" i="4"/>
  <c r="Z964" i="4" s="1"/>
  <c r="AA964" i="4" s="1"/>
  <c r="AB964" i="4" s="1"/>
  <c r="AC964" i="4" s="1"/>
  <c r="AH963" i="4"/>
  <c r="X963" i="4"/>
  <c r="Y963" i="4" s="1"/>
  <c r="Q963" i="4"/>
  <c r="R963" i="4" s="1"/>
  <c r="O963" i="4"/>
  <c r="J963" i="4"/>
  <c r="Z963" i="4" s="1"/>
  <c r="AA963" i="4" s="1"/>
  <c r="AB963" i="4" s="1"/>
  <c r="AC963" i="4" s="1"/>
  <c r="AH962" i="4"/>
  <c r="X962" i="4"/>
  <c r="Y962" i="4" s="1"/>
  <c r="Q962" i="4"/>
  <c r="R962" i="4" s="1"/>
  <c r="O962" i="4"/>
  <c r="J962" i="4"/>
  <c r="AH961" i="4"/>
  <c r="X961" i="4"/>
  <c r="Y961" i="4" s="1"/>
  <c r="Q961" i="4"/>
  <c r="R961" i="4" s="1"/>
  <c r="O961" i="4"/>
  <c r="J961" i="4"/>
  <c r="Z961" i="4" s="1"/>
  <c r="AA961" i="4" s="1"/>
  <c r="AB961" i="4" s="1"/>
  <c r="AC961" i="4" s="1"/>
  <c r="AH960" i="4"/>
  <c r="X960" i="4"/>
  <c r="Y960" i="4" s="1"/>
  <c r="Q960" i="4"/>
  <c r="R960" i="4" s="1"/>
  <c r="O960" i="4"/>
  <c r="S960" i="4" s="1"/>
  <c r="J960" i="4"/>
  <c r="AH959" i="4"/>
  <c r="X959" i="4"/>
  <c r="Y959" i="4" s="1"/>
  <c r="Q959" i="4"/>
  <c r="R959" i="4" s="1"/>
  <c r="O959" i="4"/>
  <c r="J959" i="4"/>
  <c r="AH958" i="4"/>
  <c r="X958" i="4"/>
  <c r="Y958" i="4" s="1"/>
  <c r="Q958" i="4"/>
  <c r="R958" i="4" s="1"/>
  <c r="O958" i="4"/>
  <c r="J958" i="4"/>
  <c r="AH957" i="4"/>
  <c r="X957" i="4"/>
  <c r="Y957" i="4" s="1"/>
  <c r="Q957" i="4"/>
  <c r="R957" i="4" s="1"/>
  <c r="O957" i="4"/>
  <c r="S957" i="4" s="1"/>
  <c r="J957" i="4"/>
  <c r="AH956" i="4"/>
  <c r="X956" i="4"/>
  <c r="Y956" i="4" s="1"/>
  <c r="Q956" i="4"/>
  <c r="R956" i="4" s="1"/>
  <c r="O956" i="4"/>
  <c r="J956" i="4"/>
  <c r="Z956" i="4" s="1"/>
  <c r="AA956" i="4" s="1"/>
  <c r="AB956" i="4" s="1"/>
  <c r="AC956" i="4" s="1"/>
  <c r="AH955" i="4"/>
  <c r="X955" i="4"/>
  <c r="Y955" i="4" s="1"/>
  <c r="Q955" i="4"/>
  <c r="R955" i="4" s="1"/>
  <c r="O955" i="4"/>
  <c r="J955" i="4"/>
  <c r="AH954" i="4"/>
  <c r="X954" i="4"/>
  <c r="Y954" i="4" s="1"/>
  <c r="Q954" i="4"/>
  <c r="R954" i="4" s="1"/>
  <c r="O954" i="4"/>
  <c r="J954" i="4"/>
  <c r="AH953" i="4"/>
  <c r="X953" i="4"/>
  <c r="Y953" i="4" s="1"/>
  <c r="Q953" i="4"/>
  <c r="R953" i="4" s="1"/>
  <c r="O953" i="4"/>
  <c r="J953" i="4"/>
  <c r="AH952" i="4"/>
  <c r="X952" i="4"/>
  <c r="Y952" i="4" s="1"/>
  <c r="Q952" i="4"/>
  <c r="R952" i="4" s="1"/>
  <c r="O952" i="4"/>
  <c r="J952" i="4"/>
  <c r="AH951" i="4"/>
  <c r="X951" i="4"/>
  <c r="Y951" i="4" s="1"/>
  <c r="Q951" i="4"/>
  <c r="R951" i="4" s="1"/>
  <c r="O951" i="4"/>
  <c r="J951" i="4"/>
  <c r="Z951" i="4" s="1"/>
  <c r="AA951" i="4" s="1"/>
  <c r="AB951" i="4" s="1"/>
  <c r="AC951" i="4" s="1"/>
  <c r="AH950" i="4"/>
  <c r="X950" i="4"/>
  <c r="Y950" i="4" s="1"/>
  <c r="Q950" i="4"/>
  <c r="R950" i="4" s="1"/>
  <c r="O950" i="4"/>
  <c r="J950" i="4"/>
  <c r="AH949" i="4"/>
  <c r="X949" i="4"/>
  <c r="Y949" i="4" s="1"/>
  <c r="Q949" i="4"/>
  <c r="R949" i="4" s="1"/>
  <c r="O949" i="4"/>
  <c r="J949" i="4"/>
  <c r="AH948" i="4"/>
  <c r="X948" i="4"/>
  <c r="Y948" i="4" s="1"/>
  <c r="Q948" i="4"/>
  <c r="R948" i="4" s="1"/>
  <c r="O948" i="4"/>
  <c r="J948" i="4"/>
  <c r="AH947" i="4"/>
  <c r="X947" i="4"/>
  <c r="Y947" i="4" s="1"/>
  <c r="Q947" i="4"/>
  <c r="R947" i="4" s="1"/>
  <c r="O947" i="4"/>
  <c r="J947" i="4"/>
  <c r="AH946" i="4"/>
  <c r="X946" i="4"/>
  <c r="Y946" i="4" s="1"/>
  <c r="Q946" i="4"/>
  <c r="R946" i="4" s="1"/>
  <c r="O946" i="4"/>
  <c r="J946" i="4"/>
  <c r="AH945" i="4"/>
  <c r="X945" i="4"/>
  <c r="Y945" i="4" s="1"/>
  <c r="Q945" i="4"/>
  <c r="R945" i="4" s="1"/>
  <c r="O945" i="4"/>
  <c r="J945" i="4"/>
  <c r="AH944" i="4"/>
  <c r="X944" i="4"/>
  <c r="Y944" i="4" s="1"/>
  <c r="Q944" i="4"/>
  <c r="R944" i="4" s="1"/>
  <c r="O944" i="4"/>
  <c r="S944" i="4" s="1"/>
  <c r="J944" i="4"/>
  <c r="AH943" i="4"/>
  <c r="X943" i="4"/>
  <c r="Y943" i="4" s="1"/>
  <c r="Q943" i="4"/>
  <c r="R943" i="4" s="1"/>
  <c r="O943" i="4"/>
  <c r="S943" i="4" s="1"/>
  <c r="J943" i="4"/>
  <c r="AH942" i="4"/>
  <c r="X942" i="4"/>
  <c r="Y942" i="4" s="1"/>
  <c r="Q942" i="4"/>
  <c r="R942" i="4" s="1"/>
  <c r="O942" i="4"/>
  <c r="J942" i="4"/>
  <c r="Z942" i="4" s="1"/>
  <c r="AA942" i="4" s="1"/>
  <c r="AB942" i="4" s="1"/>
  <c r="AC942" i="4" s="1"/>
  <c r="AH941" i="4"/>
  <c r="X941" i="4"/>
  <c r="Y941" i="4" s="1"/>
  <c r="Q941" i="4"/>
  <c r="R941" i="4" s="1"/>
  <c r="O941" i="4"/>
  <c r="J941" i="4"/>
  <c r="AH940" i="4"/>
  <c r="X940" i="4"/>
  <c r="Y940" i="4" s="1"/>
  <c r="Q940" i="4"/>
  <c r="R940" i="4" s="1"/>
  <c r="O940" i="4"/>
  <c r="S940" i="4" s="1"/>
  <c r="J940" i="4"/>
  <c r="AH939" i="4"/>
  <c r="X939" i="4"/>
  <c r="Y939" i="4" s="1"/>
  <c r="Q939" i="4"/>
  <c r="R939" i="4" s="1"/>
  <c r="O939" i="4"/>
  <c r="J939" i="4"/>
  <c r="AH938" i="4"/>
  <c r="X938" i="4"/>
  <c r="Y938" i="4" s="1"/>
  <c r="Q938" i="4"/>
  <c r="R938" i="4" s="1"/>
  <c r="O938" i="4"/>
  <c r="J938" i="4"/>
  <c r="AH937" i="4"/>
  <c r="X937" i="4"/>
  <c r="Y937" i="4" s="1"/>
  <c r="Q937" i="4"/>
  <c r="R937" i="4" s="1"/>
  <c r="O937" i="4"/>
  <c r="J937" i="4"/>
  <c r="Z937" i="4" s="1"/>
  <c r="AA937" i="4" s="1"/>
  <c r="AB937" i="4" s="1"/>
  <c r="AC937" i="4" s="1"/>
  <c r="AH936" i="4"/>
  <c r="X936" i="4"/>
  <c r="Y936" i="4" s="1"/>
  <c r="Q936" i="4"/>
  <c r="R936" i="4" s="1"/>
  <c r="O936" i="4"/>
  <c r="J936" i="4"/>
  <c r="AH935" i="4"/>
  <c r="X935" i="4"/>
  <c r="Y935" i="4" s="1"/>
  <c r="Q935" i="4"/>
  <c r="R935" i="4" s="1"/>
  <c r="O935" i="4"/>
  <c r="S935" i="4" s="1"/>
  <c r="J935" i="4"/>
  <c r="AH934" i="4"/>
  <c r="X934" i="4"/>
  <c r="Y934" i="4" s="1"/>
  <c r="Q934" i="4"/>
  <c r="R934" i="4" s="1"/>
  <c r="O934" i="4"/>
  <c r="J934" i="4"/>
  <c r="AH933" i="4"/>
  <c r="X933" i="4"/>
  <c r="Y933" i="4" s="1"/>
  <c r="Q933" i="4"/>
  <c r="R933" i="4" s="1"/>
  <c r="O933" i="4"/>
  <c r="S933" i="4" s="1"/>
  <c r="J933" i="4"/>
  <c r="AH932" i="4"/>
  <c r="X932" i="4"/>
  <c r="Y932" i="4" s="1"/>
  <c r="Q932" i="4"/>
  <c r="R932" i="4" s="1"/>
  <c r="O932" i="4"/>
  <c r="S932" i="4" s="1"/>
  <c r="J932" i="4"/>
  <c r="AH931" i="4"/>
  <c r="X931" i="4"/>
  <c r="Y931" i="4" s="1"/>
  <c r="Q931" i="4"/>
  <c r="R931" i="4" s="1"/>
  <c r="O931" i="4"/>
  <c r="J931" i="4"/>
  <c r="AH930" i="4"/>
  <c r="X930" i="4"/>
  <c r="Y930" i="4" s="1"/>
  <c r="Q930" i="4"/>
  <c r="R930" i="4" s="1"/>
  <c r="O930" i="4"/>
  <c r="J930" i="4"/>
  <c r="AH929" i="4"/>
  <c r="X929" i="4"/>
  <c r="Y929" i="4" s="1"/>
  <c r="Q929" i="4"/>
  <c r="R929" i="4" s="1"/>
  <c r="O929" i="4"/>
  <c r="J929" i="4"/>
  <c r="AH928" i="4"/>
  <c r="X928" i="4"/>
  <c r="Y928" i="4" s="1"/>
  <c r="Q928" i="4"/>
  <c r="R928" i="4" s="1"/>
  <c r="O928" i="4"/>
  <c r="J928" i="4"/>
  <c r="AH927" i="4"/>
  <c r="X927" i="4"/>
  <c r="Y927" i="4" s="1"/>
  <c r="Q927" i="4"/>
  <c r="R927" i="4" s="1"/>
  <c r="O927" i="4"/>
  <c r="J927" i="4"/>
  <c r="AH926" i="4"/>
  <c r="X926" i="4"/>
  <c r="Y926" i="4" s="1"/>
  <c r="Q926" i="4"/>
  <c r="R926" i="4" s="1"/>
  <c r="O926" i="4"/>
  <c r="J926" i="4"/>
  <c r="AH925" i="4"/>
  <c r="X925" i="4"/>
  <c r="Y925" i="4" s="1"/>
  <c r="Q925" i="4"/>
  <c r="R925" i="4" s="1"/>
  <c r="O925" i="4"/>
  <c r="J925" i="4"/>
  <c r="AH924" i="4"/>
  <c r="X924" i="4"/>
  <c r="Y924" i="4" s="1"/>
  <c r="Q924" i="4"/>
  <c r="R924" i="4" s="1"/>
  <c r="O924" i="4"/>
  <c r="J924" i="4"/>
  <c r="AH923" i="4"/>
  <c r="X923" i="4"/>
  <c r="Y923" i="4" s="1"/>
  <c r="Q923" i="4"/>
  <c r="R923" i="4" s="1"/>
  <c r="O923" i="4"/>
  <c r="J923" i="4"/>
  <c r="AH922" i="4"/>
  <c r="X922" i="4"/>
  <c r="Y922" i="4" s="1"/>
  <c r="Q922" i="4"/>
  <c r="R922" i="4" s="1"/>
  <c r="O922" i="4"/>
  <c r="J922" i="4"/>
  <c r="Z922" i="4" s="1"/>
  <c r="AA922" i="4" s="1"/>
  <c r="AB922" i="4" s="1"/>
  <c r="AC922" i="4" s="1"/>
  <c r="AH921" i="4"/>
  <c r="X921" i="4"/>
  <c r="Y921" i="4" s="1"/>
  <c r="Q921" i="4"/>
  <c r="R921" i="4" s="1"/>
  <c r="O921" i="4"/>
  <c r="J921" i="4"/>
  <c r="AH920" i="4"/>
  <c r="X920" i="4"/>
  <c r="Y920" i="4" s="1"/>
  <c r="Q920" i="4"/>
  <c r="R920" i="4" s="1"/>
  <c r="O920" i="4"/>
  <c r="J920" i="4"/>
  <c r="AH919" i="4"/>
  <c r="X919" i="4"/>
  <c r="Y919" i="4" s="1"/>
  <c r="Q919" i="4"/>
  <c r="R919" i="4" s="1"/>
  <c r="O919" i="4"/>
  <c r="J919" i="4"/>
  <c r="AH918" i="4"/>
  <c r="X918" i="4"/>
  <c r="Y918" i="4" s="1"/>
  <c r="Q918" i="4"/>
  <c r="R918" i="4" s="1"/>
  <c r="O918" i="4"/>
  <c r="J918" i="4"/>
  <c r="AH917" i="4"/>
  <c r="X917" i="4"/>
  <c r="Y917" i="4" s="1"/>
  <c r="Q917" i="4"/>
  <c r="R917" i="4" s="1"/>
  <c r="O917" i="4"/>
  <c r="J917" i="4"/>
  <c r="AH916" i="4"/>
  <c r="X916" i="4"/>
  <c r="Y916" i="4" s="1"/>
  <c r="Q916" i="4"/>
  <c r="R916" i="4" s="1"/>
  <c r="O916" i="4"/>
  <c r="J916" i="4"/>
  <c r="AH915" i="4"/>
  <c r="X915" i="4"/>
  <c r="Y915" i="4" s="1"/>
  <c r="Q915" i="4"/>
  <c r="R915" i="4" s="1"/>
  <c r="O915" i="4"/>
  <c r="J915" i="4"/>
  <c r="AH914" i="4"/>
  <c r="X914" i="4"/>
  <c r="Y914" i="4" s="1"/>
  <c r="Q914" i="4"/>
  <c r="R914" i="4" s="1"/>
  <c r="O914" i="4"/>
  <c r="J914" i="4"/>
  <c r="AH913" i="4"/>
  <c r="X913" i="4"/>
  <c r="Y913" i="4" s="1"/>
  <c r="Q913" i="4"/>
  <c r="R913" i="4" s="1"/>
  <c r="O913" i="4"/>
  <c r="J913" i="4"/>
  <c r="AH912" i="4"/>
  <c r="X912" i="4"/>
  <c r="Y912" i="4" s="1"/>
  <c r="Q912" i="4"/>
  <c r="R912" i="4" s="1"/>
  <c r="O912" i="4"/>
  <c r="J912" i="4"/>
  <c r="AH911" i="4"/>
  <c r="X911" i="4"/>
  <c r="Y911" i="4" s="1"/>
  <c r="Q911" i="4"/>
  <c r="R911" i="4" s="1"/>
  <c r="O911" i="4"/>
  <c r="J911" i="4"/>
  <c r="AH910" i="4"/>
  <c r="X910" i="4"/>
  <c r="Y910" i="4" s="1"/>
  <c r="Q910" i="4"/>
  <c r="R910" i="4" s="1"/>
  <c r="O910" i="4"/>
  <c r="S910" i="4" s="1"/>
  <c r="J910" i="4"/>
  <c r="AH909" i="4"/>
  <c r="X909" i="4"/>
  <c r="Y909" i="4" s="1"/>
  <c r="Q909" i="4"/>
  <c r="R909" i="4" s="1"/>
  <c r="O909" i="4"/>
  <c r="J909" i="4"/>
  <c r="Z909" i="4" s="1"/>
  <c r="AA909" i="4" s="1"/>
  <c r="AB909" i="4" s="1"/>
  <c r="AC909" i="4" s="1"/>
  <c r="AH908" i="4"/>
  <c r="X908" i="4"/>
  <c r="Y908" i="4" s="1"/>
  <c r="Q908" i="4"/>
  <c r="R908" i="4" s="1"/>
  <c r="O908" i="4"/>
  <c r="J908" i="4"/>
  <c r="AH907" i="4"/>
  <c r="X907" i="4"/>
  <c r="Y907" i="4" s="1"/>
  <c r="Q907" i="4"/>
  <c r="R907" i="4" s="1"/>
  <c r="O907" i="4"/>
  <c r="J907" i="4"/>
  <c r="AH906" i="4"/>
  <c r="X906" i="4"/>
  <c r="Y906" i="4" s="1"/>
  <c r="Q906" i="4"/>
  <c r="R906" i="4" s="1"/>
  <c r="O906" i="4"/>
  <c r="J906" i="4"/>
  <c r="AH905" i="4"/>
  <c r="X905" i="4"/>
  <c r="Y905" i="4" s="1"/>
  <c r="Q905" i="4"/>
  <c r="R905" i="4" s="1"/>
  <c r="O905" i="4"/>
  <c r="J905" i="4"/>
  <c r="AH904" i="4"/>
  <c r="X904" i="4"/>
  <c r="Y904" i="4" s="1"/>
  <c r="Q904" i="4"/>
  <c r="R904" i="4" s="1"/>
  <c r="O904" i="4"/>
  <c r="J904" i="4"/>
  <c r="AH903" i="4"/>
  <c r="X903" i="4"/>
  <c r="Y903" i="4" s="1"/>
  <c r="Q903" i="4"/>
  <c r="R903" i="4" s="1"/>
  <c r="O903" i="4"/>
  <c r="J903" i="4"/>
  <c r="AH902" i="4"/>
  <c r="X902" i="4"/>
  <c r="Y902" i="4" s="1"/>
  <c r="Q902" i="4"/>
  <c r="R902" i="4" s="1"/>
  <c r="O902" i="4"/>
  <c r="J902" i="4"/>
  <c r="AH901" i="4"/>
  <c r="X901" i="4"/>
  <c r="Y901" i="4" s="1"/>
  <c r="Q901" i="4"/>
  <c r="R901" i="4" s="1"/>
  <c r="O901" i="4"/>
  <c r="J901" i="4"/>
  <c r="Z901" i="4" s="1"/>
  <c r="AA901" i="4" s="1"/>
  <c r="AB901" i="4" s="1"/>
  <c r="AC901" i="4" s="1"/>
  <c r="AH900" i="4"/>
  <c r="X900" i="4"/>
  <c r="Y900" i="4" s="1"/>
  <c r="Q900" i="4"/>
  <c r="R900" i="4" s="1"/>
  <c r="O900" i="4"/>
  <c r="J900" i="4"/>
  <c r="AH899" i="4"/>
  <c r="X899" i="4"/>
  <c r="Y899" i="4" s="1"/>
  <c r="Q899" i="4"/>
  <c r="R899" i="4" s="1"/>
  <c r="O899" i="4"/>
  <c r="J899" i="4"/>
  <c r="AH898" i="4"/>
  <c r="X898" i="4"/>
  <c r="Y898" i="4" s="1"/>
  <c r="Q898" i="4"/>
  <c r="R898" i="4" s="1"/>
  <c r="O898" i="4"/>
  <c r="J898" i="4"/>
  <c r="AH897" i="4"/>
  <c r="X897" i="4"/>
  <c r="Y897" i="4" s="1"/>
  <c r="Q897" i="4"/>
  <c r="R897" i="4" s="1"/>
  <c r="O897" i="4"/>
  <c r="S897" i="4" s="1"/>
  <c r="J897" i="4"/>
  <c r="Z897" i="4" s="1"/>
  <c r="AA897" i="4" s="1"/>
  <c r="AB897" i="4" s="1"/>
  <c r="AC897" i="4" s="1"/>
  <c r="AH896" i="4"/>
  <c r="X896" i="4"/>
  <c r="Y896" i="4" s="1"/>
  <c r="Q896" i="4"/>
  <c r="R896" i="4" s="1"/>
  <c r="O896" i="4"/>
  <c r="J896" i="4"/>
  <c r="AH895" i="4"/>
  <c r="X895" i="4"/>
  <c r="Y895" i="4" s="1"/>
  <c r="Q895" i="4"/>
  <c r="R895" i="4" s="1"/>
  <c r="O895" i="4"/>
  <c r="J895" i="4"/>
  <c r="AH894" i="4"/>
  <c r="X894" i="4"/>
  <c r="Y894" i="4" s="1"/>
  <c r="Q894" i="4"/>
  <c r="R894" i="4" s="1"/>
  <c r="O894" i="4"/>
  <c r="J894" i="4"/>
  <c r="AH893" i="4"/>
  <c r="X893" i="4"/>
  <c r="Y893" i="4" s="1"/>
  <c r="Q893" i="4"/>
  <c r="R893" i="4" s="1"/>
  <c r="O893" i="4"/>
  <c r="J893" i="4"/>
  <c r="Z893" i="4" s="1"/>
  <c r="AA893" i="4" s="1"/>
  <c r="AB893" i="4" s="1"/>
  <c r="AC893" i="4" s="1"/>
  <c r="AH892" i="4"/>
  <c r="X892" i="4"/>
  <c r="Y892" i="4" s="1"/>
  <c r="Q892" i="4"/>
  <c r="R892" i="4" s="1"/>
  <c r="O892" i="4"/>
  <c r="J892" i="4"/>
  <c r="AH891" i="4"/>
  <c r="X891" i="4"/>
  <c r="Y891" i="4" s="1"/>
  <c r="Q891" i="4"/>
  <c r="R891" i="4" s="1"/>
  <c r="O891" i="4"/>
  <c r="J891" i="4"/>
  <c r="AH890" i="4"/>
  <c r="X890" i="4"/>
  <c r="Y890" i="4" s="1"/>
  <c r="Q890" i="4"/>
  <c r="R890" i="4" s="1"/>
  <c r="O890" i="4"/>
  <c r="S890" i="4" s="1"/>
  <c r="J890" i="4"/>
  <c r="AH889" i="4"/>
  <c r="X889" i="4"/>
  <c r="Y889" i="4" s="1"/>
  <c r="Q889" i="4"/>
  <c r="R889" i="4" s="1"/>
  <c r="O889" i="4"/>
  <c r="J889" i="4"/>
  <c r="AH888" i="4"/>
  <c r="X888" i="4"/>
  <c r="Y888" i="4" s="1"/>
  <c r="Q888" i="4"/>
  <c r="R888" i="4" s="1"/>
  <c r="O888" i="4"/>
  <c r="J888" i="4"/>
  <c r="AH887" i="4"/>
  <c r="X887" i="4"/>
  <c r="Y887" i="4" s="1"/>
  <c r="Q887" i="4"/>
  <c r="R887" i="4" s="1"/>
  <c r="O887" i="4"/>
  <c r="J887" i="4"/>
  <c r="AH886" i="4"/>
  <c r="X886" i="4"/>
  <c r="Y886" i="4" s="1"/>
  <c r="Q886" i="4"/>
  <c r="R886" i="4" s="1"/>
  <c r="O886" i="4"/>
  <c r="S886" i="4" s="1"/>
  <c r="J886" i="4"/>
  <c r="AH885" i="4"/>
  <c r="X885" i="4"/>
  <c r="Y885" i="4" s="1"/>
  <c r="Q885" i="4"/>
  <c r="R885" i="4" s="1"/>
  <c r="O885" i="4"/>
  <c r="J885" i="4"/>
  <c r="AH884" i="4"/>
  <c r="X884" i="4"/>
  <c r="Y884" i="4" s="1"/>
  <c r="Q884" i="4"/>
  <c r="R884" i="4" s="1"/>
  <c r="O884" i="4"/>
  <c r="J884" i="4"/>
  <c r="AH883" i="4"/>
  <c r="X883" i="4"/>
  <c r="Y883" i="4" s="1"/>
  <c r="Q883" i="4"/>
  <c r="R883" i="4" s="1"/>
  <c r="O883" i="4"/>
  <c r="S883" i="4" s="1"/>
  <c r="J883" i="4"/>
  <c r="AH882" i="4"/>
  <c r="X882" i="4"/>
  <c r="Y882" i="4" s="1"/>
  <c r="Q882" i="4"/>
  <c r="R882" i="4" s="1"/>
  <c r="O882" i="4"/>
  <c r="J882" i="4"/>
  <c r="AH881" i="4"/>
  <c r="X881" i="4"/>
  <c r="Y881" i="4" s="1"/>
  <c r="Q881" i="4"/>
  <c r="R881" i="4" s="1"/>
  <c r="O881" i="4"/>
  <c r="S881" i="4" s="1"/>
  <c r="J881" i="4"/>
  <c r="AH880" i="4"/>
  <c r="X880" i="4"/>
  <c r="Y880" i="4" s="1"/>
  <c r="Q880" i="4"/>
  <c r="R880" i="4" s="1"/>
  <c r="O880" i="4"/>
  <c r="S880" i="4" s="1"/>
  <c r="J880" i="4"/>
  <c r="AH879" i="4"/>
  <c r="X879" i="4"/>
  <c r="Y879" i="4" s="1"/>
  <c r="Q879" i="4"/>
  <c r="R879" i="4" s="1"/>
  <c r="O879" i="4"/>
  <c r="J879" i="4"/>
  <c r="AH878" i="4"/>
  <c r="X878" i="4"/>
  <c r="Y878" i="4" s="1"/>
  <c r="Q878" i="4"/>
  <c r="R878" i="4" s="1"/>
  <c r="O878" i="4"/>
  <c r="J878" i="4"/>
  <c r="AH877" i="4"/>
  <c r="X877" i="4"/>
  <c r="Y877" i="4" s="1"/>
  <c r="Q877" i="4"/>
  <c r="R877" i="4" s="1"/>
  <c r="O877" i="4"/>
  <c r="J877" i="4"/>
  <c r="AH876" i="4"/>
  <c r="X876" i="4"/>
  <c r="Y876" i="4" s="1"/>
  <c r="Q876" i="4"/>
  <c r="R876" i="4" s="1"/>
  <c r="O876" i="4"/>
  <c r="J876" i="4"/>
  <c r="AH875" i="4"/>
  <c r="X875" i="4"/>
  <c r="Y875" i="4" s="1"/>
  <c r="Q875" i="4"/>
  <c r="R875" i="4" s="1"/>
  <c r="O875" i="4"/>
  <c r="J875" i="4"/>
  <c r="AH874" i="4"/>
  <c r="X874" i="4"/>
  <c r="Y874" i="4" s="1"/>
  <c r="Q874" i="4"/>
  <c r="R874" i="4" s="1"/>
  <c r="O874" i="4"/>
  <c r="J874" i="4"/>
  <c r="Z874" i="4" s="1"/>
  <c r="AA874" i="4" s="1"/>
  <c r="AB874" i="4" s="1"/>
  <c r="AC874" i="4" s="1"/>
  <c r="AH873" i="4"/>
  <c r="X873" i="4"/>
  <c r="Y873" i="4" s="1"/>
  <c r="Q873" i="4"/>
  <c r="R873" i="4" s="1"/>
  <c r="O873" i="4"/>
  <c r="J873" i="4"/>
  <c r="Z873" i="4" s="1"/>
  <c r="AA873" i="4" s="1"/>
  <c r="AB873" i="4" s="1"/>
  <c r="AC873" i="4" s="1"/>
  <c r="AH872" i="4"/>
  <c r="X872" i="4"/>
  <c r="Y872" i="4" s="1"/>
  <c r="Q872" i="4"/>
  <c r="R872" i="4" s="1"/>
  <c r="O872" i="4"/>
  <c r="S872" i="4" s="1"/>
  <c r="J872" i="4"/>
  <c r="AH871" i="4"/>
  <c r="X871" i="4"/>
  <c r="Y871" i="4" s="1"/>
  <c r="Q871" i="4"/>
  <c r="R871" i="4" s="1"/>
  <c r="O871" i="4"/>
  <c r="J871" i="4"/>
  <c r="AH870" i="4"/>
  <c r="X870" i="4"/>
  <c r="Y870" i="4" s="1"/>
  <c r="Q870" i="4"/>
  <c r="R870" i="4" s="1"/>
  <c r="O870" i="4"/>
  <c r="S870" i="4" s="1"/>
  <c r="AD870" i="4" s="1"/>
  <c r="J870" i="4"/>
  <c r="AH869" i="4"/>
  <c r="X869" i="4"/>
  <c r="Y869" i="4" s="1"/>
  <c r="Q869" i="4"/>
  <c r="R869" i="4" s="1"/>
  <c r="O869" i="4"/>
  <c r="J869" i="4"/>
  <c r="AH868" i="4"/>
  <c r="X868" i="4"/>
  <c r="Y868" i="4" s="1"/>
  <c r="Q868" i="4"/>
  <c r="R868" i="4" s="1"/>
  <c r="O868" i="4"/>
  <c r="J868" i="4"/>
  <c r="AH867" i="4"/>
  <c r="X867" i="4"/>
  <c r="Y867" i="4" s="1"/>
  <c r="Q867" i="4"/>
  <c r="R867" i="4" s="1"/>
  <c r="O867" i="4"/>
  <c r="S867" i="4" s="1"/>
  <c r="AD867" i="4" s="1"/>
  <c r="J867" i="4"/>
  <c r="AH866" i="4"/>
  <c r="X866" i="4"/>
  <c r="Y866" i="4" s="1"/>
  <c r="Q866" i="4"/>
  <c r="R866" i="4" s="1"/>
  <c r="O866" i="4"/>
  <c r="S866" i="4" s="1"/>
  <c r="AD866" i="4" s="1"/>
  <c r="J866" i="4"/>
  <c r="AH865" i="4"/>
  <c r="X865" i="4"/>
  <c r="Y865" i="4" s="1"/>
  <c r="Q865" i="4"/>
  <c r="R865" i="4" s="1"/>
  <c r="O865" i="4"/>
  <c r="J865" i="4"/>
  <c r="AH864" i="4"/>
  <c r="X864" i="4"/>
  <c r="Y864" i="4" s="1"/>
  <c r="Q864" i="4"/>
  <c r="O864" i="4"/>
  <c r="J864" i="4"/>
  <c r="AG857" i="4"/>
  <c r="P857" i="4"/>
  <c r="AH856" i="4"/>
  <c r="Z856" i="4"/>
  <c r="AA856" i="4" s="1"/>
  <c r="AB856" i="4" s="1"/>
  <c r="AC856" i="4" s="1"/>
  <c r="AD856" i="4" s="1"/>
  <c r="X856" i="4"/>
  <c r="Y856" i="4" s="1"/>
  <c r="J856" i="4"/>
  <c r="AH855" i="4"/>
  <c r="Z855" i="4"/>
  <c r="AA855" i="4" s="1"/>
  <c r="AB855" i="4" s="1"/>
  <c r="AC855" i="4" s="1"/>
  <c r="X855" i="4"/>
  <c r="Y855" i="4" s="1"/>
  <c r="Q855" i="4"/>
  <c r="R855" i="4" s="1"/>
  <c r="O855" i="4"/>
  <c r="S855" i="4" s="1"/>
  <c r="J855" i="4"/>
  <c r="AH854" i="4"/>
  <c r="X854" i="4"/>
  <c r="Y854" i="4" s="1"/>
  <c r="Q854" i="4"/>
  <c r="R854" i="4" s="1"/>
  <c r="O854" i="4"/>
  <c r="J854" i="4"/>
  <c r="AH853" i="4"/>
  <c r="X853" i="4"/>
  <c r="Y853" i="4" s="1"/>
  <c r="Q853" i="4"/>
  <c r="R853" i="4" s="1"/>
  <c r="O853" i="4"/>
  <c r="J853" i="4"/>
  <c r="AH852" i="4"/>
  <c r="X852" i="4"/>
  <c r="Y852" i="4" s="1"/>
  <c r="Q852" i="4"/>
  <c r="R852" i="4" s="1"/>
  <c r="O852" i="4"/>
  <c r="J852" i="4"/>
  <c r="AH851" i="4"/>
  <c r="X851" i="4"/>
  <c r="Y851" i="4" s="1"/>
  <c r="Q851" i="4"/>
  <c r="R851" i="4" s="1"/>
  <c r="O851" i="4"/>
  <c r="J851" i="4"/>
  <c r="AH850" i="4"/>
  <c r="X850" i="4"/>
  <c r="Y850" i="4" s="1"/>
  <c r="Q850" i="4"/>
  <c r="R850" i="4" s="1"/>
  <c r="O850" i="4"/>
  <c r="J850" i="4"/>
  <c r="AH849" i="4"/>
  <c r="X849" i="4"/>
  <c r="Y849" i="4" s="1"/>
  <c r="Q849" i="4"/>
  <c r="R849" i="4" s="1"/>
  <c r="O849" i="4"/>
  <c r="J849" i="4"/>
  <c r="AH848" i="4"/>
  <c r="X848" i="4"/>
  <c r="Y848" i="4" s="1"/>
  <c r="Q848" i="4"/>
  <c r="R848" i="4" s="1"/>
  <c r="O848" i="4"/>
  <c r="J848" i="4"/>
  <c r="AH847" i="4"/>
  <c r="X847" i="4"/>
  <c r="Y847" i="4" s="1"/>
  <c r="Q847" i="4"/>
  <c r="R847" i="4" s="1"/>
  <c r="O847" i="4"/>
  <c r="J847" i="4"/>
  <c r="Z847" i="4" s="1"/>
  <c r="AA847" i="4" s="1"/>
  <c r="AB847" i="4" s="1"/>
  <c r="AC847" i="4" s="1"/>
  <c r="AH846" i="4"/>
  <c r="X846" i="4"/>
  <c r="Y846" i="4" s="1"/>
  <c r="Q846" i="4"/>
  <c r="R846" i="4" s="1"/>
  <c r="O846" i="4"/>
  <c r="J846" i="4"/>
  <c r="AH845" i="4"/>
  <c r="X845" i="4"/>
  <c r="Y845" i="4" s="1"/>
  <c r="Q845" i="4"/>
  <c r="R845" i="4" s="1"/>
  <c r="O845" i="4"/>
  <c r="J845" i="4"/>
  <c r="AH844" i="4"/>
  <c r="X844" i="4"/>
  <c r="Y844" i="4" s="1"/>
  <c r="Q844" i="4"/>
  <c r="R844" i="4" s="1"/>
  <c r="O844" i="4"/>
  <c r="J844" i="4"/>
  <c r="AH843" i="4"/>
  <c r="X843" i="4"/>
  <c r="Y843" i="4" s="1"/>
  <c r="Q843" i="4"/>
  <c r="R843" i="4" s="1"/>
  <c r="O843" i="4"/>
  <c r="J843" i="4"/>
  <c r="AH842" i="4"/>
  <c r="X842" i="4"/>
  <c r="Y842" i="4" s="1"/>
  <c r="Q842" i="4"/>
  <c r="R842" i="4" s="1"/>
  <c r="O842" i="4"/>
  <c r="J842" i="4"/>
  <c r="AH841" i="4"/>
  <c r="X841" i="4"/>
  <c r="Y841" i="4" s="1"/>
  <c r="Q841" i="4"/>
  <c r="R841" i="4" s="1"/>
  <c r="O841" i="4"/>
  <c r="J841" i="4"/>
  <c r="AH840" i="4"/>
  <c r="X840" i="4"/>
  <c r="Y840" i="4" s="1"/>
  <c r="Q840" i="4"/>
  <c r="R840" i="4" s="1"/>
  <c r="O840" i="4"/>
  <c r="J840" i="4"/>
  <c r="AH839" i="4"/>
  <c r="X839" i="4"/>
  <c r="Y839" i="4" s="1"/>
  <c r="Q839" i="4"/>
  <c r="R839" i="4" s="1"/>
  <c r="O839" i="4"/>
  <c r="S839" i="4" s="1"/>
  <c r="AD839" i="4" s="1"/>
  <c r="J839" i="4"/>
  <c r="AH838" i="4"/>
  <c r="X838" i="4"/>
  <c r="Y838" i="4" s="1"/>
  <c r="Q838" i="4"/>
  <c r="R838" i="4" s="1"/>
  <c r="O838" i="4"/>
  <c r="J838" i="4"/>
  <c r="AH837" i="4"/>
  <c r="X837" i="4"/>
  <c r="Y837" i="4" s="1"/>
  <c r="Q837" i="4"/>
  <c r="R837" i="4" s="1"/>
  <c r="O837" i="4"/>
  <c r="J837" i="4"/>
  <c r="AH836" i="4"/>
  <c r="X836" i="4"/>
  <c r="Y836" i="4" s="1"/>
  <c r="Q836" i="4"/>
  <c r="R836" i="4" s="1"/>
  <c r="O836" i="4"/>
  <c r="S836" i="4" s="1"/>
  <c r="AD836" i="4" s="1"/>
  <c r="J836" i="4"/>
  <c r="AH835" i="4"/>
  <c r="X835" i="4"/>
  <c r="Y835" i="4" s="1"/>
  <c r="Q835" i="4"/>
  <c r="R835" i="4" s="1"/>
  <c r="O835" i="4"/>
  <c r="S835" i="4" s="1"/>
  <c r="AD835" i="4" s="1"/>
  <c r="J835" i="4"/>
  <c r="AH834" i="4"/>
  <c r="X834" i="4"/>
  <c r="Y834" i="4" s="1"/>
  <c r="Q834" i="4"/>
  <c r="R834" i="4" s="1"/>
  <c r="O834" i="4"/>
  <c r="J834" i="4"/>
  <c r="AH833" i="4"/>
  <c r="X833" i="4"/>
  <c r="Y833" i="4" s="1"/>
  <c r="Q833" i="4"/>
  <c r="R833" i="4" s="1"/>
  <c r="O833" i="4"/>
  <c r="J833" i="4"/>
  <c r="AH832" i="4"/>
  <c r="X832" i="4"/>
  <c r="Y832" i="4" s="1"/>
  <c r="Q832" i="4"/>
  <c r="R832" i="4" s="1"/>
  <c r="O832" i="4"/>
  <c r="J832" i="4"/>
  <c r="AH831" i="4"/>
  <c r="X831" i="4"/>
  <c r="Y831" i="4" s="1"/>
  <c r="Q831" i="4"/>
  <c r="R831" i="4" s="1"/>
  <c r="O831" i="4"/>
  <c r="S831" i="4" s="1"/>
  <c r="AD831" i="4" s="1"/>
  <c r="J831" i="4"/>
  <c r="AH830" i="4"/>
  <c r="X830" i="4"/>
  <c r="Y830" i="4" s="1"/>
  <c r="Q830" i="4"/>
  <c r="R830" i="4" s="1"/>
  <c r="O830" i="4"/>
  <c r="S830" i="4" s="1"/>
  <c r="AD830" i="4" s="1"/>
  <c r="J830" i="4"/>
  <c r="AH829" i="4"/>
  <c r="X829" i="4"/>
  <c r="Y829" i="4" s="1"/>
  <c r="Q829" i="4"/>
  <c r="R829" i="4" s="1"/>
  <c r="O829" i="4"/>
  <c r="J829" i="4"/>
  <c r="AH828" i="4"/>
  <c r="X828" i="4"/>
  <c r="Y828" i="4" s="1"/>
  <c r="Q828" i="4"/>
  <c r="R828" i="4" s="1"/>
  <c r="O828" i="4"/>
  <c r="J828" i="4"/>
  <c r="AG821" i="4"/>
  <c r="P821" i="4"/>
  <c r="AH820" i="4"/>
  <c r="AD820" i="4"/>
  <c r="Z820" i="4"/>
  <c r="AA820" i="4" s="1"/>
  <c r="AB820" i="4" s="1"/>
  <c r="X820" i="4"/>
  <c r="Y820" i="4" s="1"/>
  <c r="J820" i="4"/>
  <c r="AH819" i="4"/>
  <c r="AD819" i="4"/>
  <c r="Z819" i="4"/>
  <c r="AA819" i="4" s="1"/>
  <c r="AB819" i="4" s="1"/>
  <c r="X819" i="4"/>
  <c r="Y819" i="4" s="1"/>
  <c r="J819" i="4"/>
  <c r="AH818" i="4"/>
  <c r="Z818" i="4"/>
  <c r="AA818" i="4" s="1"/>
  <c r="AB818" i="4" s="1"/>
  <c r="AC818" i="4" s="1"/>
  <c r="AD818" i="4" s="1"/>
  <c r="X818" i="4"/>
  <c r="Y818" i="4" s="1"/>
  <c r="J818" i="4"/>
  <c r="AH817" i="4"/>
  <c r="Z817" i="4"/>
  <c r="AA817" i="4" s="1"/>
  <c r="AB817" i="4" s="1"/>
  <c r="AC817" i="4" s="1"/>
  <c r="X817" i="4"/>
  <c r="Y817" i="4" s="1"/>
  <c r="Q817" i="4"/>
  <c r="R817" i="4" s="1"/>
  <c r="O817" i="4"/>
  <c r="J817" i="4"/>
  <c r="AH816" i="4"/>
  <c r="Z816" i="4"/>
  <c r="AA816" i="4" s="1"/>
  <c r="AB816" i="4" s="1"/>
  <c r="AC816" i="4" s="1"/>
  <c r="X816" i="4"/>
  <c r="Y816" i="4" s="1"/>
  <c r="Q816" i="4"/>
  <c r="R816" i="4" s="1"/>
  <c r="O816" i="4"/>
  <c r="S816" i="4" s="1"/>
  <c r="J816" i="4"/>
  <c r="AH815" i="4"/>
  <c r="X815" i="4"/>
  <c r="Y815" i="4" s="1"/>
  <c r="Q815" i="4"/>
  <c r="R815" i="4" s="1"/>
  <c r="O815" i="4"/>
  <c r="J815" i="4"/>
  <c r="AH814" i="4"/>
  <c r="X814" i="4"/>
  <c r="Y814" i="4" s="1"/>
  <c r="Q814" i="4"/>
  <c r="R814" i="4" s="1"/>
  <c r="O814" i="4"/>
  <c r="J814" i="4"/>
  <c r="AH813" i="4"/>
  <c r="X813" i="4"/>
  <c r="Y813" i="4" s="1"/>
  <c r="Q813" i="4"/>
  <c r="R813" i="4" s="1"/>
  <c r="O813" i="4"/>
  <c r="J813" i="4"/>
  <c r="Z813" i="4" s="1"/>
  <c r="AA813" i="4" s="1"/>
  <c r="AB813" i="4" s="1"/>
  <c r="AC813" i="4" s="1"/>
  <c r="AH812" i="4"/>
  <c r="X812" i="4"/>
  <c r="Y812" i="4" s="1"/>
  <c r="Q812" i="4"/>
  <c r="R812" i="4" s="1"/>
  <c r="O812" i="4"/>
  <c r="J812" i="4"/>
  <c r="AH811" i="4"/>
  <c r="X811" i="4"/>
  <c r="Y811" i="4" s="1"/>
  <c r="Q811" i="4"/>
  <c r="R811" i="4" s="1"/>
  <c r="O811" i="4"/>
  <c r="J811" i="4"/>
  <c r="AH810" i="4"/>
  <c r="X810" i="4"/>
  <c r="Y810" i="4" s="1"/>
  <c r="Q810" i="4"/>
  <c r="R810" i="4" s="1"/>
  <c r="O810" i="4"/>
  <c r="J810" i="4"/>
  <c r="AH809" i="4"/>
  <c r="X809" i="4"/>
  <c r="Y809" i="4" s="1"/>
  <c r="Q809" i="4"/>
  <c r="R809" i="4" s="1"/>
  <c r="O809" i="4"/>
  <c r="S809" i="4" s="1"/>
  <c r="J809" i="4"/>
  <c r="AH808" i="4"/>
  <c r="X808" i="4"/>
  <c r="Y808" i="4" s="1"/>
  <c r="Q808" i="4"/>
  <c r="R808" i="4" s="1"/>
  <c r="O808" i="4"/>
  <c r="J808" i="4"/>
  <c r="AH807" i="4"/>
  <c r="X807" i="4"/>
  <c r="Y807" i="4" s="1"/>
  <c r="Q807" i="4"/>
  <c r="R807" i="4" s="1"/>
  <c r="O807" i="4"/>
  <c r="J807" i="4"/>
  <c r="AH806" i="4"/>
  <c r="X806" i="4"/>
  <c r="Y806" i="4" s="1"/>
  <c r="Q806" i="4"/>
  <c r="R806" i="4" s="1"/>
  <c r="O806" i="4"/>
  <c r="J806" i="4"/>
  <c r="AH805" i="4"/>
  <c r="AB805" i="4"/>
  <c r="AC805" i="4" s="1"/>
  <c r="X805" i="4"/>
  <c r="Y805" i="4" s="1"/>
  <c r="Q805" i="4"/>
  <c r="R805" i="4" s="1"/>
  <c r="O805" i="4"/>
  <c r="J805" i="4"/>
  <c r="AH804" i="4"/>
  <c r="X804" i="4"/>
  <c r="Y804" i="4" s="1"/>
  <c r="Q804" i="4"/>
  <c r="R804" i="4" s="1"/>
  <c r="O804" i="4"/>
  <c r="J804" i="4"/>
  <c r="AH803" i="4"/>
  <c r="X803" i="4"/>
  <c r="Y803" i="4" s="1"/>
  <c r="Q803" i="4"/>
  <c r="R803" i="4" s="1"/>
  <c r="O803" i="4"/>
  <c r="J803" i="4"/>
  <c r="AH802" i="4"/>
  <c r="X802" i="4"/>
  <c r="Y802" i="4" s="1"/>
  <c r="Q802" i="4"/>
  <c r="R802" i="4" s="1"/>
  <c r="O802" i="4"/>
  <c r="J802" i="4"/>
  <c r="AH801" i="4"/>
  <c r="X801" i="4"/>
  <c r="Y801" i="4" s="1"/>
  <c r="Q801" i="4"/>
  <c r="R801" i="4" s="1"/>
  <c r="O801" i="4"/>
  <c r="J801" i="4"/>
  <c r="AH800" i="4"/>
  <c r="X800" i="4"/>
  <c r="Y800" i="4" s="1"/>
  <c r="Q800" i="4"/>
  <c r="R800" i="4" s="1"/>
  <c r="O800" i="4"/>
  <c r="J800" i="4"/>
  <c r="AH799" i="4"/>
  <c r="X799" i="4"/>
  <c r="Y799" i="4" s="1"/>
  <c r="Q799" i="4"/>
  <c r="R799" i="4" s="1"/>
  <c r="O799" i="4"/>
  <c r="S799" i="4" s="1"/>
  <c r="J799" i="4"/>
  <c r="AH798" i="4"/>
  <c r="X798" i="4"/>
  <c r="Y798" i="4" s="1"/>
  <c r="Q798" i="4"/>
  <c r="R798" i="4" s="1"/>
  <c r="O798" i="4"/>
  <c r="J798" i="4"/>
  <c r="AH797" i="4"/>
  <c r="X797" i="4"/>
  <c r="Y797" i="4" s="1"/>
  <c r="Q797" i="4"/>
  <c r="R797" i="4" s="1"/>
  <c r="O797" i="4"/>
  <c r="J797" i="4"/>
  <c r="AH796" i="4"/>
  <c r="X796" i="4"/>
  <c r="Y796" i="4" s="1"/>
  <c r="Q796" i="4"/>
  <c r="R796" i="4" s="1"/>
  <c r="O796" i="4"/>
  <c r="J796" i="4"/>
  <c r="AH795" i="4"/>
  <c r="X795" i="4"/>
  <c r="Y795" i="4" s="1"/>
  <c r="Q795" i="4"/>
  <c r="R795" i="4" s="1"/>
  <c r="O795" i="4"/>
  <c r="J795" i="4"/>
  <c r="AH794" i="4"/>
  <c r="X794" i="4"/>
  <c r="Y794" i="4" s="1"/>
  <c r="Q794" i="4"/>
  <c r="R794" i="4" s="1"/>
  <c r="O794" i="4"/>
  <c r="J794" i="4"/>
  <c r="AH793" i="4"/>
  <c r="X793" i="4"/>
  <c r="Y793" i="4" s="1"/>
  <c r="Q793" i="4"/>
  <c r="R793" i="4" s="1"/>
  <c r="O793" i="4"/>
  <c r="J793" i="4"/>
  <c r="Z793" i="4" s="1"/>
  <c r="AA793" i="4" s="1"/>
  <c r="AB793" i="4" s="1"/>
  <c r="AC793" i="4" s="1"/>
  <c r="AH792" i="4"/>
  <c r="X792" i="4"/>
  <c r="Y792" i="4" s="1"/>
  <c r="Q792" i="4"/>
  <c r="R792" i="4" s="1"/>
  <c r="O792" i="4"/>
  <c r="J792" i="4"/>
  <c r="Z792" i="4" s="1"/>
  <c r="AA792" i="4" s="1"/>
  <c r="AB792" i="4" s="1"/>
  <c r="AC792" i="4" s="1"/>
  <c r="AH791" i="4"/>
  <c r="X791" i="4"/>
  <c r="Y791" i="4" s="1"/>
  <c r="Q791" i="4"/>
  <c r="R791" i="4" s="1"/>
  <c r="O791" i="4"/>
  <c r="J791" i="4"/>
  <c r="AH790" i="4"/>
  <c r="X790" i="4"/>
  <c r="Y790" i="4" s="1"/>
  <c r="Q790" i="4"/>
  <c r="R790" i="4" s="1"/>
  <c r="O790" i="4"/>
  <c r="J790" i="4"/>
  <c r="AH789" i="4"/>
  <c r="X789" i="4"/>
  <c r="Y789" i="4" s="1"/>
  <c r="Q789" i="4"/>
  <c r="R789" i="4" s="1"/>
  <c r="O789" i="4"/>
  <c r="J789" i="4"/>
  <c r="AH788" i="4"/>
  <c r="X788" i="4"/>
  <c r="Y788" i="4" s="1"/>
  <c r="Q788" i="4"/>
  <c r="R788" i="4" s="1"/>
  <c r="O788" i="4"/>
  <c r="J788" i="4"/>
  <c r="AH787" i="4"/>
  <c r="X787" i="4"/>
  <c r="Y787" i="4" s="1"/>
  <c r="Q787" i="4"/>
  <c r="R787" i="4" s="1"/>
  <c r="O787" i="4"/>
  <c r="J787" i="4"/>
  <c r="AH786" i="4"/>
  <c r="X786" i="4"/>
  <c r="Y786" i="4" s="1"/>
  <c r="Q786" i="4"/>
  <c r="R786" i="4" s="1"/>
  <c r="O786" i="4"/>
  <c r="J786" i="4"/>
  <c r="AH785" i="4"/>
  <c r="X785" i="4"/>
  <c r="Y785" i="4" s="1"/>
  <c r="Q785" i="4"/>
  <c r="R785" i="4" s="1"/>
  <c r="O785" i="4"/>
  <c r="J785" i="4"/>
  <c r="AH784" i="4"/>
  <c r="X784" i="4"/>
  <c r="Y784" i="4" s="1"/>
  <c r="Q784" i="4"/>
  <c r="R784" i="4" s="1"/>
  <c r="O784" i="4"/>
  <c r="S784" i="4" s="1"/>
  <c r="J784" i="4"/>
  <c r="AH783" i="4"/>
  <c r="X783" i="4"/>
  <c r="Y783" i="4" s="1"/>
  <c r="Q783" i="4"/>
  <c r="R783" i="4" s="1"/>
  <c r="O783" i="4"/>
  <c r="J783" i="4"/>
  <c r="AH782" i="4"/>
  <c r="X782" i="4"/>
  <c r="Y782" i="4" s="1"/>
  <c r="Q782" i="4"/>
  <c r="R782" i="4" s="1"/>
  <c r="O782" i="4"/>
  <c r="J782" i="4"/>
  <c r="AH781" i="4"/>
  <c r="X781" i="4"/>
  <c r="Y781" i="4" s="1"/>
  <c r="Q781" i="4"/>
  <c r="R781" i="4" s="1"/>
  <c r="O781" i="4"/>
  <c r="J781" i="4"/>
  <c r="AH780" i="4"/>
  <c r="X780" i="4"/>
  <c r="Y780" i="4" s="1"/>
  <c r="Q780" i="4"/>
  <c r="R780" i="4" s="1"/>
  <c r="O780" i="4"/>
  <c r="S780" i="4" s="1"/>
  <c r="J780" i="4"/>
  <c r="AH779" i="4"/>
  <c r="X779" i="4"/>
  <c r="Y779" i="4" s="1"/>
  <c r="Q779" i="4"/>
  <c r="R779" i="4" s="1"/>
  <c r="O779" i="4"/>
  <c r="J779" i="4"/>
  <c r="AH778" i="4"/>
  <c r="X778" i="4"/>
  <c r="Y778" i="4" s="1"/>
  <c r="Q778" i="4"/>
  <c r="R778" i="4" s="1"/>
  <c r="O778" i="4"/>
  <c r="J778" i="4"/>
  <c r="AH777" i="4"/>
  <c r="X777" i="4"/>
  <c r="Y777" i="4" s="1"/>
  <c r="Q777" i="4"/>
  <c r="R777" i="4" s="1"/>
  <c r="O777" i="4"/>
  <c r="J777" i="4"/>
  <c r="Z777" i="4" s="1"/>
  <c r="AA777" i="4" s="1"/>
  <c r="AB777" i="4" s="1"/>
  <c r="AC777" i="4" s="1"/>
  <c r="AH776" i="4"/>
  <c r="AB776" i="4"/>
  <c r="AC776" i="4" s="1"/>
  <c r="X776" i="4"/>
  <c r="Y776" i="4" s="1"/>
  <c r="Q776" i="4"/>
  <c r="R776" i="4" s="1"/>
  <c r="O776" i="4"/>
  <c r="J776" i="4"/>
  <c r="AH775" i="4"/>
  <c r="X775" i="4"/>
  <c r="Y775" i="4" s="1"/>
  <c r="Q775" i="4"/>
  <c r="R775" i="4" s="1"/>
  <c r="O775" i="4"/>
  <c r="J775" i="4"/>
  <c r="AH774" i="4"/>
  <c r="AB774" i="4"/>
  <c r="AC774" i="4" s="1"/>
  <c r="X774" i="4"/>
  <c r="Y774" i="4" s="1"/>
  <c r="Q774" i="4"/>
  <c r="R774" i="4" s="1"/>
  <c r="O774" i="4"/>
  <c r="J774" i="4"/>
  <c r="AH773" i="4"/>
  <c r="X773" i="4"/>
  <c r="Y773" i="4" s="1"/>
  <c r="Q773" i="4"/>
  <c r="R773" i="4" s="1"/>
  <c r="O773" i="4"/>
  <c r="J773" i="4"/>
  <c r="AH772" i="4"/>
  <c r="X772" i="4"/>
  <c r="Y772" i="4" s="1"/>
  <c r="Q772" i="4"/>
  <c r="R772" i="4" s="1"/>
  <c r="O772" i="4"/>
  <c r="J772" i="4"/>
  <c r="AH771" i="4"/>
  <c r="X771" i="4"/>
  <c r="Y771" i="4" s="1"/>
  <c r="Q771" i="4"/>
  <c r="R771" i="4" s="1"/>
  <c r="O771" i="4"/>
  <c r="J771" i="4"/>
  <c r="AH770" i="4"/>
  <c r="X770" i="4"/>
  <c r="Y770" i="4" s="1"/>
  <c r="Q770" i="4"/>
  <c r="R770" i="4" s="1"/>
  <c r="O770" i="4"/>
  <c r="J770" i="4"/>
  <c r="AH769" i="4"/>
  <c r="X769" i="4"/>
  <c r="Y769" i="4" s="1"/>
  <c r="Q769" i="4"/>
  <c r="R769" i="4" s="1"/>
  <c r="O769" i="4"/>
  <c r="J769" i="4"/>
  <c r="Z769" i="4" s="1"/>
  <c r="AA769" i="4" s="1"/>
  <c r="AB769" i="4" s="1"/>
  <c r="AC769" i="4" s="1"/>
  <c r="AH768" i="4"/>
  <c r="X768" i="4"/>
  <c r="Y768" i="4" s="1"/>
  <c r="Q768" i="4"/>
  <c r="R768" i="4" s="1"/>
  <c r="O768" i="4"/>
  <c r="J768" i="4"/>
  <c r="Z768" i="4" s="1"/>
  <c r="AA768" i="4" s="1"/>
  <c r="AB768" i="4" s="1"/>
  <c r="AC768" i="4" s="1"/>
  <c r="AH767" i="4"/>
  <c r="X767" i="4"/>
  <c r="Y767" i="4" s="1"/>
  <c r="Q767" i="4"/>
  <c r="R767" i="4" s="1"/>
  <c r="O767" i="4"/>
  <c r="J767" i="4"/>
  <c r="AH766" i="4"/>
  <c r="AB766" i="4"/>
  <c r="AC766" i="4" s="1"/>
  <c r="X766" i="4"/>
  <c r="Y766" i="4" s="1"/>
  <c r="Q766" i="4"/>
  <c r="R766" i="4" s="1"/>
  <c r="O766" i="4"/>
  <c r="J766" i="4"/>
  <c r="AH765" i="4"/>
  <c r="X765" i="4"/>
  <c r="Y765" i="4" s="1"/>
  <c r="Q765" i="4"/>
  <c r="R765" i="4" s="1"/>
  <c r="O765" i="4"/>
  <c r="J765" i="4"/>
  <c r="AH764" i="4"/>
  <c r="X764" i="4"/>
  <c r="Y764" i="4" s="1"/>
  <c r="Q764" i="4"/>
  <c r="R764" i="4" s="1"/>
  <c r="O764" i="4"/>
  <c r="J764" i="4"/>
  <c r="AH763" i="4"/>
  <c r="X763" i="4"/>
  <c r="Y763" i="4" s="1"/>
  <c r="Q763" i="4"/>
  <c r="R763" i="4" s="1"/>
  <c r="O763" i="4"/>
  <c r="J763" i="4"/>
  <c r="AH762" i="4"/>
  <c r="X762" i="4"/>
  <c r="Y762" i="4" s="1"/>
  <c r="Q762" i="4"/>
  <c r="R762" i="4" s="1"/>
  <c r="O762" i="4"/>
  <c r="J762" i="4"/>
  <c r="Z762" i="4" s="1"/>
  <c r="AA762" i="4" s="1"/>
  <c r="AB762" i="4" s="1"/>
  <c r="AC762" i="4" s="1"/>
  <c r="AH761" i="4"/>
  <c r="X761" i="4"/>
  <c r="Y761" i="4" s="1"/>
  <c r="Q761" i="4"/>
  <c r="R761" i="4" s="1"/>
  <c r="O761" i="4"/>
  <c r="J761" i="4"/>
  <c r="AH760" i="4"/>
  <c r="X760" i="4"/>
  <c r="Y760" i="4" s="1"/>
  <c r="Q760" i="4"/>
  <c r="R760" i="4" s="1"/>
  <c r="O760" i="4"/>
  <c r="J760" i="4"/>
  <c r="AH759" i="4"/>
  <c r="X759" i="4"/>
  <c r="Y759" i="4" s="1"/>
  <c r="Q759" i="4"/>
  <c r="R759" i="4" s="1"/>
  <c r="O759" i="4"/>
  <c r="J759" i="4"/>
  <c r="AH758" i="4"/>
  <c r="X758" i="4"/>
  <c r="Y758" i="4" s="1"/>
  <c r="Q758" i="4"/>
  <c r="R758" i="4" s="1"/>
  <c r="O758" i="4"/>
  <c r="S758" i="4" s="1"/>
  <c r="J758" i="4"/>
  <c r="AH757" i="4"/>
  <c r="X757" i="4"/>
  <c r="Y757" i="4" s="1"/>
  <c r="Q757" i="4"/>
  <c r="R757" i="4" s="1"/>
  <c r="O757" i="4"/>
  <c r="J757" i="4"/>
  <c r="AH756" i="4"/>
  <c r="X756" i="4"/>
  <c r="Y756" i="4" s="1"/>
  <c r="Q756" i="4"/>
  <c r="R756" i="4" s="1"/>
  <c r="O756" i="4"/>
  <c r="J756" i="4"/>
  <c r="AH755" i="4"/>
  <c r="X755" i="4"/>
  <c r="Y755" i="4" s="1"/>
  <c r="Q755" i="4"/>
  <c r="R755" i="4" s="1"/>
  <c r="O755" i="4"/>
  <c r="J755" i="4"/>
  <c r="AH754" i="4"/>
  <c r="X754" i="4"/>
  <c r="Y754" i="4" s="1"/>
  <c r="Q754" i="4"/>
  <c r="R754" i="4" s="1"/>
  <c r="O754" i="4"/>
  <c r="J754" i="4"/>
  <c r="AH753" i="4"/>
  <c r="X753" i="4"/>
  <c r="Y753" i="4" s="1"/>
  <c r="Q753" i="4"/>
  <c r="R753" i="4" s="1"/>
  <c r="O753" i="4"/>
  <c r="J753" i="4"/>
  <c r="AH752" i="4"/>
  <c r="X752" i="4"/>
  <c r="Y752" i="4" s="1"/>
  <c r="Q752" i="4"/>
  <c r="R752" i="4" s="1"/>
  <c r="O752" i="4"/>
  <c r="J752" i="4"/>
  <c r="AH751" i="4"/>
  <c r="X751" i="4"/>
  <c r="Y751" i="4" s="1"/>
  <c r="Q751" i="4"/>
  <c r="R751" i="4" s="1"/>
  <c r="O751" i="4"/>
  <c r="J751" i="4"/>
  <c r="AH750" i="4"/>
  <c r="X750" i="4"/>
  <c r="Y750" i="4" s="1"/>
  <c r="Q750" i="4"/>
  <c r="R750" i="4" s="1"/>
  <c r="O750" i="4"/>
  <c r="S750" i="4" s="1"/>
  <c r="J750" i="4"/>
  <c r="AH749" i="4"/>
  <c r="X749" i="4"/>
  <c r="Y749" i="4" s="1"/>
  <c r="Q749" i="4"/>
  <c r="R749" i="4" s="1"/>
  <c r="O749" i="4"/>
  <c r="J749" i="4"/>
  <c r="AH748" i="4"/>
  <c r="X748" i="4"/>
  <c r="Y748" i="4" s="1"/>
  <c r="Q748" i="4"/>
  <c r="R748" i="4" s="1"/>
  <c r="O748" i="4"/>
  <c r="J748" i="4"/>
  <c r="AH747" i="4"/>
  <c r="X747" i="4"/>
  <c r="Y747" i="4" s="1"/>
  <c r="Q747" i="4"/>
  <c r="R747" i="4" s="1"/>
  <c r="O747" i="4"/>
  <c r="J747" i="4"/>
  <c r="Z747" i="4" s="1"/>
  <c r="AA747" i="4" s="1"/>
  <c r="AB747" i="4" s="1"/>
  <c r="AC747" i="4" s="1"/>
  <c r="AH746" i="4"/>
  <c r="AB746" i="4"/>
  <c r="AC746" i="4" s="1"/>
  <c r="X746" i="4"/>
  <c r="Y746" i="4" s="1"/>
  <c r="Q746" i="4"/>
  <c r="R746" i="4" s="1"/>
  <c r="O746" i="4"/>
  <c r="J746" i="4"/>
  <c r="AH745" i="4"/>
  <c r="X745" i="4"/>
  <c r="Y745" i="4" s="1"/>
  <c r="Q745" i="4"/>
  <c r="R745" i="4" s="1"/>
  <c r="O745" i="4"/>
  <c r="J745" i="4"/>
  <c r="Z745" i="4" s="1"/>
  <c r="AA745" i="4" s="1"/>
  <c r="AB745" i="4" s="1"/>
  <c r="AC745" i="4" s="1"/>
  <c r="AH744" i="4"/>
  <c r="AB744" i="4"/>
  <c r="AC744" i="4" s="1"/>
  <c r="X744" i="4"/>
  <c r="Y744" i="4" s="1"/>
  <c r="Q744" i="4"/>
  <c r="R744" i="4" s="1"/>
  <c r="O744" i="4"/>
  <c r="J744" i="4"/>
  <c r="AH743" i="4"/>
  <c r="X743" i="4"/>
  <c r="Y743" i="4" s="1"/>
  <c r="Q743" i="4"/>
  <c r="R743" i="4" s="1"/>
  <c r="O743" i="4"/>
  <c r="J743" i="4"/>
  <c r="Z743" i="4" s="1"/>
  <c r="AA743" i="4" s="1"/>
  <c r="AB743" i="4" s="1"/>
  <c r="AC743" i="4" s="1"/>
  <c r="AH742" i="4"/>
  <c r="X742" i="4"/>
  <c r="Y742" i="4" s="1"/>
  <c r="Q742" i="4"/>
  <c r="R742" i="4" s="1"/>
  <c r="O742" i="4"/>
  <c r="S742" i="4" s="1"/>
  <c r="J742" i="4"/>
  <c r="AH741" i="4"/>
  <c r="AB741" i="4"/>
  <c r="AC741" i="4" s="1"/>
  <c r="X741" i="4"/>
  <c r="Y741" i="4" s="1"/>
  <c r="Q741" i="4"/>
  <c r="R741" i="4" s="1"/>
  <c r="O741" i="4"/>
  <c r="J741" i="4"/>
  <c r="AH740" i="4"/>
  <c r="X740" i="4"/>
  <c r="Y740" i="4" s="1"/>
  <c r="Q740" i="4"/>
  <c r="R740" i="4" s="1"/>
  <c r="O740" i="4"/>
  <c r="J740" i="4"/>
  <c r="AH739" i="4"/>
  <c r="X739" i="4"/>
  <c r="Y739" i="4" s="1"/>
  <c r="Q739" i="4"/>
  <c r="R739" i="4" s="1"/>
  <c r="O739" i="4"/>
  <c r="J739" i="4"/>
  <c r="AH738" i="4"/>
  <c r="X738" i="4"/>
  <c r="Y738" i="4" s="1"/>
  <c r="Q738" i="4"/>
  <c r="R738" i="4" s="1"/>
  <c r="O738" i="4"/>
  <c r="J738" i="4"/>
  <c r="AH737" i="4"/>
  <c r="X737" i="4"/>
  <c r="Y737" i="4" s="1"/>
  <c r="Q737" i="4"/>
  <c r="R737" i="4" s="1"/>
  <c r="O737" i="4"/>
  <c r="J737" i="4"/>
  <c r="AH736" i="4"/>
  <c r="X736" i="4"/>
  <c r="Y736" i="4" s="1"/>
  <c r="Q736" i="4"/>
  <c r="R736" i="4" s="1"/>
  <c r="O736" i="4"/>
  <c r="J736" i="4"/>
  <c r="AH735" i="4"/>
  <c r="X735" i="4"/>
  <c r="Y735" i="4" s="1"/>
  <c r="Q735" i="4"/>
  <c r="R735" i="4" s="1"/>
  <c r="O735" i="4"/>
  <c r="J735" i="4"/>
  <c r="AH734" i="4"/>
  <c r="X734" i="4"/>
  <c r="Y734" i="4" s="1"/>
  <c r="Q734" i="4"/>
  <c r="R734" i="4" s="1"/>
  <c r="O734" i="4"/>
  <c r="J734" i="4"/>
  <c r="AH733" i="4"/>
  <c r="X733" i="4"/>
  <c r="Y733" i="4" s="1"/>
  <c r="Q733" i="4"/>
  <c r="R733" i="4" s="1"/>
  <c r="O733" i="4"/>
  <c r="S733" i="4" s="1"/>
  <c r="J733" i="4"/>
  <c r="AH732" i="4"/>
  <c r="X732" i="4"/>
  <c r="Y732" i="4" s="1"/>
  <c r="Q732" i="4"/>
  <c r="R732" i="4" s="1"/>
  <c r="O732" i="4"/>
  <c r="J732" i="4"/>
  <c r="AH731" i="4"/>
  <c r="X731" i="4"/>
  <c r="Y731" i="4" s="1"/>
  <c r="Q731" i="4"/>
  <c r="R731" i="4" s="1"/>
  <c r="O731" i="4"/>
  <c r="J731" i="4"/>
  <c r="AH730" i="4"/>
  <c r="X730" i="4"/>
  <c r="Y730" i="4" s="1"/>
  <c r="Q730" i="4"/>
  <c r="R730" i="4" s="1"/>
  <c r="O730" i="4"/>
  <c r="J730" i="4"/>
  <c r="AH729" i="4"/>
  <c r="X729" i="4"/>
  <c r="Y729" i="4" s="1"/>
  <c r="Q729" i="4"/>
  <c r="R729" i="4" s="1"/>
  <c r="O729" i="4"/>
  <c r="J729" i="4"/>
  <c r="AH728" i="4"/>
  <c r="X728" i="4"/>
  <c r="Y728" i="4" s="1"/>
  <c r="Q728" i="4"/>
  <c r="R728" i="4" s="1"/>
  <c r="O728" i="4"/>
  <c r="J728" i="4"/>
  <c r="AH727" i="4"/>
  <c r="X727" i="4"/>
  <c r="Y727" i="4" s="1"/>
  <c r="Q727" i="4"/>
  <c r="R727" i="4" s="1"/>
  <c r="O727" i="4"/>
  <c r="J727" i="4"/>
  <c r="AH726" i="4"/>
  <c r="X726" i="4"/>
  <c r="Y726" i="4" s="1"/>
  <c r="Q726" i="4"/>
  <c r="R726" i="4" s="1"/>
  <c r="O726" i="4"/>
  <c r="J726" i="4"/>
  <c r="AH725" i="4"/>
  <c r="X725" i="4"/>
  <c r="Y725" i="4" s="1"/>
  <c r="Q725" i="4"/>
  <c r="R725" i="4" s="1"/>
  <c r="O725" i="4"/>
  <c r="J725" i="4"/>
  <c r="AH724" i="4"/>
  <c r="X724" i="4"/>
  <c r="Y724" i="4" s="1"/>
  <c r="Q724" i="4"/>
  <c r="R724" i="4" s="1"/>
  <c r="O724" i="4"/>
  <c r="J724" i="4"/>
  <c r="AH723" i="4"/>
  <c r="X723" i="4"/>
  <c r="Y723" i="4" s="1"/>
  <c r="Q723" i="4"/>
  <c r="R723" i="4" s="1"/>
  <c r="O723" i="4"/>
  <c r="J723" i="4"/>
  <c r="AH722" i="4"/>
  <c r="X722" i="4"/>
  <c r="Y722" i="4" s="1"/>
  <c r="Q722" i="4"/>
  <c r="R722" i="4" s="1"/>
  <c r="O722" i="4"/>
  <c r="J722" i="4"/>
  <c r="AH721" i="4"/>
  <c r="X721" i="4"/>
  <c r="Y721" i="4" s="1"/>
  <c r="Q721" i="4"/>
  <c r="R721" i="4" s="1"/>
  <c r="O721" i="4"/>
  <c r="J721" i="4"/>
  <c r="AH720" i="4"/>
  <c r="X720" i="4"/>
  <c r="Y720" i="4" s="1"/>
  <c r="Q720" i="4"/>
  <c r="R720" i="4" s="1"/>
  <c r="O720" i="4"/>
  <c r="J720" i="4"/>
  <c r="AH719" i="4"/>
  <c r="X719" i="4"/>
  <c r="Y719" i="4" s="1"/>
  <c r="Q719" i="4"/>
  <c r="R719" i="4" s="1"/>
  <c r="O719" i="4"/>
  <c r="S719" i="4" s="1"/>
  <c r="J719" i="4"/>
  <c r="AH718" i="4"/>
  <c r="X718" i="4"/>
  <c r="Y718" i="4" s="1"/>
  <c r="Q718" i="4"/>
  <c r="R718" i="4" s="1"/>
  <c r="O718" i="4"/>
  <c r="J718" i="4"/>
  <c r="AH717" i="4"/>
  <c r="X717" i="4"/>
  <c r="Y717" i="4" s="1"/>
  <c r="Q717" i="4"/>
  <c r="R717" i="4" s="1"/>
  <c r="O717" i="4"/>
  <c r="J717" i="4"/>
  <c r="AH716" i="4"/>
  <c r="X716" i="4"/>
  <c r="Y716" i="4" s="1"/>
  <c r="Q716" i="4"/>
  <c r="R716" i="4" s="1"/>
  <c r="O716" i="4"/>
  <c r="J716" i="4"/>
  <c r="AH715" i="4"/>
  <c r="AB715" i="4"/>
  <c r="AC715" i="4" s="1"/>
  <c r="X715" i="4"/>
  <c r="Y715" i="4" s="1"/>
  <c r="Q715" i="4"/>
  <c r="R715" i="4" s="1"/>
  <c r="O715" i="4"/>
  <c r="J715" i="4"/>
  <c r="AH714" i="4"/>
  <c r="X714" i="4"/>
  <c r="Y714" i="4" s="1"/>
  <c r="Q714" i="4"/>
  <c r="R714" i="4" s="1"/>
  <c r="O714" i="4"/>
  <c r="J714" i="4"/>
  <c r="AH713" i="4"/>
  <c r="X713" i="4"/>
  <c r="Y713" i="4" s="1"/>
  <c r="Q713" i="4"/>
  <c r="R713" i="4" s="1"/>
  <c r="O713" i="4"/>
  <c r="S713" i="4" s="1"/>
  <c r="J713" i="4"/>
  <c r="AH712" i="4"/>
  <c r="X712" i="4"/>
  <c r="Y712" i="4" s="1"/>
  <c r="Q712" i="4"/>
  <c r="R712" i="4" s="1"/>
  <c r="O712" i="4"/>
  <c r="J712" i="4"/>
  <c r="Z712" i="4" s="1"/>
  <c r="AA712" i="4" s="1"/>
  <c r="AB712" i="4" s="1"/>
  <c r="AC712" i="4" s="1"/>
  <c r="AH711" i="4"/>
  <c r="X711" i="4"/>
  <c r="Y711" i="4" s="1"/>
  <c r="Q711" i="4"/>
  <c r="R711" i="4" s="1"/>
  <c r="O711" i="4"/>
  <c r="J711" i="4"/>
  <c r="AH710" i="4"/>
  <c r="X710" i="4"/>
  <c r="Y710" i="4" s="1"/>
  <c r="Q710" i="4"/>
  <c r="R710" i="4" s="1"/>
  <c r="O710" i="4"/>
  <c r="S710" i="4" s="1"/>
  <c r="J710" i="4"/>
  <c r="Z710" i="4" s="1"/>
  <c r="AA710" i="4" s="1"/>
  <c r="AB710" i="4" s="1"/>
  <c r="AC710" i="4" s="1"/>
  <c r="AD710" i="4" s="1"/>
  <c r="AH709" i="4"/>
  <c r="X709" i="4"/>
  <c r="Y709" i="4" s="1"/>
  <c r="Q709" i="4"/>
  <c r="R709" i="4" s="1"/>
  <c r="O709" i="4"/>
  <c r="J709" i="4"/>
  <c r="AH708" i="4"/>
  <c r="X708" i="4"/>
  <c r="Y708" i="4" s="1"/>
  <c r="Q708" i="4"/>
  <c r="R708" i="4" s="1"/>
  <c r="O708" i="4"/>
  <c r="J708" i="4"/>
  <c r="AH707" i="4"/>
  <c r="X707" i="4"/>
  <c r="Y707" i="4" s="1"/>
  <c r="Q707" i="4"/>
  <c r="R707" i="4" s="1"/>
  <c r="O707" i="4"/>
  <c r="J707" i="4"/>
  <c r="AH706" i="4"/>
  <c r="X706" i="4"/>
  <c r="Y706" i="4" s="1"/>
  <c r="Q706" i="4"/>
  <c r="R706" i="4" s="1"/>
  <c r="O706" i="4"/>
  <c r="S706" i="4" s="1"/>
  <c r="J706" i="4"/>
  <c r="Z706" i="4" s="1"/>
  <c r="AA706" i="4" s="1"/>
  <c r="AB706" i="4" s="1"/>
  <c r="AC706" i="4" s="1"/>
  <c r="AH705" i="4"/>
  <c r="X705" i="4"/>
  <c r="Y705" i="4" s="1"/>
  <c r="Q705" i="4"/>
  <c r="R705" i="4" s="1"/>
  <c r="O705" i="4"/>
  <c r="J705" i="4"/>
  <c r="AH704" i="4"/>
  <c r="X704" i="4"/>
  <c r="Y704" i="4" s="1"/>
  <c r="Q704" i="4"/>
  <c r="R704" i="4" s="1"/>
  <c r="O704" i="4"/>
  <c r="J704" i="4"/>
  <c r="AH703" i="4"/>
  <c r="X703" i="4"/>
  <c r="Y703" i="4" s="1"/>
  <c r="Q703" i="4"/>
  <c r="R703" i="4" s="1"/>
  <c r="O703" i="4"/>
  <c r="J703" i="4"/>
  <c r="AH702" i="4"/>
  <c r="X702" i="4"/>
  <c r="Y702" i="4" s="1"/>
  <c r="Q702" i="4"/>
  <c r="R702" i="4" s="1"/>
  <c r="O702" i="4"/>
  <c r="J702" i="4"/>
  <c r="AH701" i="4"/>
  <c r="X701" i="4"/>
  <c r="Y701" i="4" s="1"/>
  <c r="Q701" i="4"/>
  <c r="R701" i="4" s="1"/>
  <c r="O701" i="4"/>
  <c r="J701" i="4"/>
  <c r="AH700" i="4"/>
  <c r="X700" i="4"/>
  <c r="Y700" i="4" s="1"/>
  <c r="Q700" i="4"/>
  <c r="R700" i="4" s="1"/>
  <c r="O700" i="4"/>
  <c r="J700" i="4"/>
  <c r="AH699" i="4"/>
  <c r="X699" i="4"/>
  <c r="Y699" i="4" s="1"/>
  <c r="Q699" i="4"/>
  <c r="R699" i="4" s="1"/>
  <c r="O699" i="4"/>
  <c r="J699" i="4"/>
  <c r="Z699" i="4" s="1"/>
  <c r="AA699" i="4" s="1"/>
  <c r="AB699" i="4" s="1"/>
  <c r="AC699" i="4" s="1"/>
  <c r="AH698" i="4"/>
  <c r="X698" i="4"/>
  <c r="Y698" i="4" s="1"/>
  <c r="Q698" i="4"/>
  <c r="R698" i="4" s="1"/>
  <c r="O698" i="4"/>
  <c r="J698" i="4"/>
  <c r="AH697" i="4"/>
  <c r="X697" i="4"/>
  <c r="Y697" i="4" s="1"/>
  <c r="Q697" i="4"/>
  <c r="R697" i="4" s="1"/>
  <c r="O697" i="4"/>
  <c r="S697" i="4" s="1"/>
  <c r="J697" i="4"/>
  <c r="AH696" i="4"/>
  <c r="X696" i="4"/>
  <c r="Y696" i="4" s="1"/>
  <c r="Q696" i="4"/>
  <c r="R696" i="4" s="1"/>
  <c r="O696" i="4"/>
  <c r="J696" i="4"/>
  <c r="Z696" i="4" s="1"/>
  <c r="AA696" i="4" s="1"/>
  <c r="AB696" i="4" s="1"/>
  <c r="AC696" i="4" s="1"/>
  <c r="AH695" i="4"/>
  <c r="X695" i="4"/>
  <c r="Y695" i="4" s="1"/>
  <c r="Q695" i="4"/>
  <c r="R695" i="4" s="1"/>
  <c r="O695" i="4"/>
  <c r="J695" i="4"/>
  <c r="AH694" i="4"/>
  <c r="X694" i="4"/>
  <c r="Y694" i="4" s="1"/>
  <c r="Q694" i="4"/>
  <c r="R694" i="4" s="1"/>
  <c r="O694" i="4"/>
  <c r="S694" i="4" s="1"/>
  <c r="J694" i="4"/>
  <c r="AH693" i="4"/>
  <c r="X693" i="4"/>
  <c r="Y693" i="4" s="1"/>
  <c r="Q693" i="4"/>
  <c r="R693" i="4" s="1"/>
  <c r="O693" i="4"/>
  <c r="J693" i="4"/>
  <c r="AH692" i="4"/>
  <c r="X692" i="4"/>
  <c r="Y692" i="4" s="1"/>
  <c r="Q692" i="4"/>
  <c r="R692" i="4" s="1"/>
  <c r="O692" i="4"/>
  <c r="J692" i="4"/>
  <c r="AH691" i="4"/>
  <c r="X691" i="4"/>
  <c r="Y691" i="4" s="1"/>
  <c r="Q691" i="4"/>
  <c r="R691" i="4" s="1"/>
  <c r="O691" i="4"/>
  <c r="J691" i="4"/>
  <c r="Z691" i="4" s="1"/>
  <c r="AA691" i="4" s="1"/>
  <c r="AB691" i="4" s="1"/>
  <c r="AC691" i="4" s="1"/>
  <c r="AH690" i="4"/>
  <c r="X690" i="4"/>
  <c r="Y690" i="4" s="1"/>
  <c r="Q690" i="4"/>
  <c r="R690" i="4" s="1"/>
  <c r="O690" i="4"/>
  <c r="J690" i="4"/>
  <c r="AH689" i="4"/>
  <c r="X689" i="4"/>
  <c r="Y689" i="4" s="1"/>
  <c r="Q689" i="4"/>
  <c r="R689" i="4" s="1"/>
  <c r="O689" i="4"/>
  <c r="J689" i="4"/>
  <c r="AH688" i="4"/>
  <c r="X688" i="4"/>
  <c r="Y688" i="4" s="1"/>
  <c r="Q688" i="4"/>
  <c r="R688" i="4" s="1"/>
  <c r="O688" i="4"/>
  <c r="J688" i="4"/>
  <c r="AH687" i="4"/>
  <c r="X687" i="4"/>
  <c r="Y687" i="4" s="1"/>
  <c r="Q687" i="4"/>
  <c r="R687" i="4" s="1"/>
  <c r="O687" i="4"/>
  <c r="J687" i="4"/>
  <c r="AH686" i="4"/>
  <c r="X686" i="4"/>
  <c r="Y686" i="4" s="1"/>
  <c r="Q686" i="4"/>
  <c r="R686" i="4" s="1"/>
  <c r="O686" i="4"/>
  <c r="J686" i="4"/>
  <c r="AH685" i="4"/>
  <c r="X685" i="4"/>
  <c r="Y685" i="4" s="1"/>
  <c r="Q685" i="4"/>
  <c r="R685" i="4" s="1"/>
  <c r="O685" i="4"/>
  <c r="J685" i="4"/>
  <c r="AH684" i="4"/>
  <c r="X684" i="4"/>
  <c r="Y684" i="4" s="1"/>
  <c r="Q684" i="4"/>
  <c r="R684" i="4" s="1"/>
  <c r="O684" i="4"/>
  <c r="J684" i="4"/>
  <c r="AH683" i="4"/>
  <c r="X683" i="4"/>
  <c r="Y683" i="4" s="1"/>
  <c r="Q683" i="4"/>
  <c r="R683" i="4" s="1"/>
  <c r="O683" i="4"/>
  <c r="J683" i="4"/>
  <c r="AH682" i="4"/>
  <c r="X682" i="4"/>
  <c r="Y682" i="4" s="1"/>
  <c r="Q682" i="4"/>
  <c r="R682" i="4" s="1"/>
  <c r="O682" i="4"/>
  <c r="S682" i="4" s="1"/>
  <c r="J682" i="4"/>
  <c r="AH681" i="4"/>
  <c r="X681" i="4"/>
  <c r="Y681" i="4" s="1"/>
  <c r="Q681" i="4"/>
  <c r="R681" i="4" s="1"/>
  <c r="O681" i="4"/>
  <c r="J681" i="4"/>
  <c r="AH680" i="4"/>
  <c r="X680" i="4"/>
  <c r="Y680" i="4" s="1"/>
  <c r="Q680" i="4"/>
  <c r="R680" i="4" s="1"/>
  <c r="O680" i="4"/>
  <c r="J680" i="4"/>
  <c r="AH679" i="4"/>
  <c r="X679" i="4"/>
  <c r="Y679" i="4" s="1"/>
  <c r="Q679" i="4"/>
  <c r="R679" i="4" s="1"/>
  <c r="O679" i="4"/>
  <c r="J679" i="4"/>
  <c r="AH678" i="4"/>
  <c r="X678" i="4"/>
  <c r="Y678" i="4" s="1"/>
  <c r="Q678" i="4"/>
  <c r="R678" i="4" s="1"/>
  <c r="O678" i="4"/>
  <c r="J678" i="4"/>
  <c r="AH677" i="4"/>
  <c r="X677" i="4"/>
  <c r="Y677" i="4" s="1"/>
  <c r="Q677" i="4"/>
  <c r="R677" i="4" s="1"/>
  <c r="O677" i="4"/>
  <c r="J677" i="4"/>
  <c r="AH676" i="4"/>
  <c r="X676" i="4"/>
  <c r="Y676" i="4" s="1"/>
  <c r="Q676" i="4"/>
  <c r="R676" i="4" s="1"/>
  <c r="O676" i="4"/>
  <c r="J676" i="4"/>
  <c r="AH675" i="4"/>
  <c r="X675" i="4"/>
  <c r="Y675" i="4" s="1"/>
  <c r="Q675" i="4"/>
  <c r="R675" i="4" s="1"/>
  <c r="O675" i="4"/>
  <c r="J675" i="4"/>
  <c r="AH674" i="4"/>
  <c r="X674" i="4"/>
  <c r="Y674" i="4" s="1"/>
  <c r="Q674" i="4"/>
  <c r="R674" i="4" s="1"/>
  <c r="O674" i="4"/>
  <c r="S674" i="4" s="1"/>
  <c r="J674" i="4"/>
  <c r="AH673" i="4"/>
  <c r="X673" i="4"/>
  <c r="Y673" i="4" s="1"/>
  <c r="Q673" i="4"/>
  <c r="R673" i="4" s="1"/>
  <c r="O673" i="4"/>
  <c r="J673" i="4"/>
  <c r="AH672" i="4"/>
  <c r="X672" i="4"/>
  <c r="Y672" i="4" s="1"/>
  <c r="Q672" i="4"/>
  <c r="R672" i="4" s="1"/>
  <c r="O672" i="4"/>
  <c r="J672" i="4"/>
  <c r="AH671" i="4"/>
  <c r="X671" i="4"/>
  <c r="Y671" i="4" s="1"/>
  <c r="Q671" i="4"/>
  <c r="R671" i="4" s="1"/>
  <c r="O671" i="4"/>
  <c r="J671" i="4"/>
  <c r="AH670" i="4"/>
  <c r="X670" i="4"/>
  <c r="Y670" i="4" s="1"/>
  <c r="Q670" i="4"/>
  <c r="R670" i="4" s="1"/>
  <c r="O670" i="4"/>
  <c r="S670" i="4" s="1"/>
  <c r="J670" i="4"/>
  <c r="AH669" i="4"/>
  <c r="X669" i="4"/>
  <c r="Y669" i="4" s="1"/>
  <c r="Q669" i="4"/>
  <c r="R669" i="4" s="1"/>
  <c r="O669" i="4"/>
  <c r="J669" i="4"/>
  <c r="AH668" i="4"/>
  <c r="X668" i="4"/>
  <c r="Y668" i="4" s="1"/>
  <c r="Q668" i="4"/>
  <c r="R668" i="4" s="1"/>
  <c r="O668" i="4"/>
  <c r="J668" i="4"/>
  <c r="AH667" i="4"/>
  <c r="X667" i="4"/>
  <c r="Y667" i="4" s="1"/>
  <c r="Q667" i="4"/>
  <c r="R667" i="4" s="1"/>
  <c r="O667" i="4"/>
  <c r="J667" i="4"/>
  <c r="AH666" i="4"/>
  <c r="X666" i="4"/>
  <c r="Y666" i="4" s="1"/>
  <c r="Q666" i="4"/>
  <c r="R666" i="4" s="1"/>
  <c r="O666" i="4"/>
  <c r="S666" i="4" s="1"/>
  <c r="J666" i="4"/>
  <c r="AH665" i="4"/>
  <c r="X665" i="4"/>
  <c r="Y665" i="4" s="1"/>
  <c r="Q665" i="4"/>
  <c r="R665" i="4" s="1"/>
  <c r="O665" i="4"/>
  <c r="S665" i="4" s="1"/>
  <c r="J665" i="4"/>
  <c r="AH664" i="4"/>
  <c r="X664" i="4"/>
  <c r="Y664" i="4" s="1"/>
  <c r="Q664" i="4"/>
  <c r="R664" i="4" s="1"/>
  <c r="O664" i="4"/>
  <c r="J664" i="4"/>
  <c r="AH663" i="4"/>
  <c r="X663" i="4"/>
  <c r="Y663" i="4" s="1"/>
  <c r="Q663" i="4"/>
  <c r="R663" i="4" s="1"/>
  <c r="O663" i="4"/>
  <c r="J663" i="4"/>
  <c r="AH662" i="4"/>
  <c r="X662" i="4"/>
  <c r="Y662" i="4" s="1"/>
  <c r="Q662" i="4"/>
  <c r="R662" i="4" s="1"/>
  <c r="O662" i="4"/>
  <c r="J662" i="4"/>
  <c r="AH661" i="4"/>
  <c r="X661" i="4"/>
  <c r="Y661" i="4" s="1"/>
  <c r="Q661" i="4"/>
  <c r="R661" i="4" s="1"/>
  <c r="O661" i="4"/>
  <c r="J661" i="4"/>
  <c r="AH660" i="4"/>
  <c r="X660" i="4"/>
  <c r="Y660" i="4" s="1"/>
  <c r="Q660" i="4"/>
  <c r="R660" i="4" s="1"/>
  <c r="O660" i="4"/>
  <c r="J660" i="4"/>
  <c r="AH659" i="4"/>
  <c r="X659" i="4"/>
  <c r="Y659" i="4" s="1"/>
  <c r="Q659" i="4"/>
  <c r="R659" i="4" s="1"/>
  <c r="O659" i="4"/>
  <c r="J659" i="4"/>
  <c r="AH658" i="4"/>
  <c r="X658" i="4"/>
  <c r="Y658" i="4" s="1"/>
  <c r="Q658" i="4"/>
  <c r="R658" i="4" s="1"/>
  <c r="O658" i="4"/>
  <c r="J658" i="4"/>
  <c r="AH657" i="4"/>
  <c r="X657" i="4"/>
  <c r="Y657" i="4" s="1"/>
  <c r="Q657" i="4"/>
  <c r="R657" i="4" s="1"/>
  <c r="O657" i="4"/>
  <c r="J657" i="4"/>
  <c r="AH656" i="4"/>
  <c r="X656" i="4"/>
  <c r="Y656" i="4" s="1"/>
  <c r="Q656" i="4"/>
  <c r="R656" i="4" s="1"/>
  <c r="O656" i="4"/>
  <c r="J656" i="4"/>
  <c r="AH655" i="4"/>
  <c r="X655" i="4"/>
  <c r="Y655" i="4" s="1"/>
  <c r="Q655" i="4"/>
  <c r="R655" i="4" s="1"/>
  <c r="O655" i="4"/>
  <c r="J655" i="4"/>
  <c r="AH654" i="4"/>
  <c r="X654" i="4"/>
  <c r="Y654" i="4" s="1"/>
  <c r="Q654" i="4"/>
  <c r="R654" i="4" s="1"/>
  <c r="O654" i="4"/>
  <c r="J654" i="4"/>
  <c r="AH653" i="4"/>
  <c r="X653" i="4"/>
  <c r="Y653" i="4" s="1"/>
  <c r="Q653" i="4"/>
  <c r="R653" i="4" s="1"/>
  <c r="O653" i="4"/>
  <c r="J653" i="4"/>
  <c r="AH652" i="4"/>
  <c r="X652" i="4"/>
  <c r="Y652" i="4" s="1"/>
  <c r="Q652" i="4"/>
  <c r="R652" i="4" s="1"/>
  <c r="O652" i="4"/>
  <c r="J652" i="4"/>
  <c r="AH651" i="4"/>
  <c r="X651" i="4"/>
  <c r="Y651" i="4" s="1"/>
  <c r="Q651" i="4"/>
  <c r="R651" i="4" s="1"/>
  <c r="O651" i="4"/>
  <c r="J651" i="4"/>
  <c r="AH650" i="4"/>
  <c r="X650" i="4"/>
  <c r="Y650" i="4" s="1"/>
  <c r="Q650" i="4"/>
  <c r="R650" i="4" s="1"/>
  <c r="O650" i="4"/>
  <c r="J650" i="4"/>
  <c r="Z650" i="4" s="1"/>
  <c r="AA650" i="4" s="1"/>
  <c r="AB650" i="4" s="1"/>
  <c r="AC650" i="4" s="1"/>
  <c r="AH649" i="4"/>
  <c r="X649" i="4"/>
  <c r="Y649" i="4" s="1"/>
  <c r="Q649" i="4"/>
  <c r="R649" i="4" s="1"/>
  <c r="O649" i="4"/>
  <c r="J649" i="4"/>
  <c r="Z649" i="4" s="1"/>
  <c r="AA649" i="4" s="1"/>
  <c r="AB649" i="4" s="1"/>
  <c r="AC649" i="4" s="1"/>
  <c r="AH648" i="4"/>
  <c r="X648" i="4"/>
  <c r="Y648" i="4" s="1"/>
  <c r="Q648" i="4"/>
  <c r="R648" i="4" s="1"/>
  <c r="O648" i="4"/>
  <c r="J648" i="4"/>
  <c r="AH647" i="4"/>
  <c r="X647" i="4"/>
  <c r="Y647" i="4" s="1"/>
  <c r="Q647" i="4"/>
  <c r="R647" i="4" s="1"/>
  <c r="O647" i="4"/>
  <c r="S647" i="4" s="1"/>
  <c r="J647" i="4"/>
  <c r="Z647" i="4" s="1"/>
  <c r="AA647" i="4" s="1"/>
  <c r="AB647" i="4" s="1"/>
  <c r="AC647" i="4" s="1"/>
  <c r="AH646" i="4"/>
  <c r="X646" i="4"/>
  <c r="Y646" i="4" s="1"/>
  <c r="Q646" i="4"/>
  <c r="R646" i="4" s="1"/>
  <c r="O646" i="4"/>
  <c r="J646" i="4"/>
  <c r="AH645" i="4"/>
  <c r="X645" i="4"/>
  <c r="Y645" i="4" s="1"/>
  <c r="Q645" i="4"/>
  <c r="R645" i="4" s="1"/>
  <c r="O645" i="4"/>
  <c r="J645" i="4"/>
  <c r="AH644" i="4"/>
  <c r="X644" i="4"/>
  <c r="Y644" i="4" s="1"/>
  <c r="Q644" i="4"/>
  <c r="R644" i="4" s="1"/>
  <c r="O644" i="4"/>
  <c r="J644" i="4"/>
  <c r="AH643" i="4"/>
  <c r="X643" i="4"/>
  <c r="Y643" i="4" s="1"/>
  <c r="Q643" i="4"/>
  <c r="R643" i="4" s="1"/>
  <c r="O643" i="4"/>
  <c r="J643" i="4"/>
  <c r="Z643" i="4" s="1"/>
  <c r="AA643" i="4" s="1"/>
  <c r="AB643" i="4" s="1"/>
  <c r="AC643" i="4" s="1"/>
  <c r="AH642" i="4"/>
  <c r="X642" i="4"/>
  <c r="Y642" i="4" s="1"/>
  <c r="Q642" i="4"/>
  <c r="R642" i="4" s="1"/>
  <c r="O642" i="4"/>
  <c r="J642" i="4"/>
  <c r="AH641" i="4"/>
  <c r="X641" i="4"/>
  <c r="Y641" i="4" s="1"/>
  <c r="Q641" i="4"/>
  <c r="R641" i="4" s="1"/>
  <c r="O641" i="4"/>
  <c r="J641" i="4"/>
  <c r="AH640" i="4"/>
  <c r="X640" i="4"/>
  <c r="Y640" i="4" s="1"/>
  <c r="Q640" i="4"/>
  <c r="R640" i="4" s="1"/>
  <c r="O640" i="4"/>
  <c r="J640" i="4"/>
  <c r="AH639" i="4"/>
  <c r="X639" i="4"/>
  <c r="Y639" i="4" s="1"/>
  <c r="Q639" i="4"/>
  <c r="R639" i="4" s="1"/>
  <c r="O639" i="4"/>
  <c r="J639" i="4"/>
  <c r="AH638" i="4"/>
  <c r="X638" i="4"/>
  <c r="Y638" i="4" s="1"/>
  <c r="Q638" i="4"/>
  <c r="R638" i="4" s="1"/>
  <c r="O638" i="4"/>
  <c r="J638" i="4"/>
  <c r="AH637" i="4"/>
  <c r="X637" i="4"/>
  <c r="Y637" i="4" s="1"/>
  <c r="Q637" i="4"/>
  <c r="R637" i="4" s="1"/>
  <c r="O637" i="4"/>
  <c r="J637" i="4"/>
  <c r="AH636" i="4"/>
  <c r="X636" i="4"/>
  <c r="Y636" i="4" s="1"/>
  <c r="Q636" i="4"/>
  <c r="R636" i="4" s="1"/>
  <c r="O636" i="4"/>
  <c r="J636" i="4"/>
  <c r="AH635" i="4"/>
  <c r="X635" i="4"/>
  <c r="Y635" i="4" s="1"/>
  <c r="Q635" i="4"/>
  <c r="R635" i="4" s="1"/>
  <c r="O635" i="4"/>
  <c r="J635" i="4"/>
  <c r="Z635" i="4" s="1"/>
  <c r="AA635" i="4" s="1"/>
  <c r="AB635" i="4" s="1"/>
  <c r="AC635" i="4" s="1"/>
  <c r="AH634" i="4"/>
  <c r="X634" i="4"/>
  <c r="Y634" i="4" s="1"/>
  <c r="Q634" i="4"/>
  <c r="R634" i="4" s="1"/>
  <c r="O634" i="4"/>
  <c r="J634" i="4"/>
  <c r="Z634" i="4" s="1"/>
  <c r="AA634" i="4" s="1"/>
  <c r="AB634" i="4" s="1"/>
  <c r="AC634" i="4" s="1"/>
  <c r="AH633" i="4"/>
  <c r="X633" i="4"/>
  <c r="Y633" i="4" s="1"/>
  <c r="Q633" i="4"/>
  <c r="R633" i="4" s="1"/>
  <c r="O633" i="4"/>
  <c r="J633" i="4"/>
  <c r="AH632" i="4"/>
  <c r="X632" i="4"/>
  <c r="Y632" i="4" s="1"/>
  <c r="Q632" i="4"/>
  <c r="R632" i="4" s="1"/>
  <c r="O632" i="4"/>
  <c r="J632" i="4"/>
  <c r="AH631" i="4"/>
  <c r="X631" i="4"/>
  <c r="Y631" i="4" s="1"/>
  <c r="Q631" i="4"/>
  <c r="R631" i="4" s="1"/>
  <c r="O631" i="4"/>
  <c r="J631" i="4"/>
  <c r="AH630" i="4"/>
  <c r="X630" i="4"/>
  <c r="Y630" i="4" s="1"/>
  <c r="Q630" i="4"/>
  <c r="R630" i="4" s="1"/>
  <c r="O630" i="4"/>
  <c r="J630" i="4"/>
  <c r="AH629" i="4"/>
  <c r="X629" i="4"/>
  <c r="Y629" i="4" s="1"/>
  <c r="Q629" i="4"/>
  <c r="R629" i="4" s="1"/>
  <c r="O629" i="4"/>
  <c r="J629" i="4"/>
  <c r="AH628" i="4"/>
  <c r="X628" i="4"/>
  <c r="Y628" i="4" s="1"/>
  <c r="Q628" i="4"/>
  <c r="R628" i="4" s="1"/>
  <c r="O628" i="4"/>
  <c r="J628" i="4"/>
  <c r="AH627" i="4"/>
  <c r="X627" i="4"/>
  <c r="Y627" i="4" s="1"/>
  <c r="Q627" i="4"/>
  <c r="R627" i="4" s="1"/>
  <c r="O627" i="4"/>
  <c r="J627" i="4"/>
  <c r="AH626" i="4"/>
  <c r="X626" i="4"/>
  <c r="Y626" i="4" s="1"/>
  <c r="Q626" i="4"/>
  <c r="R626" i="4" s="1"/>
  <c r="O626" i="4"/>
  <c r="J626" i="4"/>
  <c r="AH625" i="4"/>
  <c r="X625" i="4"/>
  <c r="Y625" i="4" s="1"/>
  <c r="Q625" i="4"/>
  <c r="R625" i="4" s="1"/>
  <c r="O625" i="4"/>
  <c r="J625" i="4"/>
  <c r="AH624" i="4"/>
  <c r="X624" i="4"/>
  <c r="Y624" i="4" s="1"/>
  <c r="Q624" i="4"/>
  <c r="R624" i="4" s="1"/>
  <c r="O624" i="4"/>
  <c r="J624" i="4"/>
  <c r="AH623" i="4"/>
  <c r="X623" i="4"/>
  <c r="Y623" i="4" s="1"/>
  <c r="Q623" i="4"/>
  <c r="R623" i="4" s="1"/>
  <c r="O623" i="4"/>
  <c r="J623" i="4"/>
  <c r="AH622" i="4"/>
  <c r="X622" i="4"/>
  <c r="Y622" i="4" s="1"/>
  <c r="Q622" i="4"/>
  <c r="R622" i="4" s="1"/>
  <c r="O622" i="4"/>
  <c r="J622" i="4"/>
  <c r="AH621" i="4"/>
  <c r="X621" i="4"/>
  <c r="Y621" i="4" s="1"/>
  <c r="Q621" i="4"/>
  <c r="R621" i="4" s="1"/>
  <c r="O621" i="4"/>
  <c r="J621" i="4"/>
  <c r="AH620" i="4"/>
  <c r="X620" i="4"/>
  <c r="Y620" i="4" s="1"/>
  <c r="Q620" i="4"/>
  <c r="R620" i="4" s="1"/>
  <c r="O620" i="4"/>
  <c r="J620" i="4"/>
  <c r="AH619" i="4"/>
  <c r="X619" i="4"/>
  <c r="Y619" i="4" s="1"/>
  <c r="Q619" i="4"/>
  <c r="R619" i="4" s="1"/>
  <c r="O619" i="4"/>
  <c r="J619" i="4"/>
  <c r="AH618" i="4"/>
  <c r="X618" i="4"/>
  <c r="Y618" i="4" s="1"/>
  <c r="Q618" i="4"/>
  <c r="R618" i="4" s="1"/>
  <c r="O618" i="4"/>
  <c r="J618" i="4"/>
  <c r="AH617" i="4"/>
  <c r="X617" i="4"/>
  <c r="Y617" i="4" s="1"/>
  <c r="Q617" i="4"/>
  <c r="R617" i="4" s="1"/>
  <c r="O617" i="4"/>
  <c r="J617" i="4"/>
  <c r="AH616" i="4"/>
  <c r="X616" i="4"/>
  <c r="Y616" i="4" s="1"/>
  <c r="Q616" i="4"/>
  <c r="R616" i="4" s="1"/>
  <c r="O616" i="4"/>
  <c r="J616" i="4"/>
  <c r="AH615" i="4"/>
  <c r="X615" i="4"/>
  <c r="Y615" i="4" s="1"/>
  <c r="Q615" i="4"/>
  <c r="R615" i="4" s="1"/>
  <c r="O615" i="4"/>
  <c r="J615" i="4"/>
  <c r="AH614" i="4"/>
  <c r="X614" i="4"/>
  <c r="Y614" i="4" s="1"/>
  <c r="Q614" i="4"/>
  <c r="R614" i="4" s="1"/>
  <c r="O614" i="4"/>
  <c r="J614" i="4"/>
  <c r="AH613" i="4"/>
  <c r="X613" i="4"/>
  <c r="Y613" i="4" s="1"/>
  <c r="Q613" i="4"/>
  <c r="R613" i="4" s="1"/>
  <c r="O613" i="4"/>
  <c r="J613" i="4"/>
  <c r="AH612" i="4"/>
  <c r="X612" i="4"/>
  <c r="Y612" i="4" s="1"/>
  <c r="Q612" i="4"/>
  <c r="R612" i="4" s="1"/>
  <c r="O612" i="4"/>
  <c r="J612" i="4"/>
  <c r="AH611" i="4"/>
  <c r="X611" i="4"/>
  <c r="Y611" i="4" s="1"/>
  <c r="Q611" i="4"/>
  <c r="R611" i="4" s="1"/>
  <c r="O611" i="4"/>
  <c r="J611" i="4"/>
  <c r="AH610" i="4"/>
  <c r="X610" i="4"/>
  <c r="Y610" i="4" s="1"/>
  <c r="Q610" i="4"/>
  <c r="R610" i="4" s="1"/>
  <c r="O610" i="4"/>
  <c r="S610" i="4" s="1"/>
  <c r="J610" i="4"/>
  <c r="AH609" i="4"/>
  <c r="X609" i="4"/>
  <c r="Y609" i="4" s="1"/>
  <c r="Q609" i="4"/>
  <c r="R609" i="4" s="1"/>
  <c r="O609" i="4"/>
  <c r="J609" i="4"/>
  <c r="AH608" i="4"/>
  <c r="X608" i="4"/>
  <c r="Y608" i="4" s="1"/>
  <c r="Q608" i="4"/>
  <c r="R608" i="4" s="1"/>
  <c r="O608" i="4"/>
  <c r="J608" i="4"/>
  <c r="AH607" i="4"/>
  <c r="X607" i="4"/>
  <c r="Y607" i="4" s="1"/>
  <c r="Q607" i="4"/>
  <c r="R607" i="4" s="1"/>
  <c r="O607" i="4"/>
  <c r="J607" i="4"/>
  <c r="AH606" i="4"/>
  <c r="X606" i="4"/>
  <c r="Y606" i="4" s="1"/>
  <c r="Q606" i="4"/>
  <c r="R606" i="4" s="1"/>
  <c r="O606" i="4"/>
  <c r="J606" i="4"/>
  <c r="AH605" i="4"/>
  <c r="X605" i="4"/>
  <c r="Y605" i="4" s="1"/>
  <c r="Q605" i="4"/>
  <c r="R605" i="4" s="1"/>
  <c r="O605" i="4"/>
  <c r="J605" i="4"/>
  <c r="AH604" i="4"/>
  <c r="X604" i="4"/>
  <c r="Y604" i="4" s="1"/>
  <c r="Q604" i="4"/>
  <c r="R604" i="4" s="1"/>
  <c r="O604" i="4"/>
  <c r="J604" i="4"/>
  <c r="AH603" i="4"/>
  <c r="X603" i="4"/>
  <c r="Y603" i="4" s="1"/>
  <c r="Q603" i="4"/>
  <c r="R603" i="4" s="1"/>
  <c r="O603" i="4"/>
  <c r="J603" i="4"/>
  <c r="AH602" i="4"/>
  <c r="X602" i="4"/>
  <c r="Y602" i="4" s="1"/>
  <c r="Q602" i="4"/>
  <c r="R602" i="4" s="1"/>
  <c r="O602" i="4"/>
  <c r="J602" i="4"/>
  <c r="AH601" i="4"/>
  <c r="X601" i="4"/>
  <c r="Y601" i="4" s="1"/>
  <c r="Q601" i="4"/>
  <c r="R601" i="4" s="1"/>
  <c r="O601" i="4"/>
  <c r="S601" i="4" s="1"/>
  <c r="J601" i="4"/>
  <c r="AH600" i="4"/>
  <c r="X600" i="4"/>
  <c r="Y600" i="4" s="1"/>
  <c r="Q600" i="4"/>
  <c r="R600" i="4" s="1"/>
  <c r="O600" i="4"/>
  <c r="J600" i="4"/>
  <c r="AH599" i="4"/>
  <c r="X599" i="4"/>
  <c r="Y599" i="4" s="1"/>
  <c r="Q599" i="4"/>
  <c r="R599" i="4" s="1"/>
  <c r="O599" i="4"/>
  <c r="J599" i="4"/>
  <c r="AH598" i="4"/>
  <c r="X598" i="4"/>
  <c r="Y598" i="4" s="1"/>
  <c r="Q598" i="4"/>
  <c r="R598" i="4" s="1"/>
  <c r="O598" i="4"/>
  <c r="S598" i="4" s="1"/>
  <c r="J598" i="4"/>
  <c r="Z598" i="4" s="1"/>
  <c r="AA598" i="4" s="1"/>
  <c r="AB598" i="4" s="1"/>
  <c r="AC598" i="4" s="1"/>
  <c r="AH597" i="4"/>
  <c r="X597" i="4"/>
  <c r="Y597" i="4" s="1"/>
  <c r="Q597" i="4"/>
  <c r="R597" i="4" s="1"/>
  <c r="O597" i="4"/>
  <c r="J597" i="4"/>
  <c r="AH596" i="4"/>
  <c r="X596" i="4"/>
  <c r="Y596" i="4" s="1"/>
  <c r="Q596" i="4"/>
  <c r="R596" i="4" s="1"/>
  <c r="O596" i="4"/>
  <c r="J596" i="4"/>
  <c r="AH595" i="4"/>
  <c r="X595" i="4"/>
  <c r="Y595" i="4" s="1"/>
  <c r="Q595" i="4"/>
  <c r="R595" i="4" s="1"/>
  <c r="O595" i="4"/>
  <c r="J595" i="4"/>
  <c r="AH594" i="4"/>
  <c r="X594" i="4"/>
  <c r="Y594" i="4" s="1"/>
  <c r="Q594" i="4"/>
  <c r="R594" i="4" s="1"/>
  <c r="O594" i="4"/>
  <c r="J594" i="4"/>
  <c r="Z594" i="4" s="1"/>
  <c r="AA594" i="4" s="1"/>
  <c r="AB594" i="4" s="1"/>
  <c r="AC594" i="4" s="1"/>
  <c r="AH593" i="4"/>
  <c r="X593" i="4"/>
  <c r="Y593" i="4" s="1"/>
  <c r="Q593" i="4"/>
  <c r="R593" i="4" s="1"/>
  <c r="O593" i="4"/>
  <c r="J593" i="4"/>
  <c r="AH592" i="4"/>
  <c r="X592" i="4"/>
  <c r="Y592" i="4" s="1"/>
  <c r="Q592" i="4"/>
  <c r="R592" i="4" s="1"/>
  <c r="O592" i="4"/>
  <c r="J592" i="4"/>
  <c r="Z592" i="4" s="1"/>
  <c r="AA592" i="4" s="1"/>
  <c r="AB592" i="4" s="1"/>
  <c r="AC592" i="4" s="1"/>
  <c r="AH591" i="4"/>
  <c r="X591" i="4"/>
  <c r="Y591" i="4" s="1"/>
  <c r="Q591" i="4"/>
  <c r="R591" i="4" s="1"/>
  <c r="O591" i="4"/>
  <c r="J591" i="4"/>
  <c r="Z591" i="4" s="1"/>
  <c r="AA591" i="4" s="1"/>
  <c r="AB591" i="4" s="1"/>
  <c r="AC591" i="4" s="1"/>
  <c r="AH590" i="4"/>
  <c r="X590" i="4"/>
  <c r="Y590" i="4" s="1"/>
  <c r="Q590" i="4"/>
  <c r="R590" i="4" s="1"/>
  <c r="O590" i="4"/>
  <c r="J590" i="4"/>
  <c r="AH589" i="4"/>
  <c r="X589" i="4"/>
  <c r="Y589" i="4" s="1"/>
  <c r="Q589" i="4"/>
  <c r="R589" i="4" s="1"/>
  <c r="O589" i="4"/>
  <c r="J589" i="4"/>
  <c r="AH588" i="4"/>
  <c r="X588" i="4"/>
  <c r="Y588" i="4" s="1"/>
  <c r="Q588" i="4"/>
  <c r="R588" i="4" s="1"/>
  <c r="O588" i="4"/>
  <c r="J588" i="4"/>
  <c r="AH587" i="4"/>
  <c r="X587" i="4"/>
  <c r="Y587" i="4" s="1"/>
  <c r="Q587" i="4"/>
  <c r="R587" i="4" s="1"/>
  <c r="O587" i="4"/>
  <c r="J587" i="4"/>
  <c r="AH586" i="4"/>
  <c r="X586" i="4"/>
  <c r="Y586" i="4" s="1"/>
  <c r="Q586" i="4"/>
  <c r="R586" i="4" s="1"/>
  <c r="O586" i="4"/>
  <c r="J586" i="4"/>
  <c r="Z586" i="4" s="1"/>
  <c r="AA586" i="4" s="1"/>
  <c r="AB586" i="4" s="1"/>
  <c r="AC586" i="4" s="1"/>
  <c r="AH585" i="4"/>
  <c r="X585" i="4"/>
  <c r="Y585" i="4" s="1"/>
  <c r="Q585" i="4"/>
  <c r="R585" i="4" s="1"/>
  <c r="O585" i="4"/>
  <c r="S585" i="4" s="1"/>
  <c r="J585" i="4"/>
  <c r="AH584" i="4"/>
  <c r="X584" i="4"/>
  <c r="Y584" i="4" s="1"/>
  <c r="Q584" i="4"/>
  <c r="R584" i="4" s="1"/>
  <c r="O584" i="4"/>
  <c r="J584" i="4"/>
  <c r="AH583" i="4"/>
  <c r="X583" i="4"/>
  <c r="Y583" i="4" s="1"/>
  <c r="Q583" i="4"/>
  <c r="R583" i="4" s="1"/>
  <c r="O583" i="4"/>
  <c r="J583" i="4"/>
  <c r="AH582" i="4"/>
  <c r="X582" i="4"/>
  <c r="Y582" i="4" s="1"/>
  <c r="Q582" i="4"/>
  <c r="R582" i="4" s="1"/>
  <c r="O582" i="4"/>
  <c r="J582" i="4"/>
  <c r="AH581" i="4"/>
  <c r="X581" i="4"/>
  <c r="Y581" i="4" s="1"/>
  <c r="Q581" i="4"/>
  <c r="R581" i="4" s="1"/>
  <c r="O581" i="4"/>
  <c r="J581" i="4"/>
  <c r="AH580" i="4"/>
  <c r="X580" i="4"/>
  <c r="Y580" i="4" s="1"/>
  <c r="Q580" i="4"/>
  <c r="R580" i="4" s="1"/>
  <c r="O580" i="4"/>
  <c r="J580" i="4"/>
  <c r="AH579" i="4"/>
  <c r="X579" i="4"/>
  <c r="Y579" i="4" s="1"/>
  <c r="Q579" i="4"/>
  <c r="R579" i="4" s="1"/>
  <c r="O579" i="4"/>
  <c r="J579" i="4"/>
  <c r="AH578" i="4"/>
  <c r="X578" i="4"/>
  <c r="Y578" i="4" s="1"/>
  <c r="Q578" i="4"/>
  <c r="R578" i="4" s="1"/>
  <c r="O578" i="4"/>
  <c r="J578" i="4"/>
  <c r="AH577" i="4"/>
  <c r="X577" i="4"/>
  <c r="Y577" i="4" s="1"/>
  <c r="Q577" i="4"/>
  <c r="R577" i="4" s="1"/>
  <c r="O577" i="4"/>
  <c r="S577" i="4" s="1"/>
  <c r="J577" i="4"/>
  <c r="AH576" i="4"/>
  <c r="X576" i="4"/>
  <c r="Y576" i="4" s="1"/>
  <c r="Q576" i="4"/>
  <c r="R576" i="4" s="1"/>
  <c r="O576" i="4"/>
  <c r="J576" i="4"/>
  <c r="AH575" i="4"/>
  <c r="X575" i="4"/>
  <c r="Y575" i="4" s="1"/>
  <c r="Q575" i="4"/>
  <c r="R575" i="4" s="1"/>
  <c r="O575" i="4"/>
  <c r="S575" i="4" s="1"/>
  <c r="J575" i="4"/>
  <c r="AH574" i="4"/>
  <c r="X574" i="4"/>
  <c r="Y574" i="4" s="1"/>
  <c r="Q574" i="4"/>
  <c r="R574" i="4" s="1"/>
  <c r="O574" i="4"/>
  <c r="J574" i="4"/>
  <c r="AH573" i="4"/>
  <c r="X573" i="4"/>
  <c r="Y573" i="4" s="1"/>
  <c r="Q573" i="4"/>
  <c r="R573" i="4" s="1"/>
  <c r="O573" i="4"/>
  <c r="J573" i="4"/>
  <c r="AH572" i="4"/>
  <c r="X572" i="4"/>
  <c r="Y572" i="4" s="1"/>
  <c r="Q572" i="4"/>
  <c r="R572" i="4" s="1"/>
  <c r="O572" i="4"/>
  <c r="S572" i="4" s="1"/>
  <c r="J572" i="4"/>
  <c r="AH571" i="4"/>
  <c r="X571" i="4"/>
  <c r="Y571" i="4" s="1"/>
  <c r="Q571" i="4"/>
  <c r="R571" i="4" s="1"/>
  <c r="O571" i="4"/>
  <c r="J571" i="4"/>
  <c r="Z571" i="4" s="1"/>
  <c r="AA571" i="4" s="1"/>
  <c r="AB571" i="4" s="1"/>
  <c r="AC571" i="4" s="1"/>
  <c r="AH570" i="4"/>
  <c r="X570" i="4"/>
  <c r="Y570" i="4" s="1"/>
  <c r="Q570" i="4"/>
  <c r="R570" i="4" s="1"/>
  <c r="O570" i="4"/>
  <c r="J570" i="4"/>
  <c r="AH569" i="4"/>
  <c r="X569" i="4"/>
  <c r="Y569" i="4" s="1"/>
  <c r="Q569" i="4"/>
  <c r="R569" i="4" s="1"/>
  <c r="O569" i="4"/>
  <c r="S569" i="4" s="1"/>
  <c r="J569" i="4"/>
  <c r="AH568" i="4"/>
  <c r="X568" i="4"/>
  <c r="Y568" i="4" s="1"/>
  <c r="Q568" i="4"/>
  <c r="R568" i="4" s="1"/>
  <c r="O568" i="4"/>
  <c r="J568" i="4"/>
  <c r="AH567" i="4"/>
  <c r="X567" i="4"/>
  <c r="Y567" i="4" s="1"/>
  <c r="Q567" i="4"/>
  <c r="R567" i="4" s="1"/>
  <c r="O567" i="4"/>
  <c r="J567" i="4"/>
  <c r="AH566" i="4"/>
  <c r="X566" i="4"/>
  <c r="Y566" i="4" s="1"/>
  <c r="Q566" i="4"/>
  <c r="R566" i="4" s="1"/>
  <c r="O566" i="4"/>
  <c r="J566" i="4"/>
  <c r="AH565" i="4"/>
  <c r="X565" i="4"/>
  <c r="Y565" i="4" s="1"/>
  <c r="Q565" i="4"/>
  <c r="R565" i="4" s="1"/>
  <c r="O565" i="4"/>
  <c r="J565" i="4"/>
  <c r="AH564" i="4"/>
  <c r="X564" i="4"/>
  <c r="Y564" i="4" s="1"/>
  <c r="Q564" i="4"/>
  <c r="R564" i="4" s="1"/>
  <c r="O564" i="4"/>
  <c r="J564" i="4"/>
  <c r="AH563" i="4"/>
  <c r="X563" i="4"/>
  <c r="Y563" i="4" s="1"/>
  <c r="Q563" i="4"/>
  <c r="R563" i="4" s="1"/>
  <c r="O563" i="4"/>
  <c r="J563" i="4"/>
  <c r="AH562" i="4"/>
  <c r="X562" i="4"/>
  <c r="Y562" i="4" s="1"/>
  <c r="Q562" i="4"/>
  <c r="R562" i="4" s="1"/>
  <c r="O562" i="4"/>
  <c r="J562" i="4"/>
  <c r="AH561" i="4"/>
  <c r="X561" i="4"/>
  <c r="Y561" i="4" s="1"/>
  <c r="Q561" i="4"/>
  <c r="R561" i="4" s="1"/>
  <c r="O561" i="4"/>
  <c r="J561" i="4"/>
  <c r="AH560" i="4"/>
  <c r="X560" i="4"/>
  <c r="Y560" i="4" s="1"/>
  <c r="Q560" i="4"/>
  <c r="R560" i="4" s="1"/>
  <c r="O560" i="4"/>
  <c r="J560" i="4"/>
  <c r="Z560" i="4" s="1"/>
  <c r="AA560" i="4" s="1"/>
  <c r="AB560" i="4" s="1"/>
  <c r="AC560" i="4" s="1"/>
  <c r="AH559" i="4"/>
  <c r="X559" i="4"/>
  <c r="Y559" i="4" s="1"/>
  <c r="Q559" i="4"/>
  <c r="R559" i="4" s="1"/>
  <c r="O559" i="4"/>
  <c r="J559" i="4"/>
  <c r="AH558" i="4"/>
  <c r="X558" i="4"/>
  <c r="Y558" i="4" s="1"/>
  <c r="Q558" i="4"/>
  <c r="R558" i="4" s="1"/>
  <c r="O558" i="4"/>
  <c r="J558" i="4"/>
  <c r="AH557" i="4"/>
  <c r="X557" i="4"/>
  <c r="Y557" i="4" s="1"/>
  <c r="Q557" i="4"/>
  <c r="R557" i="4" s="1"/>
  <c r="O557" i="4"/>
  <c r="J557" i="4"/>
  <c r="AH556" i="4"/>
  <c r="X556" i="4"/>
  <c r="Y556" i="4" s="1"/>
  <c r="Q556" i="4"/>
  <c r="R556" i="4" s="1"/>
  <c r="O556" i="4"/>
  <c r="J556" i="4"/>
  <c r="AH555" i="4"/>
  <c r="X555" i="4"/>
  <c r="Y555" i="4" s="1"/>
  <c r="Q555" i="4"/>
  <c r="R555" i="4" s="1"/>
  <c r="O555" i="4"/>
  <c r="J555" i="4"/>
  <c r="Z555" i="4" s="1"/>
  <c r="AA555" i="4" s="1"/>
  <c r="AB555" i="4" s="1"/>
  <c r="AC555" i="4" s="1"/>
  <c r="AH554" i="4"/>
  <c r="X554" i="4"/>
  <c r="Y554" i="4" s="1"/>
  <c r="Q554" i="4"/>
  <c r="R554" i="4" s="1"/>
  <c r="O554" i="4"/>
  <c r="S554" i="4" s="1"/>
  <c r="J554" i="4"/>
  <c r="AH553" i="4"/>
  <c r="X553" i="4"/>
  <c r="Y553" i="4" s="1"/>
  <c r="Q553" i="4"/>
  <c r="R553" i="4" s="1"/>
  <c r="O553" i="4"/>
  <c r="J553" i="4"/>
  <c r="AH552" i="4"/>
  <c r="X552" i="4"/>
  <c r="Y552" i="4" s="1"/>
  <c r="Q552" i="4"/>
  <c r="R552" i="4" s="1"/>
  <c r="O552" i="4"/>
  <c r="J552" i="4"/>
  <c r="AH551" i="4"/>
  <c r="X551" i="4"/>
  <c r="Y551" i="4" s="1"/>
  <c r="Q551" i="4"/>
  <c r="R551" i="4" s="1"/>
  <c r="O551" i="4"/>
  <c r="J551" i="4"/>
  <c r="AH550" i="4"/>
  <c r="X550" i="4"/>
  <c r="Y550" i="4" s="1"/>
  <c r="Q550" i="4"/>
  <c r="R550" i="4" s="1"/>
  <c r="O550" i="4"/>
  <c r="J550" i="4"/>
  <c r="AH549" i="4"/>
  <c r="X549" i="4"/>
  <c r="Y549" i="4" s="1"/>
  <c r="Q549" i="4"/>
  <c r="R549" i="4" s="1"/>
  <c r="O549" i="4"/>
  <c r="J549" i="4"/>
  <c r="AH548" i="4"/>
  <c r="X548" i="4"/>
  <c r="Y548" i="4" s="1"/>
  <c r="Q548" i="4"/>
  <c r="R548" i="4" s="1"/>
  <c r="O548" i="4"/>
  <c r="J548" i="4"/>
  <c r="AH547" i="4"/>
  <c r="X547" i="4"/>
  <c r="Y547" i="4" s="1"/>
  <c r="Q547" i="4"/>
  <c r="R547" i="4" s="1"/>
  <c r="O547" i="4"/>
  <c r="J547" i="4"/>
  <c r="AH546" i="4"/>
  <c r="X546" i="4"/>
  <c r="Y546" i="4" s="1"/>
  <c r="Q546" i="4"/>
  <c r="R546" i="4" s="1"/>
  <c r="O546" i="4"/>
  <c r="J546" i="4"/>
  <c r="AH545" i="4"/>
  <c r="X545" i="4"/>
  <c r="Y545" i="4" s="1"/>
  <c r="Q545" i="4"/>
  <c r="R545" i="4" s="1"/>
  <c r="O545" i="4"/>
  <c r="J545" i="4"/>
  <c r="AH544" i="4"/>
  <c r="X544" i="4"/>
  <c r="Y544" i="4" s="1"/>
  <c r="Q544" i="4"/>
  <c r="R544" i="4" s="1"/>
  <c r="O544" i="4"/>
  <c r="J544" i="4"/>
  <c r="AH543" i="4"/>
  <c r="X543" i="4"/>
  <c r="Y543" i="4" s="1"/>
  <c r="Q543" i="4"/>
  <c r="R543" i="4" s="1"/>
  <c r="O543" i="4"/>
  <c r="J543" i="4"/>
  <c r="AH542" i="4"/>
  <c r="X542" i="4"/>
  <c r="Y542" i="4" s="1"/>
  <c r="Q542" i="4"/>
  <c r="R542" i="4" s="1"/>
  <c r="O542" i="4"/>
  <c r="J542" i="4"/>
  <c r="AH541" i="4"/>
  <c r="X541" i="4"/>
  <c r="Y541" i="4" s="1"/>
  <c r="Q541" i="4"/>
  <c r="R541" i="4" s="1"/>
  <c r="O541" i="4"/>
  <c r="J541" i="4"/>
  <c r="AH540" i="4"/>
  <c r="X540" i="4"/>
  <c r="Y540" i="4" s="1"/>
  <c r="Q540" i="4"/>
  <c r="R540" i="4" s="1"/>
  <c r="O540" i="4"/>
  <c r="J540" i="4"/>
  <c r="AH539" i="4"/>
  <c r="X539" i="4"/>
  <c r="Y539" i="4" s="1"/>
  <c r="Q539" i="4"/>
  <c r="R539" i="4" s="1"/>
  <c r="O539" i="4"/>
  <c r="J539" i="4"/>
  <c r="AH538" i="4"/>
  <c r="X538" i="4"/>
  <c r="Y538" i="4" s="1"/>
  <c r="Q538" i="4"/>
  <c r="R538" i="4" s="1"/>
  <c r="O538" i="4"/>
  <c r="J538" i="4"/>
  <c r="AH537" i="4"/>
  <c r="X537" i="4"/>
  <c r="Y537" i="4" s="1"/>
  <c r="Q537" i="4"/>
  <c r="R537" i="4" s="1"/>
  <c r="O537" i="4"/>
  <c r="J537" i="4"/>
  <c r="AH536" i="4"/>
  <c r="X536" i="4"/>
  <c r="Y536" i="4" s="1"/>
  <c r="Q536" i="4"/>
  <c r="R536" i="4" s="1"/>
  <c r="O536" i="4"/>
  <c r="J536" i="4"/>
  <c r="AH535" i="4"/>
  <c r="X535" i="4"/>
  <c r="Y535" i="4" s="1"/>
  <c r="Q535" i="4"/>
  <c r="R535" i="4" s="1"/>
  <c r="O535" i="4"/>
  <c r="J535" i="4"/>
  <c r="AH534" i="4"/>
  <c r="X534" i="4"/>
  <c r="Y534" i="4" s="1"/>
  <c r="Q534" i="4"/>
  <c r="R534" i="4" s="1"/>
  <c r="O534" i="4"/>
  <c r="J534" i="4"/>
  <c r="AH533" i="4"/>
  <c r="X533" i="4"/>
  <c r="Y533" i="4" s="1"/>
  <c r="Q533" i="4"/>
  <c r="R533" i="4" s="1"/>
  <c r="O533" i="4"/>
  <c r="J533" i="4"/>
  <c r="AH532" i="4"/>
  <c r="X532" i="4"/>
  <c r="Y532" i="4" s="1"/>
  <c r="Q532" i="4"/>
  <c r="R532" i="4" s="1"/>
  <c r="O532" i="4"/>
  <c r="J532" i="4"/>
  <c r="AH531" i="4"/>
  <c r="X531" i="4"/>
  <c r="Y531" i="4" s="1"/>
  <c r="Q531" i="4"/>
  <c r="R531" i="4" s="1"/>
  <c r="O531" i="4"/>
  <c r="J531" i="4"/>
  <c r="AH530" i="4"/>
  <c r="X530" i="4"/>
  <c r="Y530" i="4" s="1"/>
  <c r="Q530" i="4"/>
  <c r="R530" i="4" s="1"/>
  <c r="O530" i="4"/>
  <c r="J530" i="4"/>
  <c r="Z530" i="4" s="1"/>
  <c r="AA530" i="4" s="1"/>
  <c r="AB530" i="4" s="1"/>
  <c r="AC530" i="4" s="1"/>
  <c r="AH529" i="4"/>
  <c r="X529" i="4"/>
  <c r="Y529" i="4" s="1"/>
  <c r="Q529" i="4"/>
  <c r="R529" i="4" s="1"/>
  <c r="O529" i="4"/>
  <c r="J529" i="4"/>
  <c r="AH528" i="4"/>
  <c r="X528" i="4"/>
  <c r="Y528" i="4" s="1"/>
  <c r="Q528" i="4"/>
  <c r="R528" i="4" s="1"/>
  <c r="O528" i="4"/>
  <c r="J528" i="4"/>
  <c r="AH527" i="4"/>
  <c r="X527" i="4"/>
  <c r="Y527" i="4" s="1"/>
  <c r="Q527" i="4"/>
  <c r="R527" i="4" s="1"/>
  <c r="O527" i="4"/>
  <c r="J527" i="4"/>
  <c r="AH526" i="4"/>
  <c r="X526" i="4"/>
  <c r="Y526" i="4" s="1"/>
  <c r="Q526" i="4"/>
  <c r="R526" i="4" s="1"/>
  <c r="O526" i="4"/>
  <c r="J526" i="4"/>
  <c r="AH525" i="4"/>
  <c r="X525" i="4"/>
  <c r="Y525" i="4" s="1"/>
  <c r="Q525" i="4"/>
  <c r="R525" i="4" s="1"/>
  <c r="O525" i="4"/>
  <c r="J525" i="4"/>
  <c r="AH524" i="4"/>
  <c r="X524" i="4"/>
  <c r="Y524" i="4" s="1"/>
  <c r="Q524" i="4"/>
  <c r="R524" i="4" s="1"/>
  <c r="O524" i="4"/>
  <c r="J524" i="4"/>
  <c r="AH523" i="4"/>
  <c r="X523" i="4"/>
  <c r="Y523" i="4" s="1"/>
  <c r="Q523" i="4"/>
  <c r="R523" i="4" s="1"/>
  <c r="O523" i="4"/>
  <c r="J523" i="4"/>
  <c r="AH522" i="4"/>
  <c r="X522" i="4"/>
  <c r="Y522" i="4" s="1"/>
  <c r="Q522" i="4"/>
  <c r="R522" i="4" s="1"/>
  <c r="O522" i="4"/>
  <c r="J522" i="4"/>
  <c r="AH521" i="4"/>
  <c r="X521" i="4"/>
  <c r="Y521" i="4" s="1"/>
  <c r="Q521" i="4"/>
  <c r="R521" i="4" s="1"/>
  <c r="O521" i="4"/>
  <c r="S521" i="4" s="1"/>
  <c r="J521" i="4"/>
  <c r="AH520" i="4"/>
  <c r="X520" i="4"/>
  <c r="Y520" i="4" s="1"/>
  <c r="Q520" i="4"/>
  <c r="R520" i="4" s="1"/>
  <c r="O520" i="4"/>
  <c r="J520" i="4"/>
  <c r="AH519" i="4"/>
  <c r="X519" i="4"/>
  <c r="Y519" i="4" s="1"/>
  <c r="Q519" i="4"/>
  <c r="R519" i="4" s="1"/>
  <c r="O519" i="4"/>
  <c r="J519" i="4"/>
  <c r="AH518" i="4"/>
  <c r="X518" i="4"/>
  <c r="Y518" i="4" s="1"/>
  <c r="Q518" i="4"/>
  <c r="R518" i="4" s="1"/>
  <c r="O518" i="4"/>
  <c r="S518" i="4" s="1"/>
  <c r="J518" i="4"/>
  <c r="AH517" i="4"/>
  <c r="X517" i="4"/>
  <c r="Y517" i="4" s="1"/>
  <c r="Q517" i="4"/>
  <c r="R517" i="4" s="1"/>
  <c r="O517" i="4"/>
  <c r="J517" i="4"/>
  <c r="AH516" i="4"/>
  <c r="X516" i="4"/>
  <c r="Y516" i="4" s="1"/>
  <c r="Q516" i="4"/>
  <c r="R516" i="4" s="1"/>
  <c r="O516" i="4"/>
  <c r="J516" i="4"/>
  <c r="AH515" i="4"/>
  <c r="X515" i="4"/>
  <c r="Y515" i="4" s="1"/>
  <c r="Q515" i="4"/>
  <c r="R515" i="4" s="1"/>
  <c r="O515" i="4"/>
  <c r="J515" i="4"/>
  <c r="AH514" i="4"/>
  <c r="X514" i="4"/>
  <c r="Y514" i="4" s="1"/>
  <c r="Q514" i="4"/>
  <c r="R514" i="4" s="1"/>
  <c r="O514" i="4"/>
  <c r="J514" i="4"/>
  <c r="AH513" i="4"/>
  <c r="X513" i="4"/>
  <c r="Y513" i="4" s="1"/>
  <c r="Q513" i="4"/>
  <c r="R513" i="4" s="1"/>
  <c r="O513" i="4"/>
  <c r="J513" i="4"/>
  <c r="Z513" i="4" s="1"/>
  <c r="AA513" i="4" s="1"/>
  <c r="AB513" i="4" s="1"/>
  <c r="AC513" i="4" s="1"/>
  <c r="AH512" i="4"/>
  <c r="X512" i="4"/>
  <c r="Y512" i="4" s="1"/>
  <c r="Q512" i="4"/>
  <c r="R512" i="4" s="1"/>
  <c r="O512" i="4"/>
  <c r="J512" i="4"/>
  <c r="AH511" i="4"/>
  <c r="X511" i="4"/>
  <c r="Y511" i="4" s="1"/>
  <c r="Q511" i="4"/>
  <c r="R511" i="4" s="1"/>
  <c r="O511" i="4"/>
  <c r="J511" i="4"/>
  <c r="AH510" i="4"/>
  <c r="X510" i="4"/>
  <c r="Y510" i="4" s="1"/>
  <c r="Q510" i="4"/>
  <c r="R510" i="4" s="1"/>
  <c r="O510" i="4"/>
  <c r="J510" i="4"/>
  <c r="AH509" i="4"/>
  <c r="X509" i="4"/>
  <c r="Y509" i="4" s="1"/>
  <c r="Q509" i="4"/>
  <c r="R509" i="4" s="1"/>
  <c r="O509" i="4"/>
  <c r="J509" i="4"/>
  <c r="AH508" i="4"/>
  <c r="X508" i="4"/>
  <c r="Y508" i="4" s="1"/>
  <c r="Q508" i="4"/>
  <c r="R508" i="4" s="1"/>
  <c r="O508" i="4"/>
  <c r="J508" i="4"/>
  <c r="AH507" i="4"/>
  <c r="X507" i="4"/>
  <c r="Y507" i="4" s="1"/>
  <c r="Q507" i="4"/>
  <c r="R507" i="4" s="1"/>
  <c r="O507" i="4"/>
  <c r="J507" i="4"/>
  <c r="AH506" i="4"/>
  <c r="X506" i="4"/>
  <c r="Y506" i="4" s="1"/>
  <c r="Q506" i="4"/>
  <c r="R506" i="4" s="1"/>
  <c r="O506" i="4"/>
  <c r="J506" i="4"/>
  <c r="AH505" i="4"/>
  <c r="X505" i="4"/>
  <c r="Y505" i="4" s="1"/>
  <c r="Q505" i="4"/>
  <c r="R505" i="4" s="1"/>
  <c r="O505" i="4"/>
  <c r="J505" i="4"/>
  <c r="AH504" i="4"/>
  <c r="X504" i="4"/>
  <c r="Y504" i="4" s="1"/>
  <c r="Q504" i="4"/>
  <c r="R504" i="4" s="1"/>
  <c r="O504" i="4"/>
  <c r="J504" i="4"/>
  <c r="AH503" i="4"/>
  <c r="X503" i="4"/>
  <c r="Y503" i="4" s="1"/>
  <c r="Q503" i="4"/>
  <c r="R503" i="4" s="1"/>
  <c r="O503" i="4"/>
  <c r="J503" i="4"/>
  <c r="AH502" i="4"/>
  <c r="X502" i="4"/>
  <c r="Y502" i="4" s="1"/>
  <c r="Q502" i="4"/>
  <c r="R502" i="4" s="1"/>
  <c r="O502" i="4"/>
  <c r="J502" i="4"/>
  <c r="AH501" i="4"/>
  <c r="X501" i="4"/>
  <c r="Y501" i="4" s="1"/>
  <c r="Q501" i="4"/>
  <c r="R501" i="4" s="1"/>
  <c r="O501" i="4"/>
  <c r="J501" i="4"/>
  <c r="AH500" i="4"/>
  <c r="X500" i="4"/>
  <c r="Y500" i="4" s="1"/>
  <c r="Q500" i="4"/>
  <c r="R500" i="4" s="1"/>
  <c r="O500" i="4"/>
  <c r="J500" i="4"/>
  <c r="AH499" i="4"/>
  <c r="X499" i="4"/>
  <c r="Y499" i="4" s="1"/>
  <c r="Q499" i="4"/>
  <c r="R499" i="4" s="1"/>
  <c r="O499" i="4"/>
  <c r="J499" i="4"/>
  <c r="Z499" i="4" s="1"/>
  <c r="AA499" i="4" s="1"/>
  <c r="AB499" i="4" s="1"/>
  <c r="AC499" i="4" s="1"/>
  <c r="AH498" i="4"/>
  <c r="X498" i="4"/>
  <c r="Y498" i="4" s="1"/>
  <c r="Q498" i="4"/>
  <c r="R498" i="4" s="1"/>
  <c r="O498" i="4"/>
  <c r="J498" i="4"/>
  <c r="AH497" i="4"/>
  <c r="X497" i="4"/>
  <c r="Y497" i="4" s="1"/>
  <c r="Q497" i="4"/>
  <c r="R497" i="4" s="1"/>
  <c r="O497" i="4"/>
  <c r="J497" i="4"/>
  <c r="AH496" i="4"/>
  <c r="X496" i="4"/>
  <c r="Y496" i="4" s="1"/>
  <c r="Q496" i="4"/>
  <c r="R496" i="4" s="1"/>
  <c r="O496" i="4"/>
  <c r="J496" i="4"/>
  <c r="AH495" i="4"/>
  <c r="X495" i="4"/>
  <c r="Y495" i="4" s="1"/>
  <c r="Q495" i="4"/>
  <c r="R495" i="4" s="1"/>
  <c r="O495" i="4"/>
  <c r="J495" i="4"/>
  <c r="AH494" i="4"/>
  <c r="X494" i="4"/>
  <c r="Y494" i="4" s="1"/>
  <c r="Q494" i="4"/>
  <c r="R494" i="4" s="1"/>
  <c r="O494" i="4"/>
  <c r="J494" i="4"/>
  <c r="AH493" i="4"/>
  <c r="X493" i="4"/>
  <c r="Y493" i="4" s="1"/>
  <c r="Q493" i="4"/>
  <c r="R493" i="4" s="1"/>
  <c r="O493" i="4"/>
  <c r="J493" i="4"/>
  <c r="AH492" i="4"/>
  <c r="X492" i="4"/>
  <c r="Y492" i="4" s="1"/>
  <c r="Q492" i="4"/>
  <c r="R492" i="4" s="1"/>
  <c r="O492" i="4"/>
  <c r="J492" i="4"/>
  <c r="AH491" i="4"/>
  <c r="X491" i="4"/>
  <c r="Y491" i="4" s="1"/>
  <c r="Q491" i="4"/>
  <c r="R491" i="4" s="1"/>
  <c r="O491" i="4"/>
  <c r="J491" i="4"/>
  <c r="Z491" i="4" s="1"/>
  <c r="AA491" i="4" s="1"/>
  <c r="AB491" i="4" s="1"/>
  <c r="AC491" i="4" s="1"/>
  <c r="AH490" i="4"/>
  <c r="X490" i="4"/>
  <c r="Y490" i="4" s="1"/>
  <c r="Q490" i="4"/>
  <c r="R490" i="4" s="1"/>
  <c r="O490" i="4"/>
  <c r="J490" i="4"/>
  <c r="AH489" i="4"/>
  <c r="X489" i="4"/>
  <c r="Y489" i="4" s="1"/>
  <c r="Q489" i="4"/>
  <c r="R489" i="4" s="1"/>
  <c r="O489" i="4"/>
  <c r="S489" i="4" s="1"/>
  <c r="J489" i="4"/>
  <c r="AH488" i="4"/>
  <c r="X488" i="4"/>
  <c r="Y488" i="4" s="1"/>
  <c r="Q488" i="4"/>
  <c r="R488" i="4" s="1"/>
  <c r="O488" i="4"/>
  <c r="J488" i="4"/>
  <c r="AH487" i="4"/>
  <c r="X487" i="4"/>
  <c r="Y487" i="4" s="1"/>
  <c r="Q487" i="4"/>
  <c r="R487" i="4" s="1"/>
  <c r="O487" i="4"/>
  <c r="J487" i="4"/>
  <c r="AH486" i="4"/>
  <c r="X486" i="4"/>
  <c r="Y486" i="4" s="1"/>
  <c r="Q486" i="4"/>
  <c r="R486" i="4" s="1"/>
  <c r="O486" i="4"/>
  <c r="S486" i="4" s="1"/>
  <c r="J486" i="4"/>
  <c r="AH485" i="4"/>
  <c r="X485" i="4"/>
  <c r="Y485" i="4" s="1"/>
  <c r="Q485" i="4"/>
  <c r="R485" i="4" s="1"/>
  <c r="O485" i="4"/>
  <c r="J485" i="4"/>
  <c r="AH484" i="4"/>
  <c r="X484" i="4"/>
  <c r="Y484" i="4" s="1"/>
  <c r="Q484" i="4"/>
  <c r="R484" i="4" s="1"/>
  <c r="O484" i="4"/>
  <c r="J484" i="4"/>
  <c r="AH483" i="4"/>
  <c r="X483" i="4"/>
  <c r="Y483" i="4" s="1"/>
  <c r="Q483" i="4"/>
  <c r="R483" i="4" s="1"/>
  <c r="O483" i="4"/>
  <c r="J483" i="4"/>
  <c r="AH482" i="4"/>
  <c r="X482" i="4"/>
  <c r="Y482" i="4" s="1"/>
  <c r="Q482" i="4"/>
  <c r="R482" i="4" s="1"/>
  <c r="O482" i="4"/>
  <c r="J482" i="4"/>
  <c r="AH481" i="4"/>
  <c r="X481" i="4"/>
  <c r="Y481" i="4" s="1"/>
  <c r="Q481" i="4"/>
  <c r="R481" i="4" s="1"/>
  <c r="O481" i="4"/>
  <c r="J481" i="4"/>
  <c r="AH480" i="4"/>
  <c r="X480" i="4"/>
  <c r="Y480" i="4" s="1"/>
  <c r="Q480" i="4"/>
  <c r="R480" i="4" s="1"/>
  <c r="O480" i="4"/>
  <c r="J480" i="4"/>
  <c r="AH479" i="4"/>
  <c r="X479" i="4"/>
  <c r="Y479" i="4" s="1"/>
  <c r="Q479" i="4"/>
  <c r="R479" i="4" s="1"/>
  <c r="O479" i="4"/>
  <c r="J479" i="4"/>
  <c r="AH478" i="4"/>
  <c r="X478" i="4"/>
  <c r="Y478" i="4" s="1"/>
  <c r="Q478" i="4"/>
  <c r="R478" i="4" s="1"/>
  <c r="O478" i="4"/>
  <c r="J478" i="4"/>
  <c r="AH477" i="4"/>
  <c r="X477" i="4"/>
  <c r="Y477" i="4" s="1"/>
  <c r="Q477" i="4"/>
  <c r="R477" i="4" s="1"/>
  <c r="O477" i="4"/>
  <c r="J477" i="4"/>
  <c r="AH476" i="4"/>
  <c r="X476" i="4"/>
  <c r="Y476" i="4" s="1"/>
  <c r="Q476" i="4"/>
  <c r="R476" i="4" s="1"/>
  <c r="O476" i="4"/>
  <c r="J476" i="4"/>
  <c r="AH475" i="4"/>
  <c r="X475" i="4"/>
  <c r="Y475" i="4" s="1"/>
  <c r="Q475" i="4"/>
  <c r="R475" i="4" s="1"/>
  <c r="O475" i="4"/>
  <c r="J475" i="4"/>
  <c r="AH474" i="4"/>
  <c r="X474" i="4"/>
  <c r="Y474" i="4" s="1"/>
  <c r="Q474" i="4"/>
  <c r="R474" i="4" s="1"/>
  <c r="O474" i="4"/>
  <c r="J474" i="4"/>
  <c r="AH473" i="4"/>
  <c r="X473" i="4"/>
  <c r="Y473" i="4" s="1"/>
  <c r="Q473" i="4"/>
  <c r="R473" i="4" s="1"/>
  <c r="O473" i="4"/>
  <c r="J473" i="4"/>
  <c r="AH472" i="4"/>
  <c r="X472" i="4"/>
  <c r="Y472" i="4" s="1"/>
  <c r="Q472" i="4"/>
  <c r="R472" i="4" s="1"/>
  <c r="O472" i="4"/>
  <c r="J472" i="4"/>
  <c r="Z472" i="4" s="1"/>
  <c r="AA472" i="4" s="1"/>
  <c r="AB472" i="4" s="1"/>
  <c r="AC472" i="4" s="1"/>
  <c r="AH471" i="4"/>
  <c r="X471" i="4"/>
  <c r="Y471" i="4" s="1"/>
  <c r="Q471" i="4"/>
  <c r="R471" i="4" s="1"/>
  <c r="O471" i="4"/>
  <c r="J471" i="4"/>
  <c r="AH470" i="4"/>
  <c r="X470" i="4"/>
  <c r="Y470" i="4" s="1"/>
  <c r="Q470" i="4"/>
  <c r="R470" i="4" s="1"/>
  <c r="O470" i="4"/>
  <c r="J470" i="4"/>
  <c r="AH469" i="4"/>
  <c r="X469" i="4"/>
  <c r="Y469" i="4" s="1"/>
  <c r="Q469" i="4"/>
  <c r="R469" i="4" s="1"/>
  <c r="O469" i="4"/>
  <c r="J469" i="4"/>
  <c r="AH468" i="4"/>
  <c r="X468" i="4"/>
  <c r="Y468" i="4" s="1"/>
  <c r="Q468" i="4"/>
  <c r="R468" i="4" s="1"/>
  <c r="O468" i="4"/>
  <c r="J468" i="4"/>
  <c r="AH467" i="4"/>
  <c r="X467" i="4"/>
  <c r="Y467" i="4" s="1"/>
  <c r="Q467" i="4"/>
  <c r="R467" i="4" s="1"/>
  <c r="O467" i="4"/>
  <c r="J467" i="4"/>
  <c r="AH466" i="4"/>
  <c r="X466" i="4"/>
  <c r="Y466" i="4" s="1"/>
  <c r="Q466" i="4"/>
  <c r="R466" i="4" s="1"/>
  <c r="O466" i="4"/>
  <c r="S466" i="4" s="1"/>
  <c r="J466" i="4"/>
  <c r="Z466" i="4" s="1"/>
  <c r="AA466" i="4" s="1"/>
  <c r="AB466" i="4" s="1"/>
  <c r="AC466" i="4" s="1"/>
  <c r="AH465" i="4"/>
  <c r="X465" i="4"/>
  <c r="Y465" i="4" s="1"/>
  <c r="Q465" i="4"/>
  <c r="R465" i="4" s="1"/>
  <c r="O465" i="4"/>
  <c r="J465" i="4"/>
  <c r="AH464" i="4"/>
  <c r="X464" i="4"/>
  <c r="Y464" i="4" s="1"/>
  <c r="Q464" i="4"/>
  <c r="R464" i="4" s="1"/>
  <c r="O464" i="4"/>
  <c r="J464" i="4"/>
  <c r="AH463" i="4"/>
  <c r="X463" i="4"/>
  <c r="Y463" i="4" s="1"/>
  <c r="Q463" i="4"/>
  <c r="R463" i="4" s="1"/>
  <c r="O463" i="4"/>
  <c r="J463" i="4"/>
  <c r="AH462" i="4"/>
  <c r="X462" i="4"/>
  <c r="Y462" i="4" s="1"/>
  <c r="Q462" i="4"/>
  <c r="R462" i="4" s="1"/>
  <c r="O462" i="4"/>
  <c r="J462" i="4"/>
  <c r="AH461" i="4"/>
  <c r="X461" i="4"/>
  <c r="Y461" i="4" s="1"/>
  <c r="Q461" i="4"/>
  <c r="R461" i="4" s="1"/>
  <c r="O461" i="4"/>
  <c r="J461" i="4"/>
  <c r="AH460" i="4"/>
  <c r="X460" i="4"/>
  <c r="Y460" i="4" s="1"/>
  <c r="Q460" i="4"/>
  <c r="R460" i="4" s="1"/>
  <c r="O460" i="4"/>
  <c r="J460" i="4"/>
  <c r="AH459" i="4"/>
  <c r="X459" i="4"/>
  <c r="Y459" i="4" s="1"/>
  <c r="Q459" i="4"/>
  <c r="R459" i="4" s="1"/>
  <c r="O459" i="4"/>
  <c r="J459" i="4"/>
  <c r="AH458" i="4"/>
  <c r="X458" i="4"/>
  <c r="Y458" i="4" s="1"/>
  <c r="Q458" i="4"/>
  <c r="R458" i="4" s="1"/>
  <c r="O458" i="4"/>
  <c r="J458" i="4"/>
  <c r="AH457" i="4"/>
  <c r="X457" i="4"/>
  <c r="Y457" i="4" s="1"/>
  <c r="Q457" i="4"/>
  <c r="R457" i="4" s="1"/>
  <c r="O457" i="4"/>
  <c r="J457" i="4"/>
  <c r="AH456" i="4"/>
  <c r="X456" i="4"/>
  <c r="Y456" i="4" s="1"/>
  <c r="Q456" i="4"/>
  <c r="R456" i="4" s="1"/>
  <c r="O456" i="4"/>
  <c r="J456" i="4"/>
  <c r="AH455" i="4"/>
  <c r="X455" i="4"/>
  <c r="Y455" i="4" s="1"/>
  <c r="Q455" i="4"/>
  <c r="R455" i="4" s="1"/>
  <c r="O455" i="4"/>
  <c r="J455" i="4"/>
  <c r="AH454" i="4"/>
  <c r="X454" i="4"/>
  <c r="Y454" i="4" s="1"/>
  <c r="Q454" i="4"/>
  <c r="R454" i="4" s="1"/>
  <c r="O454" i="4"/>
  <c r="J454" i="4"/>
  <c r="AH453" i="4"/>
  <c r="X453" i="4"/>
  <c r="Y453" i="4" s="1"/>
  <c r="Q453" i="4"/>
  <c r="R453" i="4" s="1"/>
  <c r="O453" i="4"/>
  <c r="J453" i="4"/>
  <c r="AH452" i="4"/>
  <c r="X452" i="4"/>
  <c r="Y452" i="4" s="1"/>
  <c r="Q452" i="4"/>
  <c r="R452" i="4" s="1"/>
  <c r="O452" i="4"/>
  <c r="J452" i="4"/>
  <c r="AH451" i="4"/>
  <c r="X451" i="4"/>
  <c r="Y451" i="4" s="1"/>
  <c r="Q451" i="4"/>
  <c r="R451" i="4" s="1"/>
  <c r="O451" i="4"/>
  <c r="J451" i="4"/>
  <c r="AH450" i="4"/>
  <c r="X450" i="4"/>
  <c r="Y450" i="4" s="1"/>
  <c r="Q450" i="4"/>
  <c r="R450" i="4" s="1"/>
  <c r="O450" i="4"/>
  <c r="J450" i="4"/>
  <c r="Z450" i="4" s="1"/>
  <c r="AA450" i="4" s="1"/>
  <c r="AB450" i="4" s="1"/>
  <c r="AC450" i="4" s="1"/>
  <c r="AH449" i="4"/>
  <c r="X449" i="4"/>
  <c r="Y449" i="4" s="1"/>
  <c r="Q449" i="4"/>
  <c r="R449" i="4" s="1"/>
  <c r="O449" i="4"/>
  <c r="J449" i="4"/>
  <c r="AH448" i="4"/>
  <c r="X448" i="4"/>
  <c r="Y448" i="4" s="1"/>
  <c r="Q448" i="4"/>
  <c r="R448" i="4" s="1"/>
  <c r="O448" i="4"/>
  <c r="J448" i="4"/>
  <c r="Z448" i="4" s="1"/>
  <c r="AA448" i="4" s="1"/>
  <c r="AB448" i="4" s="1"/>
  <c r="AC448" i="4" s="1"/>
  <c r="AH447" i="4"/>
  <c r="X447" i="4"/>
  <c r="Y447" i="4" s="1"/>
  <c r="Q447" i="4"/>
  <c r="R447" i="4" s="1"/>
  <c r="O447" i="4"/>
  <c r="J447" i="4"/>
  <c r="AH446" i="4"/>
  <c r="X446" i="4"/>
  <c r="Y446" i="4" s="1"/>
  <c r="Q446" i="4"/>
  <c r="R446" i="4" s="1"/>
  <c r="O446" i="4"/>
  <c r="J446" i="4"/>
  <c r="AH445" i="4"/>
  <c r="X445" i="4"/>
  <c r="Y445" i="4" s="1"/>
  <c r="Q445" i="4"/>
  <c r="R445" i="4" s="1"/>
  <c r="O445" i="4"/>
  <c r="J445" i="4"/>
  <c r="AH444" i="4"/>
  <c r="X444" i="4"/>
  <c r="Y444" i="4" s="1"/>
  <c r="Q444" i="4"/>
  <c r="R444" i="4" s="1"/>
  <c r="O444" i="4"/>
  <c r="J444" i="4"/>
  <c r="AH443" i="4"/>
  <c r="X443" i="4"/>
  <c r="Y443" i="4" s="1"/>
  <c r="Q443" i="4"/>
  <c r="R443" i="4" s="1"/>
  <c r="O443" i="4"/>
  <c r="J443" i="4"/>
  <c r="AH442" i="4"/>
  <c r="X442" i="4"/>
  <c r="Y442" i="4" s="1"/>
  <c r="Q442" i="4"/>
  <c r="R442" i="4" s="1"/>
  <c r="O442" i="4"/>
  <c r="J442" i="4"/>
  <c r="Z442" i="4" s="1"/>
  <c r="AA442" i="4" s="1"/>
  <c r="AB442" i="4" s="1"/>
  <c r="AC442" i="4" s="1"/>
  <c r="AH441" i="4"/>
  <c r="X441" i="4"/>
  <c r="Y441" i="4" s="1"/>
  <c r="Q441" i="4"/>
  <c r="R441" i="4" s="1"/>
  <c r="O441" i="4"/>
  <c r="J441" i="4"/>
  <c r="AH440" i="4"/>
  <c r="X440" i="4"/>
  <c r="Y440" i="4" s="1"/>
  <c r="Q440" i="4"/>
  <c r="R440" i="4" s="1"/>
  <c r="O440" i="4"/>
  <c r="J440" i="4"/>
  <c r="AH439" i="4"/>
  <c r="X439" i="4"/>
  <c r="Y439" i="4" s="1"/>
  <c r="Q439" i="4"/>
  <c r="R439" i="4" s="1"/>
  <c r="O439" i="4"/>
  <c r="J439" i="4"/>
  <c r="AH438" i="4"/>
  <c r="X438" i="4"/>
  <c r="Y438" i="4" s="1"/>
  <c r="Q438" i="4"/>
  <c r="R438" i="4" s="1"/>
  <c r="O438" i="4"/>
  <c r="J438" i="4"/>
  <c r="AH437" i="4"/>
  <c r="X437" i="4"/>
  <c r="Y437" i="4" s="1"/>
  <c r="Q437" i="4"/>
  <c r="R437" i="4" s="1"/>
  <c r="O437" i="4"/>
  <c r="J437" i="4"/>
  <c r="AH436" i="4"/>
  <c r="X436" i="4"/>
  <c r="Y436" i="4" s="1"/>
  <c r="Q436" i="4"/>
  <c r="R436" i="4" s="1"/>
  <c r="O436" i="4"/>
  <c r="J436" i="4"/>
  <c r="AH435" i="4"/>
  <c r="X435" i="4"/>
  <c r="Y435" i="4" s="1"/>
  <c r="Q435" i="4"/>
  <c r="R435" i="4" s="1"/>
  <c r="O435" i="4"/>
  <c r="J435" i="4"/>
  <c r="AH434" i="4"/>
  <c r="X434" i="4"/>
  <c r="Y434" i="4" s="1"/>
  <c r="Q434" i="4"/>
  <c r="R434" i="4" s="1"/>
  <c r="O434" i="4"/>
  <c r="J434" i="4"/>
  <c r="AH433" i="4"/>
  <c r="X433" i="4"/>
  <c r="Y433" i="4" s="1"/>
  <c r="Q433" i="4"/>
  <c r="R433" i="4" s="1"/>
  <c r="O433" i="4"/>
  <c r="S433" i="4" s="1"/>
  <c r="J433" i="4"/>
  <c r="AH432" i="4"/>
  <c r="X432" i="4"/>
  <c r="Y432" i="4" s="1"/>
  <c r="Q432" i="4"/>
  <c r="R432" i="4" s="1"/>
  <c r="O432" i="4"/>
  <c r="J432" i="4"/>
  <c r="AH431" i="4"/>
  <c r="X431" i="4"/>
  <c r="Y431" i="4" s="1"/>
  <c r="Q431" i="4"/>
  <c r="R431" i="4" s="1"/>
  <c r="O431" i="4"/>
  <c r="J431" i="4"/>
  <c r="AH430" i="4"/>
  <c r="X430" i="4"/>
  <c r="Y430" i="4" s="1"/>
  <c r="Q430" i="4"/>
  <c r="R430" i="4" s="1"/>
  <c r="O430" i="4"/>
  <c r="J430" i="4"/>
  <c r="AH429" i="4"/>
  <c r="X429" i="4"/>
  <c r="Y429" i="4" s="1"/>
  <c r="Q429" i="4"/>
  <c r="R429" i="4" s="1"/>
  <c r="O429" i="4"/>
  <c r="J429" i="4"/>
  <c r="AH428" i="4"/>
  <c r="X428" i="4"/>
  <c r="Y428" i="4" s="1"/>
  <c r="Q428" i="4"/>
  <c r="R428" i="4" s="1"/>
  <c r="O428" i="4"/>
  <c r="J428" i="4"/>
  <c r="AH427" i="4"/>
  <c r="X427" i="4"/>
  <c r="Y427" i="4" s="1"/>
  <c r="Q427" i="4"/>
  <c r="R427" i="4" s="1"/>
  <c r="O427" i="4"/>
  <c r="J427" i="4"/>
  <c r="AH426" i="4"/>
  <c r="X426" i="4"/>
  <c r="Y426" i="4" s="1"/>
  <c r="Q426" i="4"/>
  <c r="R426" i="4" s="1"/>
  <c r="O426" i="4"/>
  <c r="J426" i="4"/>
  <c r="AH425" i="4"/>
  <c r="X425" i="4"/>
  <c r="Y425" i="4" s="1"/>
  <c r="Q425" i="4"/>
  <c r="R425" i="4" s="1"/>
  <c r="O425" i="4"/>
  <c r="J425" i="4"/>
  <c r="AH424" i="4"/>
  <c r="X424" i="4"/>
  <c r="Y424" i="4" s="1"/>
  <c r="Q424" i="4"/>
  <c r="R424" i="4" s="1"/>
  <c r="O424" i="4"/>
  <c r="J424" i="4"/>
  <c r="AH423" i="4"/>
  <c r="X423" i="4"/>
  <c r="Y423" i="4" s="1"/>
  <c r="Q423" i="4"/>
  <c r="R423" i="4" s="1"/>
  <c r="O423" i="4"/>
  <c r="J423" i="4"/>
  <c r="AH422" i="4"/>
  <c r="X422" i="4"/>
  <c r="Y422" i="4" s="1"/>
  <c r="Q422" i="4"/>
  <c r="R422" i="4" s="1"/>
  <c r="O422" i="4"/>
  <c r="S422" i="4" s="1"/>
  <c r="J422" i="4"/>
  <c r="Z422" i="4" s="1"/>
  <c r="AA422" i="4" s="1"/>
  <c r="AB422" i="4" s="1"/>
  <c r="AC422" i="4" s="1"/>
  <c r="AH421" i="4"/>
  <c r="X421" i="4"/>
  <c r="Y421" i="4" s="1"/>
  <c r="Q421" i="4"/>
  <c r="R421" i="4" s="1"/>
  <c r="O421" i="4"/>
  <c r="J421" i="4"/>
  <c r="AH420" i="4"/>
  <c r="X420" i="4"/>
  <c r="Y420" i="4" s="1"/>
  <c r="Q420" i="4"/>
  <c r="R420" i="4" s="1"/>
  <c r="O420" i="4"/>
  <c r="J420" i="4"/>
  <c r="AH419" i="4"/>
  <c r="X419" i="4"/>
  <c r="Y419" i="4" s="1"/>
  <c r="Q419" i="4"/>
  <c r="R419" i="4" s="1"/>
  <c r="O419" i="4"/>
  <c r="J419" i="4"/>
  <c r="AH418" i="4"/>
  <c r="X418" i="4"/>
  <c r="Y418" i="4" s="1"/>
  <c r="Q418" i="4"/>
  <c r="R418" i="4" s="1"/>
  <c r="O418" i="4"/>
  <c r="S418" i="4" s="1"/>
  <c r="J418" i="4"/>
  <c r="AH417" i="4"/>
  <c r="X417" i="4"/>
  <c r="Y417" i="4" s="1"/>
  <c r="Q417" i="4"/>
  <c r="R417" i="4" s="1"/>
  <c r="O417" i="4"/>
  <c r="S417" i="4" s="1"/>
  <c r="J417" i="4"/>
  <c r="AH416" i="4"/>
  <c r="X416" i="4"/>
  <c r="Y416" i="4" s="1"/>
  <c r="Q416" i="4"/>
  <c r="R416" i="4" s="1"/>
  <c r="O416" i="4"/>
  <c r="J416" i="4"/>
  <c r="AH415" i="4"/>
  <c r="X415" i="4"/>
  <c r="Y415" i="4" s="1"/>
  <c r="Q415" i="4"/>
  <c r="R415" i="4" s="1"/>
  <c r="O415" i="4"/>
  <c r="J415" i="4"/>
  <c r="Z415" i="4" s="1"/>
  <c r="AA415" i="4" s="1"/>
  <c r="AB415" i="4" s="1"/>
  <c r="AC415" i="4" s="1"/>
  <c r="AH414" i="4"/>
  <c r="X414" i="4"/>
  <c r="Y414" i="4" s="1"/>
  <c r="Q414" i="4"/>
  <c r="R414" i="4" s="1"/>
  <c r="O414" i="4"/>
  <c r="J414" i="4"/>
  <c r="Z414" i="4" s="1"/>
  <c r="AA414" i="4" s="1"/>
  <c r="AB414" i="4" s="1"/>
  <c r="AC414" i="4" s="1"/>
  <c r="AH413" i="4"/>
  <c r="X413" i="4"/>
  <c r="Y413" i="4" s="1"/>
  <c r="Q413" i="4"/>
  <c r="R413" i="4" s="1"/>
  <c r="O413" i="4"/>
  <c r="J413" i="4"/>
  <c r="AH412" i="4"/>
  <c r="X412" i="4"/>
  <c r="Y412" i="4" s="1"/>
  <c r="Q412" i="4"/>
  <c r="R412" i="4" s="1"/>
  <c r="O412" i="4"/>
  <c r="J412" i="4"/>
  <c r="AH411" i="4"/>
  <c r="X411" i="4"/>
  <c r="Y411" i="4" s="1"/>
  <c r="Q411" i="4"/>
  <c r="R411" i="4" s="1"/>
  <c r="O411" i="4"/>
  <c r="J411" i="4"/>
  <c r="Z411" i="4" s="1"/>
  <c r="AA411" i="4" s="1"/>
  <c r="AB411" i="4" s="1"/>
  <c r="AC411" i="4" s="1"/>
  <c r="AH410" i="4"/>
  <c r="X410" i="4"/>
  <c r="Y410" i="4" s="1"/>
  <c r="Q410" i="4"/>
  <c r="R410" i="4" s="1"/>
  <c r="O410" i="4"/>
  <c r="J410" i="4"/>
  <c r="AH409" i="4"/>
  <c r="X409" i="4"/>
  <c r="Y409" i="4" s="1"/>
  <c r="Q409" i="4"/>
  <c r="R409" i="4" s="1"/>
  <c r="O409" i="4"/>
  <c r="S409" i="4" s="1"/>
  <c r="J409" i="4"/>
  <c r="AH408" i="4"/>
  <c r="X408" i="4"/>
  <c r="Y408" i="4" s="1"/>
  <c r="Q408" i="4"/>
  <c r="R408" i="4" s="1"/>
  <c r="O408" i="4"/>
  <c r="J408" i="4"/>
  <c r="AH407" i="4"/>
  <c r="X407" i="4"/>
  <c r="Y407" i="4" s="1"/>
  <c r="Q407" i="4"/>
  <c r="R407" i="4" s="1"/>
  <c r="O407" i="4"/>
  <c r="J407" i="4"/>
  <c r="AH406" i="4"/>
  <c r="X406" i="4"/>
  <c r="Y406" i="4" s="1"/>
  <c r="Q406" i="4"/>
  <c r="R406" i="4" s="1"/>
  <c r="O406" i="4"/>
  <c r="J406" i="4"/>
  <c r="AH405" i="4"/>
  <c r="X405" i="4"/>
  <c r="Y405" i="4" s="1"/>
  <c r="Q405" i="4"/>
  <c r="R405" i="4" s="1"/>
  <c r="O405" i="4"/>
  <c r="J405" i="4"/>
  <c r="AH404" i="4"/>
  <c r="X404" i="4"/>
  <c r="Y404" i="4" s="1"/>
  <c r="Q404" i="4"/>
  <c r="R404" i="4" s="1"/>
  <c r="O404" i="4"/>
  <c r="S404" i="4" s="1"/>
  <c r="J404" i="4"/>
  <c r="AH403" i="4"/>
  <c r="X403" i="4"/>
  <c r="Y403" i="4" s="1"/>
  <c r="Q403" i="4"/>
  <c r="R403" i="4" s="1"/>
  <c r="O403" i="4"/>
  <c r="J403" i="4"/>
  <c r="Z403" i="4" s="1"/>
  <c r="AA403" i="4" s="1"/>
  <c r="AB403" i="4" s="1"/>
  <c r="AC403" i="4" s="1"/>
  <c r="AH402" i="4"/>
  <c r="X402" i="4"/>
  <c r="Y402" i="4" s="1"/>
  <c r="Q402" i="4"/>
  <c r="R402" i="4" s="1"/>
  <c r="O402" i="4"/>
  <c r="J402" i="4"/>
  <c r="AH401" i="4"/>
  <c r="X401" i="4"/>
  <c r="Y401" i="4" s="1"/>
  <c r="Q401" i="4"/>
  <c r="R401" i="4" s="1"/>
  <c r="O401" i="4"/>
  <c r="J401" i="4"/>
  <c r="AH400" i="4"/>
  <c r="X400" i="4"/>
  <c r="Y400" i="4" s="1"/>
  <c r="Q400" i="4"/>
  <c r="R400" i="4" s="1"/>
  <c r="O400" i="4"/>
  <c r="J400" i="4"/>
  <c r="AH399" i="4"/>
  <c r="X399" i="4"/>
  <c r="Y399" i="4" s="1"/>
  <c r="Q399" i="4"/>
  <c r="R399" i="4" s="1"/>
  <c r="O399" i="4"/>
  <c r="J399" i="4"/>
  <c r="AH398" i="4"/>
  <c r="X398" i="4"/>
  <c r="Y398" i="4" s="1"/>
  <c r="Q398" i="4"/>
  <c r="R398" i="4" s="1"/>
  <c r="O398" i="4"/>
  <c r="J398" i="4"/>
  <c r="AH397" i="4"/>
  <c r="X397" i="4"/>
  <c r="Y397" i="4" s="1"/>
  <c r="Q397" i="4"/>
  <c r="R397" i="4" s="1"/>
  <c r="O397" i="4"/>
  <c r="J397" i="4"/>
  <c r="AH396" i="4"/>
  <c r="X396" i="4"/>
  <c r="Y396" i="4" s="1"/>
  <c r="Q396" i="4"/>
  <c r="R396" i="4" s="1"/>
  <c r="O396" i="4"/>
  <c r="J396" i="4"/>
  <c r="AH395" i="4"/>
  <c r="X395" i="4"/>
  <c r="Y395" i="4" s="1"/>
  <c r="Q395" i="4"/>
  <c r="R395" i="4" s="1"/>
  <c r="O395" i="4"/>
  <c r="J395" i="4"/>
  <c r="Z395" i="4" s="1"/>
  <c r="AA395" i="4" s="1"/>
  <c r="AB395" i="4" s="1"/>
  <c r="AC395" i="4" s="1"/>
  <c r="AH394" i="4"/>
  <c r="X394" i="4"/>
  <c r="Y394" i="4" s="1"/>
  <c r="Q394" i="4"/>
  <c r="R394" i="4" s="1"/>
  <c r="O394" i="4"/>
  <c r="J394" i="4"/>
  <c r="AH393" i="4"/>
  <c r="X393" i="4"/>
  <c r="Y393" i="4" s="1"/>
  <c r="Q393" i="4"/>
  <c r="R393" i="4" s="1"/>
  <c r="O393" i="4"/>
  <c r="S393" i="4" s="1"/>
  <c r="J393" i="4"/>
  <c r="AH392" i="4"/>
  <c r="X392" i="4"/>
  <c r="Y392" i="4" s="1"/>
  <c r="Q392" i="4"/>
  <c r="R392" i="4" s="1"/>
  <c r="O392" i="4"/>
  <c r="J392" i="4"/>
  <c r="AH391" i="4"/>
  <c r="X391" i="4"/>
  <c r="Y391" i="4" s="1"/>
  <c r="Q391" i="4"/>
  <c r="R391" i="4" s="1"/>
  <c r="O391" i="4"/>
  <c r="J391" i="4"/>
  <c r="AH390" i="4"/>
  <c r="X390" i="4"/>
  <c r="Y390" i="4" s="1"/>
  <c r="Q390" i="4"/>
  <c r="R390" i="4" s="1"/>
  <c r="O390" i="4"/>
  <c r="J390" i="4"/>
  <c r="AH389" i="4"/>
  <c r="X389" i="4"/>
  <c r="Y389" i="4" s="1"/>
  <c r="Q389" i="4"/>
  <c r="R389" i="4" s="1"/>
  <c r="O389" i="4"/>
  <c r="J389" i="4"/>
  <c r="AH388" i="4"/>
  <c r="X388" i="4"/>
  <c r="Y388" i="4" s="1"/>
  <c r="Q388" i="4"/>
  <c r="R388" i="4" s="1"/>
  <c r="O388" i="4"/>
  <c r="J388" i="4"/>
  <c r="AH387" i="4"/>
  <c r="X387" i="4"/>
  <c r="Y387" i="4" s="1"/>
  <c r="Q387" i="4"/>
  <c r="R387" i="4" s="1"/>
  <c r="O387" i="4"/>
  <c r="J387" i="4"/>
  <c r="AH386" i="4"/>
  <c r="X386" i="4"/>
  <c r="Y386" i="4" s="1"/>
  <c r="Q386" i="4"/>
  <c r="R386" i="4" s="1"/>
  <c r="O386" i="4"/>
  <c r="J386" i="4"/>
  <c r="AH385" i="4"/>
  <c r="X385" i="4"/>
  <c r="Y385" i="4" s="1"/>
  <c r="Q385" i="4"/>
  <c r="R385" i="4" s="1"/>
  <c r="O385" i="4"/>
  <c r="S385" i="4" s="1"/>
  <c r="J385" i="4"/>
  <c r="AH384" i="4"/>
  <c r="X384" i="4"/>
  <c r="Y384" i="4" s="1"/>
  <c r="Q384" i="4"/>
  <c r="R384" i="4" s="1"/>
  <c r="O384" i="4"/>
  <c r="J384" i="4"/>
  <c r="AH383" i="4"/>
  <c r="X383" i="4"/>
  <c r="Y383" i="4" s="1"/>
  <c r="Q383" i="4"/>
  <c r="R383" i="4" s="1"/>
  <c r="O383" i="4"/>
  <c r="J383" i="4"/>
  <c r="AH382" i="4"/>
  <c r="X382" i="4"/>
  <c r="Y382" i="4" s="1"/>
  <c r="Q382" i="4"/>
  <c r="R382" i="4" s="1"/>
  <c r="O382" i="4"/>
  <c r="J382" i="4"/>
  <c r="AH381" i="4"/>
  <c r="X381" i="4"/>
  <c r="Y381" i="4" s="1"/>
  <c r="Q381" i="4"/>
  <c r="R381" i="4" s="1"/>
  <c r="O381" i="4"/>
  <c r="J381" i="4"/>
  <c r="AH380" i="4"/>
  <c r="X380" i="4"/>
  <c r="Y380" i="4" s="1"/>
  <c r="Q380" i="4"/>
  <c r="R380" i="4" s="1"/>
  <c r="O380" i="4"/>
  <c r="J380" i="4"/>
  <c r="AH379" i="4"/>
  <c r="X379" i="4"/>
  <c r="Y379" i="4" s="1"/>
  <c r="Q379" i="4"/>
  <c r="R379" i="4" s="1"/>
  <c r="O379" i="4"/>
  <c r="J379" i="4"/>
  <c r="AH378" i="4"/>
  <c r="X378" i="4"/>
  <c r="Y378" i="4" s="1"/>
  <c r="Q378" i="4"/>
  <c r="R378" i="4" s="1"/>
  <c r="O378" i="4"/>
  <c r="J378" i="4"/>
  <c r="AH377" i="4"/>
  <c r="X377" i="4"/>
  <c r="Y377" i="4" s="1"/>
  <c r="Q377" i="4"/>
  <c r="R377" i="4" s="1"/>
  <c r="O377" i="4"/>
  <c r="J377" i="4"/>
  <c r="AH376" i="4"/>
  <c r="X376" i="4"/>
  <c r="Y376" i="4" s="1"/>
  <c r="Q376" i="4"/>
  <c r="R376" i="4" s="1"/>
  <c r="O376" i="4"/>
  <c r="J376" i="4"/>
  <c r="AH375" i="4"/>
  <c r="X375" i="4"/>
  <c r="Y375" i="4" s="1"/>
  <c r="Q375" i="4"/>
  <c r="R375" i="4" s="1"/>
  <c r="O375" i="4"/>
  <c r="J375" i="4"/>
  <c r="AH374" i="4"/>
  <c r="X374" i="4"/>
  <c r="Y374" i="4" s="1"/>
  <c r="Q374" i="4"/>
  <c r="R374" i="4" s="1"/>
  <c r="O374" i="4"/>
  <c r="J374" i="4"/>
  <c r="AH373" i="4"/>
  <c r="X373" i="4"/>
  <c r="Y373" i="4" s="1"/>
  <c r="Q373" i="4"/>
  <c r="R373" i="4" s="1"/>
  <c r="O373" i="4"/>
  <c r="J373" i="4"/>
  <c r="AH372" i="4"/>
  <c r="X372" i="4"/>
  <c r="Y372" i="4" s="1"/>
  <c r="Q372" i="4"/>
  <c r="R372" i="4" s="1"/>
  <c r="O372" i="4"/>
  <c r="J372" i="4"/>
  <c r="AH371" i="4"/>
  <c r="X371" i="4"/>
  <c r="Y371" i="4" s="1"/>
  <c r="Q371" i="4"/>
  <c r="R371" i="4" s="1"/>
  <c r="O371" i="4"/>
  <c r="J371" i="4"/>
  <c r="AH370" i="4"/>
  <c r="X370" i="4"/>
  <c r="Y370" i="4" s="1"/>
  <c r="Q370" i="4"/>
  <c r="R370" i="4" s="1"/>
  <c r="O370" i="4"/>
  <c r="J370" i="4"/>
  <c r="AH369" i="4"/>
  <c r="X369" i="4"/>
  <c r="Y369" i="4" s="1"/>
  <c r="Q369" i="4"/>
  <c r="R369" i="4" s="1"/>
  <c r="O369" i="4"/>
  <c r="S369" i="4" s="1"/>
  <c r="J369" i="4"/>
  <c r="AH368" i="4"/>
  <c r="X368" i="4"/>
  <c r="Y368" i="4" s="1"/>
  <c r="Q368" i="4"/>
  <c r="R368" i="4" s="1"/>
  <c r="O368" i="4"/>
  <c r="J368" i="4"/>
  <c r="AH367" i="4"/>
  <c r="X367" i="4"/>
  <c r="Y367" i="4" s="1"/>
  <c r="Q367" i="4"/>
  <c r="R367" i="4" s="1"/>
  <c r="O367" i="4"/>
  <c r="J367" i="4"/>
  <c r="Z367" i="4" s="1"/>
  <c r="AA367" i="4" s="1"/>
  <c r="AB367" i="4" s="1"/>
  <c r="AC367" i="4" s="1"/>
  <c r="AH366" i="4"/>
  <c r="X366" i="4"/>
  <c r="Y366" i="4" s="1"/>
  <c r="Q366" i="4"/>
  <c r="R366" i="4" s="1"/>
  <c r="O366" i="4"/>
  <c r="J366" i="4"/>
  <c r="Z366" i="4" s="1"/>
  <c r="AA366" i="4" s="1"/>
  <c r="AB366" i="4" s="1"/>
  <c r="AC366" i="4" s="1"/>
  <c r="AH365" i="4"/>
  <c r="X365" i="4"/>
  <c r="Y365" i="4" s="1"/>
  <c r="Q365" i="4"/>
  <c r="R365" i="4" s="1"/>
  <c r="O365" i="4"/>
  <c r="J365" i="4"/>
  <c r="AH364" i="4"/>
  <c r="X364" i="4"/>
  <c r="Y364" i="4" s="1"/>
  <c r="Q364" i="4"/>
  <c r="R364" i="4" s="1"/>
  <c r="O364" i="4"/>
  <c r="J364" i="4"/>
  <c r="Z364" i="4" s="1"/>
  <c r="AA364" i="4" s="1"/>
  <c r="AB364" i="4" s="1"/>
  <c r="AC364" i="4" s="1"/>
  <c r="AH363" i="4"/>
  <c r="X363" i="4"/>
  <c r="Y363" i="4" s="1"/>
  <c r="Q363" i="4"/>
  <c r="R363" i="4" s="1"/>
  <c r="O363" i="4"/>
  <c r="J363" i="4"/>
  <c r="AH362" i="4"/>
  <c r="X362" i="4"/>
  <c r="Y362" i="4" s="1"/>
  <c r="Q362" i="4"/>
  <c r="R362" i="4" s="1"/>
  <c r="O362" i="4"/>
  <c r="J362" i="4"/>
  <c r="AH361" i="4"/>
  <c r="X361" i="4"/>
  <c r="Y361" i="4" s="1"/>
  <c r="Q361" i="4"/>
  <c r="R361" i="4" s="1"/>
  <c r="O361" i="4"/>
  <c r="J361" i="4"/>
  <c r="AH360" i="4"/>
  <c r="X360" i="4"/>
  <c r="Y360" i="4" s="1"/>
  <c r="Q360" i="4"/>
  <c r="R360" i="4" s="1"/>
  <c r="O360" i="4"/>
  <c r="J360" i="4"/>
  <c r="AH359" i="4"/>
  <c r="X359" i="4"/>
  <c r="Y359" i="4" s="1"/>
  <c r="Q359" i="4"/>
  <c r="R359" i="4" s="1"/>
  <c r="O359" i="4"/>
  <c r="J359" i="4"/>
  <c r="AH358" i="4"/>
  <c r="X358" i="4"/>
  <c r="Y358" i="4" s="1"/>
  <c r="Q358" i="4"/>
  <c r="R358" i="4" s="1"/>
  <c r="O358" i="4"/>
  <c r="S358" i="4" s="1"/>
  <c r="J358" i="4"/>
  <c r="AH357" i="4"/>
  <c r="X357" i="4"/>
  <c r="Y357" i="4" s="1"/>
  <c r="Q357" i="4"/>
  <c r="R357" i="4" s="1"/>
  <c r="O357" i="4"/>
  <c r="J357" i="4"/>
  <c r="AH356" i="4"/>
  <c r="X356" i="4"/>
  <c r="Y356" i="4" s="1"/>
  <c r="Q356" i="4"/>
  <c r="R356" i="4" s="1"/>
  <c r="O356" i="4"/>
  <c r="J356" i="4"/>
  <c r="AH355" i="4"/>
  <c r="X355" i="4"/>
  <c r="Y355" i="4" s="1"/>
  <c r="Q355" i="4"/>
  <c r="R355" i="4" s="1"/>
  <c r="O355" i="4"/>
  <c r="J355" i="4"/>
  <c r="AH354" i="4"/>
  <c r="X354" i="4"/>
  <c r="Y354" i="4" s="1"/>
  <c r="Q354" i="4"/>
  <c r="R354" i="4" s="1"/>
  <c r="O354" i="4"/>
  <c r="J354" i="4"/>
  <c r="AH353" i="4"/>
  <c r="X353" i="4"/>
  <c r="Y353" i="4" s="1"/>
  <c r="Q353" i="4"/>
  <c r="R353" i="4" s="1"/>
  <c r="O353" i="4"/>
  <c r="J353" i="4"/>
  <c r="AH352" i="4"/>
  <c r="X352" i="4"/>
  <c r="Y352" i="4" s="1"/>
  <c r="Q352" i="4"/>
  <c r="R352" i="4" s="1"/>
  <c r="O352" i="4"/>
  <c r="J352" i="4"/>
  <c r="AH351" i="4"/>
  <c r="X351" i="4"/>
  <c r="Y351" i="4" s="1"/>
  <c r="Q351" i="4"/>
  <c r="R351" i="4" s="1"/>
  <c r="O351" i="4"/>
  <c r="J351" i="4"/>
  <c r="Z351" i="4" s="1"/>
  <c r="AA351" i="4" s="1"/>
  <c r="AB351" i="4" s="1"/>
  <c r="AC351" i="4" s="1"/>
  <c r="AH350" i="4"/>
  <c r="X350" i="4"/>
  <c r="Y350" i="4" s="1"/>
  <c r="Q350" i="4"/>
  <c r="R350" i="4" s="1"/>
  <c r="O350" i="4"/>
  <c r="S350" i="4" s="1"/>
  <c r="J350" i="4"/>
  <c r="AH349" i="4"/>
  <c r="X349" i="4"/>
  <c r="Y349" i="4" s="1"/>
  <c r="Q349" i="4"/>
  <c r="R349" i="4" s="1"/>
  <c r="O349" i="4"/>
  <c r="J349" i="4"/>
  <c r="AH348" i="4"/>
  <c r="X348" i="4"/>
  <c r="Y348" i="4" s="1"/>
  <c r="Q348" i="4"/>
  <c r="R348" i="4" s="1"/>
  <c r="O348" i="4"/>
  <c r="J348" i="4"/>
  <c r="AH347" i="4"/>
  <c r="X347" i="4"/>
  <c r="Y347" i="4" s="1"/>
  <c r="Q347" i="4"/>
  <c r="R347" i="4" s="1"/>
  <c r="O347" i="4"/>
  <c r="J347" i="4"/>
  <c r="AH346" i="4"/>
  <c r="X346" i="4"/>
  <c r="Y346" i="4" s="1"/>
  <c r="Q346" i="4"/>
  <c r="R346" i="4" s="1"/>
  <c r="O346" i="4"/>
  <c r="J346" i="4"/>
  <c r="Z346" i="4" s="1"/>
  <c r="AA346" i="4" s="1"/>
  <c r="AB346" i="4" s="1"/>
  <c r="AC346" i="4" s="1"/>
  <c r="AH345" i="4"/>
  <c r="X345" i="4"/>
  <c r="Y345" i="4" s="1"/>
  <c r="Q345" i="4"/>
  <c r="R345" i="4" s="1"/>
  <c r="O345" i="4"/>
  <c r="J345" i="4"/>
  <c r="AH344" i="4"/>
  <c r="X344" i="4"/>
  <c r="Y344" i="4" s="1"/>
  <c r="Q344" i="4"/>
  <c r="R344" i="4" s="1"/>
  <c r="O344" i="4"/>
  <c r="J344" i="4"/>
  <c r="Z344" i="4" s="1"/>
  <c r="AA344" i="4" s="1"/>
  <c r="AB344" i="4" s="1"/>
  <c r="AC344" i="4" s="1"/>
  <c r="AH343" i="4"/>
  <c r="X343" i="4"/>
  <c r="Y343" i="4" s="1"/>
  <c r="Q343" i="4"/>
  <c r="R343" i="4" s="1"/>
  <c r="O343" i="4"/>
  <c r="J343" i="4"/>
  <c r="AH342" i="4"/>
  <c r="X342" i="4"/>
  <c r="Y342" i="4" s="1"/>
  <c r="Q342" i="4"/>
  <c r="R342" i="4" s="1"/>
  <c r="O342" i="4"/>
  <c r="J342" i="4"/>
  <c r="AH341" i="4"/>
  <c r="X341" i="4"/>
  <c r="Y341" i="4" s="1"/>
  <c r="Q341" i="4"/>
  <c r="R341" i="4" s="1"/>
  <c r="O341" i="4"/>
  <c r="J341" i="4"/>
  <c r="AH340" i="4"/>
  <c r="X340" i="4"/>
  <c r="Y340" i="4" s="1"/>
  <c r="Q340" i="4"/>
  <c r="R340" i="4" s="1"/>
  <c r="O340" i="4"/>
  <c r="J340" i="4"/>
  <c r="AH339" i="4"/>
  <c r="X339" i="4"/>
  <c r="Y339" i="4" s="1"/>
  <c r="Q339" i="4"/>
  <c r="R339" i="4" s="1"/>
  <c r="O339" i="4"/>
  <c r="J339" i="4"/>
  <c r="AH338" i="4"/>
  <c r="X338" i="4"/>
  <c r="Y338" i="4" s="1"/>
  <c r="Q338" i="4"/>
  <c r="R338" i="4" s="1"/>
  <c r="O338" i="4"/>
  <c r="J338" i="4"/>
  <c r="AH337" i="4"/>
  <c r="X337" i="4"/>
  <c r="Y337" i="4" s="1"/>
  <c r="Q337" i="4"/>
  <c r="R337" i="4" s="1"/>
  <c r="O337" i="4"/>
  <c r="J337" i="4"/>
  <c r="AH336" i="4"/>
  <c r="X336" i="4"/>
  <c r="Y336" i="4" s="1"/>
  <c r="Q336" i="4"/>
  <c r="R336" i="4" s="1"/>
  <c r="O336" i="4"/>
  <c r="J336" i="4"/>
  <c r="Z336" i="4" s="1"/>
  <c r="AA336" i="4" s="1"/>
  <c r="AB336" i="4" s="1"/>
  <c r="AC336" i="4" s="1"/>
  <c r="AH335" i="4"/>
  <c r="X335" i="4"/>
  <c r="Y335" i="4" s="1"/>
  <c r="Q335" i="4"/>
  <c r="R335" i="4" s="1"/>
  <c r="O335" i="4"/>
  <c r="J335" i="4"/>
  <c r="AH334" i="4"/>
  <c r="X334" i="4"/>
  <c r="Y334" i="4" s="1"/>
  <c r="Q334" i="4"/>
  <c r="R334" i="4" s="1"/>
  <c r="O334" i="4"/>
  <c r="J334" i="4"/>
  <c r="AH333" i="4"/>
  <c r="X333" i="4"/>
  <c r="Y333" i="4" s="1"/>
  <c r="Q333" i="4"/>
  <c r="R333" i="4" s="1"/>
  <c r="O333" i="4"/>
  <c r="J333" i="4"/>
  <c r="AH332" i="4"/>
  <c r="X332" i="4"/>
  <c r="Y332" i="4" s="1"/>
  <c r="Q332" i="4"/>
  <c r="R332" i="4" s="1"/>
  <c r="O332" i="4"/>
  <c r="J332" i="4"/>
  <c r="AH331" i="4"/>
  <c r="X331" i="4"/>
  <c r="Y331" i="4" s="1"/>
  <c r="Q331" i="4"/>
  <c r="R331" i="4" s="1"/>
  <c r="O331" i="4"/>
  <c r="J331" i="4"/>
  <c r="Z331" i="4" s="1"/>
  <c r="AA331" i="4" s="1"/>
  <c r="AB331" i="4" s="1"/>
  <c r="AC331" i="4" s="1"/>
  <c r="AH330" i="4"/>
  <c r="X330" i="4"/>
  <c r="Y330" i="4" s="1"/>
  <c r="Q330" i="4"/>
  <c r="R330" i="4" s="1"/>
  <c r="O330" i="4"/>
  <c r="J330" i="4"/>
  <c r="AH329" i="4"/>
  <c r="X329" i="4"/>
  <c r="Y329" i="4" s="1"/>
  <c r="Q329" i="4"/>
  <c r="R329" i="4" s="1"/>
  <c r="O329" i="4"/>
  <c r="S329" i="4" s="1"/>
  <c r="J329" i="4"/>
  <c r="AH328" i="4"/>
  <c r="X328" i="4"/>
  <c r="Y328" i="4" s="1"/>
  <c r="Q328" i="4"/>
  <c r="R328" i="4" s="1"/>
  <c r="O328" i="4"/>
  <c r="J328" i="4"/>
  <c r="AH327" i="4"/>
  <c r="X327" i="4"/>
  <c r="Y327" i="4" s="1"/>
  <c r="Q327" i="4"/>
  <c r="R327" i="4" s="1"/>
  <c r="O327" i="4"/>
  <c r="J327" i="4"/>
  <c r="AH326" i="4"/>
  <c r="X326" i="4"/>
  <c r="Y326" i="4" s="1"/>
  <c r="Q326" i="4"/>
  <c r="R326" i="4" s="1"/>
  <c r="O326" i="4"/>
  <c r="J326" i="4"/>
  <c r="AH325" i="4"/>
  <c r="X325" i="4"/>
  <c r="Y325" i="4" s="1"/>
  <c r="Q325" i="4"/>
  <c r="R325" i="4" s="1"/>
  <c r="O325" i="4"/>
  <c r="J325" i="4"/>
  <c r="AH324" i="4"/>
  <c r="X324" i="4"/>
  <c r="Y324" i="4" s="1"/>
  <c r="Q324" i="4"/>
  <c r="R324" i="4" s="1"/>
  <c r="O324" i="4"/>
  <c r="J324" i="4"/>
  <c r="AH323" i="4"/>
  <c r="X323" i="4"/>
  <c r="Y323" i="4" s="1"/>
  <c r="Q323" i="4"/>
  <c r="R323" i="4" s="1"/>
  <c r="O323" i="4"/>
  <c r="J323" i="4"/>
  <c r="AH322" i="4"/>
  <c r="X322" i="4"/>
  <c r="Y322" i="4" s="1"/>
  <c r="Q322" i="4"/>
  <c r="O322" i="4"/>
  <c r="J322" i="4"/>
  <c r="Z322" i="4" s="1"/>
  <c r="AA322" i="4" s="1"/>
  <c r="AB322" i="4" s="1"/>
  <c r="AG315" i="4"/>
  <c r="P315" i="4"/>
  <c r="AH314" i="4"/>
  <c r="X314" i="4"/>
  <c r="Y314" i="4" s="1"/>
  <c r="Q314" i="4"/>
  <c r="R314" i="4" s="1"/>
  <c r="O314" i="4"/>
  <c r="J314" i="4"/>
  <c r="AH313" i="4"/>
  <c r="X313" i="4"/>
  <c r="Y313" i="4" s="1"/>
  <c r="Q313" i="4"/>
  <c r="R313" i="4" s="1"/>
  <c r="O313" i="4"/>
  <c r="J313" i="4"/>
  <c r="AH312" i="4"/>
  <c r="X312" i="4"/>
  <c r="Y312" i="4" s="1"/>
  <c r="Q312" i="4"/>
  <c r="R312" i="4" s="1"/>
  <c r="O312" i="4"/>
  <c r="J312" i="4"/>
  <c r="AH311" i="4"/>
  <c r="X311" i="4"/>
  <c r="Y311" i="4" s="1"/>
  <c r="Q311" i="4"/>
  <c r="R311" i="4" s="1"/>
  <c r="O311" i="4"/>
  <c r="J311" i="4"/>
  <c r="AH310" i="4"/>
  <c r="X310" i="4"/>
  <c r="Y310" i="4" s="1"/>
  <c r="Q310" i="4"/>
  <c r="R310" i="4" s="1"/>
  <c r="O310" i="4"/>
  <c r="J310" i="4"/>
  <c r="AH309" i="4"/>
  <c r="X309" i="4"/>
  <c r="Y309" i="4" s="1"/>
  <c r="Q309" i="4"/>
  <c r="R309" i="4" s="1"/>
  <c r="O309" i="4"/>
  <c r="J309" i="4"/>
  <c r="AH308" i="4"/>
  <c r="X308" i="4"/>
  <c r="Y308" i="4" s="1"/>
  <c r="Q308" i="4"/>
  <c r="R308" i="4" s="1"/>
  <c r="O308" i="4"/>
  <c r="J308" i="4"/>
  <c r="AH307" i="4"/>
  <c r="X307" i="4"/>
  <c r="Y307" i="4" s="1"/>
  <c r="Q307" i="4"/>
  <c r="R307" i="4" s="1"/>
  <c r="O307" i="4"/>
  <c r="S307" i="4" s="1"/>
  <c r="J307" i="4"/>
  <c r="AH306" i="4"/>
  <c r="X306" i="4"/>
  <c r="Y306" i="4" s="1"/>
  <c r="Q306" i="4"/>
  <c r="R306" i="4" s="1"/>
  <c r="O306" i="4"/>
  <c r="S306" i="4" s="1"/>
  <c r="J306" i="4"/>
  <c r="AH305" i="4"/>
  <c r="X305" i="4"/>
  <c r="Y305" i="4" s="1"/>
  <c r="Q305" i="4"/>
  <c r="R305" i="4" s="1"/>
  <c r="O305" i="4"/>
  <c r="S305" i="4" s="1"/>
  <c r="J305" i="4"/>
  <c r="AH304" i="4"/>
  <c r="X304" i="4"/>
  <c r="Y304" i="4" s="1"/>
  <c r="Q304" i="4"/>
  <c r="R304" i="4" s="1"/>
  <c r="O304" i="4"/>
  <c r="J304" i="4"/>
  <c r="Z304" i="4" s="1"/>
  <c r="AA304" i="4" s="1"/>
  <c r="AB304" i="4" s="1"/>
  <c r="AC304" i="4" s="1"/>
  <c r="AH303" i="4"/>
  <c r="X303" i="4"/>
  <c r="Y303" i="4" s="1"/>
  <c r="Q303" i="4"/>
  <c r="R303" i="4" s="1"/>
  <c r="O303" i="4"/>
  <c r="S303" i="4" s="1"/>
  <c r="J303" i="4"/>
  <c r="AH302" i="4"/>
  <c r="X302" i="4"/>
  <c r="Y302" i="4" s="1"/>
  <c r="Q302" i="4"/>
  <c r="R302" i="4" s="1"/>
  <c r="O302" i="4"/>
  <c r="J302" i="4"/>
  <c r="AH301" i="4"/>
  <c r="X301" i="4"/>
  <c r="Y301" i="4" s="1"/>
  <c r="Q301" i="4"/>
  <c r="R301" i="4" s="1"/>
  <c r="O301" i="4"/>
  <c r="J301" i="4"/>
  <c r="AH300" i="4"/>
  <c r="X300" i="4"/>
  <c r="Y300" i="4" s="1"/>
  <c r="Q300" i="4"/>
  <c r="R300" i="4" s="1"/>
  <c r="O300" i="4"/>
  <c r="J300" i="4"/>
  <c r="AH299" i="4"/>
  <c r="X299" i="4"/>
  <c r="Y299" i="4" s="1"/>
  <c r="Q299" i="4"/>
  <c r="R299" i="4" s="1"/>
  <c r="O299" i="4"/>
  <c r="J299" i="4"/>
  <c r="AH298" i="4"/>
  <c r="X298" i="4"/>
  <c r="Y298" i="4" s="1"/>
  <c r="Q298" i="4"/>
  <c r="R298" i="4" s="1"/>
  <c r="O298" i="4"/>
  <c r="J298" i="4"/>
  <c r="AH297" i="4"/>
  <c r="X297" i="4"/>
  <c r="Y297" i="4" s="1"/>
  <c r="Q297" i="4"/>
  <c r="R297" i="4" s="1"/>
  <c r="O297" i="4"/>
  <c r="J297" i="4"/>
  <c r="AH296" i="4"/>
  <c r="AB296" i="4"/>
  <c r="AC296" i="4" s="1"/>
  <c r="X296" i="4"/>
  <c r="Y296" i="4" s="1"/>
  <c r="Q296" i="4"/>
  <c r="R296" i="4" s="1"/>
  <c r="O296" i="4"/>
  <c r="J296" i="4"/>
  <c r="AH295" i="4"/>
  <c r="X295" i="4"/>
  <c r="Y295" i="4" s="1"/>
  <c r="Q295" i="4"/>
  <c r="R295" i="4" s="1"/>
  <c r="O295" i="4"/>
  <c r="J295" i="4"/>
  <c r="AH294" i="4"/>
  <c r="X294" i="4"/>
  <c r="Y294" i="4" s="1"/>
  <c r="Q294" i="4"/>
  <c r="R294" i="4" s="1"/>
  <c r="O294" i="4"/>
  <c r="J294" i="4"/>
  <c r="AH293" i="4"/>
  <c r="X293" i="4"/>
  <c r="Y293" i="4" s="1"/>
  <c r="Q293" i="4"/>
  <c r="R293" i="4" s="1"/>
  <c r="O293" i="4"/>
  <c r="J293" i="4"/>
  <c r="AH292" i="4"/>
  <c r="X292" i="4"/>
  <c r="Y292" i="4" s="1"/>
  <c r="Q292" i="4"/>
  <c r="R292" i="4" s="1"/>
  <c r="O292" i="4"/>
  <c r="J292" i="4"/>
  <c r="AH291" i="4"/>
  <c r="X291" i="4"/>
  <c r="Y291" i="4" s="1"/>
  <c r="Q291" i="4"/>
  <c r="R291" i="4" s="1"/>
  <c r="O291" i="4"/>
  <c r="J291" i="4"/>
  <c r="Z291" i="4" s="1"/>
  <c r="AA291" i="4" s="1"/>
  <c r="AB291" i="4" s="1"/>
  <c r="AC291" i="4" s="1"/>
  <c r="AH290" i="4"/>
  <c r="X290" i="4"/>
  <c r="Y290" i="4" s="1"/>
  <c r="Q290" i="4"/>
  <c r="R290" i="4" s="1"/>
  <c r="O290" i="4"/>
  <c r="J290" i="4"/>
  <c r="AH289" i="4"/>
  <c r="X289" i="4"/>
  <c r="Y289" i="4" s="1"/>
  <c r="Q289" i="4"/>
  <c r="R289" i="4" s="1"/>
  <c r="O289" i="4"/>
  <c r="J289" i="4"/>
  <c r="AH288" i="4"/>
  <c r="X288" i="4"/>
  <c r="Y288" i="4" s="1"/>
  <c r="Q288" i="4"/>
  <c r="R288" i="4" s="1"/>
  <c r="O288" i="4"/>
  <c r="J288" i="4"/>
  <c r="AH287" i="4"/>
  <c r="X287" i="4"/>
  <c r="Y287" i="4" s="1"/>
  <c r="Q287" i="4"/>
  <c r="R287" i="4" s="1"/>
  <c r="O287" i="4"/>
  <c r="J287" i="4"/>
  <c r="AH286" i="4"/>
  <c r="X286" i="4"/>
  <c r="Y286" i="4" s="1"/>
  <c r="Q286" i="4"/>
  <c r="R286" i="4" s="1"/>
  <c r="O286" i="4"/>
  <c r="J286" i="4"/>
  <c r="AH285" i="4"/>
  <c r="X285" i="4"/>
  <c r="Y285" i="4" s="1"/>
  <c r="Q285" i="4"/>
  <c r="R285" i="4" s="1"/>
  <c r="O285" i="4"/>
  <c r="J285" i="4"/>
  <c r="AH284" i="4"/>
  <c r="X284" i="4"/>
  <c r="Y284" i="4" s="1"/>
  <c r="Q284" i="4"/>
  <c r="R284" i="4" s="1"/>
  <c r="O284" i="4"/>
  <c r="S284" i="4" s="1"/>
  <c r="J284" i="4"/>
  <c r="AH283" i="4"/>
  <c r="X283" i="4"/>
  <c r="Y283" i="4" s="1"/>
  <c r="Q283" i="4"/>
  <c r="R283" i="4" s="1"/>
  <c r="O283" i="4"/>
  <c r="J283" i="4"/>
  <c r="AH282" i="4"/>
  <c r="X282" i="4"/>
  <c r="Y282" i="4" s="1"/>
  <c r="Q282" i="4"/>
  <c r="R282" i="4" s="1"/>
  <c r="O282" i="4"/>
  <c r="J282" i="4"/>
  <c r="Z282" i="4" s="1"/>
  <c r="AA282" i="4" s="1"/>
  <c r="AB282" i="4" s="1"/>
  <c r="AC282" i="4" s="1"/>
  <c r="AH281" i="4"/>
  <c r="X281" i="4"/>
  <c r="Y281" i="4" s="1"/>
  <c r="Q281" i="4"/>
  <c r="R281" i="4" s="1"/>
  <c r="O281" i="4"/>
  <c r="S281" i="4" s="1"/>
  <c r="J281" i="4"/>
  <c r="AH280" i="4"/>
  <c r="X280" i="4"/>
  <c r="Y280" i="4" s="1"/>
  <c r="Q280" i="4"/>
  <c r="R280" i="4" s="1"/>
  <c r="O280" i="4"/>
  <c r="J280" i="4"/>
  <c r="AH279" i="4"/>
  <c r="X279" i="4"/>
  <c r="Y279" i="4" s="1"/>
  <c r="Q279" i="4"/>
  <c r="R279" i="4" s="1"/>
  <c r="O279" i="4"/>
  <c r="J279" i="4"/>
  <c r="AH278" i="4"/>
  <c r="X278" i="4"/>
  <c r="Y278" i="4" s="1"/>
  <c r="Q278" i="4"/>
  <c r="R278" i="4" s="1"/>
  <c r="O278" i="4"/>
  <c r="J278" i="4"/>
  <c r="AH277" i="4"/>
  <c r="X277" i="4"/>
  <c r="Y277" i="4" s="1"/>
  <c r="Q277" i="4"/>
  <c r="R277" i="4" s="1"/>
  <c r="O277" i="4"/>
  <c r="J277" i="4"/>
  <c r="AH276" i="4"/>
  <c r="X276" i="4"/>
  <c r="Y276" i="4" s="1"/>
  <c r="Q276" i="4"/>
  <c r="O276" i="4"/>
  <c r="J276" i="4"/>
  <c r="AG269" i="4"/>
  <c r="AF269" i="4"/>
  <c r="P269" i="4"/>
  <c r="AH268" i="4"/>
  <c r="X268" i="4"/>
  <c r="Y268" i="4" s="1"/>
  <c r="Q268" i="4"/>
  <c r="R268" i="4" s="1"/>
  <c r="O268" i="4"/>
  <c r="J268" i="4"/>
  <c r="AH267" i="4"/>
  <c r="X267" i="4"/>
  <c r="Y267" i="4" s="1"/>
  <c r="Q267" i="4"/>
  <c r="R267" i="4" s="1"/>
  <c r="O267" i="4"/>
  <c r="J267" i="4"/>
  <c r="AG260" i="4"/>
  <c r="P260" i="4"/>
  <c r="AH259" i="4"/>
  <c r="X259" i="4"/>
  <c r="Y259" i="4" s="1"/>
  <c r="Q259" i="4"/>
  <c r="R259" i="4" s="1"/>
  <c r="O259" i="4"/>
  <c r="J259" i="4"/>
  <c r="AH258" i="4"/>
  <c r="X258" i="4"/>
  <c r="Y258" i="4" s="1"/>
  <c r="Q258" i="4"/>
  <c r="R258" i="4" s="1"/>
  <c r="O258" i="4"/>
  <c r="J258" i="4"/>
  <c r="AH257" i="4"/>
  <c r="X257" i="4"/>
  <c r="Y257" i="4" s="1"/>
  <c r="Q257" i="4"/>
  <c r="R257" i="4" s="1"/>
  <c r="O257" i="4"/>
  <c r="S257" i="4" s="1"/>
  <c r="J257" i="4"/>
  <c r="AH256" i="4"/>
  <c r="X256" i="4"/>
  <c r="Y256" i="4" s="1"/>
  <c r="Q256" i="4"/>
  <c r="R256" i="4" s="1"/>
  <c r="O256" i="4"/>
  <c r="J256" i="4"/>
  <c r="AH255" i="4"/>
  <c r="X255" i="4"/>
  <c r="Y255" i="4" s="1"/>
  <c r="Q255" i="4"/>
  <c r="R255" i="4" s="1"/>
  <c r="O255" i="4"/>
  <c r="J255" i="4"/>
  <c r="AH254" i="4"/>
  <c r="X254" i="4"/>
  <c r="Y254" i="4" s="1"/>
  <c r="Q254" i="4"/>
  <c r="R254" i="4" s="1"/>
  <c r="O254" i="4"/>
  <c r="J254" i="4"/>
  <c r="AH253" i="4"/>
  <c r="X253" i="4"/>
  <c r="Y253" i="4" s="1"/>
  <c r="Q253" i="4"/>
  <c r="R253" i="4" s="1"/>
  <c r="O253" i="4"/>
  <c r="J253" i="4"/>
  <c r="AH252" i="4"/>
  <c r="X252" i="4"/>
  <c r="Y252" i="4" s="1"/>
  <c r="Q252" i="4"/>
  <c r="R252" i="4" s="1"/>
  <c r="O252" i="4"/>
  <c r="J252" i="4"/>
  <c r="AH251" i="4"/>
  <c r="X251" i="4"/>
  <c r="Y251" i="4" s="1"/>
  <c r="Q251" i="4"/>
  <c r="R251" i="4" s="1"/>
  <c r="O251" i="4"/>
  <c r="J251" i="4"/>
  <c r="AH250" i="4"/>
  <c r="X250" i="4"/>
  <c r="Y250" i="4" s="1"/>
  <c r="Q250" i="4"/>
  <c r="R250" i="4" s="1"/>
  <c r="O250" i="4"/>
  <c r="J250" i="4"/>
  <c r="AH249" i="4"/>
  <c r="X249" i="4"/>
  <c r="Y249" i="4" s="1"/>
  <c r="Q249" i="4"/>
  <c r="R249" i="4" s="1"/>
  <c r="O249" i="4"/>
  <c r="J249" i="4"/>
  <c r="AH248" i="4"/>
  <c r="X248" i="4"/>
  <c r="Y248" i="4" s="1"/>
  <c r="Q248" i="4"/>
  <c r="R248" i="4" s="1"/>
  <c r="O248" i="4"/>
  <c r="J248" i="4"/>
  <c r="AH247" i="4"/>
  <c r="X247" i="4"/>
  <c r="Y247" i="4" s="1"/>
  <c r="Q247" i="4"/>
  <c r="R247" i="4" s="1"/>
  <c r="O247" i="4"/>
  <c r="J247" i="4"/>
  <c r="AH246" i="4"/>
  <c r="AB246" i="4"/>
  <c r="AC246" i="4" s="1"/>
  <c r="X246" i="4"/>
  <c r="Y246" i="4" s="1"/>
  <c r="Q246" i="4"/>
  <c r="R246" i="4" s="1"/>
  <c r="O246" i="4"/>
  <c r="J246" i="4"/>
  <c r="AH245" i="4"/>
  <c r="X245" i="4"/>
  <c r="Y245" i="4" s="1"/>
  <c r="Q245" i="4"/>
  <c r="R245" i="4" s="1"/>
  <c r="O245" i="4"/>
  <c r="J245" i="4"/>
  <c r="AH244" i="4"/>
  <c r="X244" i="4"/>
  <c r="Y244" i="4" s="1"/>
  <c r="Q244" i="4"/>
  <c r="R244" i="4" s="1"/>
  <c r="O244" i="4"/>
  <c r="J244" i="4"/>
  <c r="Z244" i="4" s="1"/>
  <c r="AA244" i="4" s="1"/>
  <c r="AB244" i="4" s="1"/>
  <c r="AC244" i="4" s="1"/>
  <c r="AH243" i="4"/>
  <c r="X243" i="4"/>
  <c r="Y243" i="4" s="1"/>
  <c r="Q243" i="4"/>
  <c r="R243" i="4" s="1"/>
  <c r="O243" i="4"/>
  <c r="J243" i="4"/>
  <c r="AH242" i="4"/>
  <c r="X242" i="4"/>
  <c r="Y242" i="4" s="1"/>
  <c r="Q242" i="4"/>
  <c r="R242" i="4" s="1"/>
  <c r="O242" i="4"/>
  <c r="J242" i="4"/>
  <c r="AH241" i="4"/>
  <c r="X241" i="4"/>
  <c r="Y241" i="4" s="1"/>
  <c r="Q241" i="4"/>
  <c r="R241" i="4" s="1"/>
  <c r="O241" i="4"/>
  <c r="J241" i="4"/>
  <c r="AH240" i="4"/>
  <c r="X240" i="4"/>
  <c r="Y240" i="4" s="1"/>
  <c r="Q240" i="4"/>
  <c r="R240" i="4" s="1"/>
  <c r="O240" i="4"/>
  <c r="J240" i="4"/>
  <c r="AH239" i="4"/>
  <c r="X239" i="4"/>
  <c r="Y239" i="4" s="1"/>
  <c r="Q239" i="4"/>
  <c r="R239" i="4" s="1"/>
  <c r="O239" i="4"/>
  <c r="J239" i="4"/>
  <c r="AH238" i="4"/>
  <c r="X238" i="4"/>
  <c r="Y238" i="4" s="1"/>
  <c r="Q238" i="4"/>
  <c r="R238" i="4" s="1"/>
  <c r="O238" i="4"/>
  <c r="J238" i="4"/>
  <c r="AH237" i="4"/>
  <c r="X237" i="4"/>
  <c r="Y237" i="4" s="1"/>
  <c r="Q237" i="4"/>
  <c r="R237" i="4" s="1"/>
  <c r="O237" i="4"/>
  <c r="S237" i="4" s="1"/>
  <c r="J237" i="4"/>
  <c r="AH236" i="4"/>
  <c r="X236" i="4"/>
  <c r="Y236" i="4" s="1"/>
  <c r="Q236" i="4"/>
  <c r="R236" i="4" s="1"/>
  <c r="O236" i="4"/>
  <c r="J236" i="4"/>
  <c r="AH235" i="4"/>
  <c r="X235" i="4"/>
  <c r="Y235" i="4" s="1"/>
  <c r="Q235" i="4"/>
  <c r="R235" i="4" s="1"/>
  <c r="O235" i="4"/>
  <c r="J235" i="4"/>
  <c r="AH234" i="4"/>
  <c r="X234" i="4"/>
  <c r="Y234" i="4" s="1"/>
  <c r="Q234" i="4"/>
  <c r="R234" i="4" s="1"/>
  <c r="O234" i="4"/>
  <c r="S234" i="4" s="1"/>
  <c r="J234" i="4"/>
  <c r="AH233" i="4"/>
  <c r="X233" i="4"/>
  <c r="Y233" i="4" s="1"/>
  <c r="Q233" i="4"/>
  <c r="R233" i="4" s="1"/>
  <c r="O233" i="4"/>
  <c r="J233" i="4"/>
  <c r="AH232" i="4"/>
  <c r="X232" i="4"/>
  <c r="Y232" i="4" s="1"/>
  <c r="Q232" i="4"/>
  <c r="R232" i="4" s="1"/>
  <c r="O232" i="4"/>
  <c r="J232" i="4"/>
  <c r="AH231" i="4"/>
  <c r="X231" i="4"/>
  <c r="Y231" i="4" s="1"/>
  <c r="Q231" i="4"/>
  <c r="R231" i="4" s="1"/>
  <c r="O231" i="4"/>
  <c r="J231" i="4"/>
  <c r="AH230" i="4"/>
  <c r="X230" i="4"/>
  <c r="Y230" i="4" s="1"/>
  <c r="Q230" i="4"/>
  <c r="R230" i="4" s="1"/>
  <c r="O230" i="4"/>
  <c r="J230" i="4"/>
  <c r="AH229" i="4"/>
  <c r="X229" i="4"/>
  <c r="Y229" i="4" s="1"/>
  <c r="Q229" i="4"/>
  <c r="R229" i="4" s="1"/>
  <c r="O229" i="4"/>
  <c r="J229" i="4"/>
  <c r="AH228" i="4"/>
  <c r="X228" i="4"/>
  <c r="Y228" i="4" s="1"/>
  <c r="Q228" i="4"/>
  <c r="R228" i="4" s="1"/>
  <c r="O228" i="4"/>
  <c r="J228" i="4"/>
  <c r="Z228" i="4" s="1"/>
  <c r="AA228" i="4" s="1"/>
  <c r="AB228" i="4" s="1"/>
  <c r="AC228" i="4" s="1"/>
  <c r="AH227" i="4"/>
  <c r="X227" i="4"/>
  <c r="Y227" i="4" s="1"/>
  <c r="Q227" i="4"/>
  <c r="R227" i="4" s="1"/>
  <c r="O227" i="4"/>
  <c r="J227" i="4"/>
  <c r="AH226" i="4"/>
  <c r="X226" i="4"/>
  <c r="Y226" i="4" s="1"/>
  <c r="Q226" i="4"/>
  <c r="R226" i="4" s="1"/>
  <c r="O226" i="4"/>
  <c r="J226" i="4"/>
  <c r="AH225" i="4"/>
  <c r="X225" i="4"/>
  <c r="Y225" i="4" s="1"/>
  <c r="Q225" i="4"/>
  <c r="R225" i="4" s="1"/>
  <c r="O225" i="4"/>
  <c r="J225" i="4"/>
  <c r="AH224" i="4"/>
  <c r="X224" i="4"/>
  <c r="Y224" i="4" s="1"/>
  <c r="Q224" i="4"/>
  <c r="R224" i="4" s="1"/>
  <c r="O224" i="4"/>
  <c r="J224" i="4"/>
  <c r="Z224" i="4" s="1"/>
  <c r="AA224" i="4" s="1"/>
  <c r="AB224" i="4" s="1"/>
  <c r="AC224" i="4" s="1"/>
  <c r="AH223" i="4"/>
  <c r="X223" i="4"/>
  <c r="Y223" i="4" s="1"/>
  <c r="Q223" i="4"/>
  <c r="R223" i="4" s="1"/>
  <c r="O223" i="4"/>
  <c r="J223" i="4"/>
  <c r="AH222" i="4"/>
  <c r="X222" i="4"/>
  <c r="Y222" i="4" s="1"/>
  <c r="Q222" i="4"/>
  <c r="R222" i="4" s="1"/>
  <c r="O222" i="4"/>
  <c r="J222" i="4"/>
  <c r="AH221" i="4"/>
  <c r="X221" i="4"/>
  <c r="Y221" i="4" s="1"/>
  <c r="Q221" i="4"/>
  <c r="R221" i="4" s="1"/>
  <c r="O221" i="4"/>
  <c r="J221" i="4"/>
  <c r="AH220" i="4"/>
  <c r="X220" i="4"/>
  <c r="Y220" i="4" s="1"/>
  <c r="Q220" i="4"/>
  <c r="R220" i="4" s="1"/>
  <c r="O220" i="4"/>
  <c r="J220" i="4"/>
  <c r="AH219" i="4"/>
  <c r="X219" i="4"/>
  <c r="Y219" i="4" s="1"/>
  <c r="Q219" i="4"/>
  <c r="R219" i="4" s="1"/>
  <c r="O219" i="4"/>
  <c r="J219" i="4"/>
  <c r="AH218" i="4"/>
  <c r="X218" i="4"/>
  <c r="Y218" i="4" s="1"/>
  <c r="Q218" i="4"/>
  <c r="R218" i="4" s="1"/>
  <c r="O218" i="4"/>
  <c r="J218" i="4"/>
  <c r="AH217" i="4"/>
  <c r="X217" i="4"/>
  <c r="Y217" i="4" s="1"/>
  <c r="Q217" i="4"/>
  <c r="R217" i="4" s="1"/>
  <c r="O217" i="4"/>
  <c r="J217" i="4"/>
  <c r="AH216" i="4"/>
  <c r="X216" i="4"/>
  <c r="Y216" i="4" s="1"/>
  <c r="Q216" i="4"/>
  <c r="R216" i="4" s="1"/>
  <c r="O216" i="4"/>
  <c r="J216" i="4"/>
  <c r="AH215" i="4"/>
  <c r="X215" i="4"/>
  <c r="Y215" i="4" s="1"/>
  <c r="Q215" i="4"/>
  <c r="R215" i="4" s="1"/>
  <c r="O215" i="4"/>
  <c r="S215" i="4" s="1"/>
  <c r="J215" i="4"/>
  <c r="AH214" i="4"/>
  <c r="X214" i="4"/>
  <c r="Y214" i="4" s="1"/>
  <c r="Q214" i="4"/>
  <c r="R214" i="4" s="1"/>
  <c r="O214" i="4"/>
  <c r="J214" i="4"/>
  <c r="AH213" i="4"/>
  <c r="X213" i="4"/>
  <c r="Y213" i="4" s="1"/>
  <c r="Q213" i="4"/>
  <c r="R213" i="4" s="1"/>
  <c r="O213" i="4"/>
  <c r="J213" i="4"/>
  <c r="AH212" i="4"/>
  <c r="X212" i="4"/>
  <c r="Y212" i="4" s="1"/>
  <c r="Q212" i="4"/>
  <c r="R212" i="4" s="1"/>
  <c r="O212" i="4"/>
  <c r="S212" i="4" s="1"/>
  <c r="J212" i="4"/>
  <c r="AH211" i="4"/>
  <c r="X211" i="4"/>
  <c r="Y211" i="4" s="1"/>
  <c r="Q211" i="4"/>
  <c r="R211" i="4" s="1"/>
  <c r="O211" i="4"/>
  <c r="J211" i="4"/>
  <c r="AH210" i="4"/>
  <c r="X210" i="4"/>
  <c r="Y210" i="4" s="1"/>
  <c r="Q210" i="4"/>
  <c r="R210" i="4" s="1"/>
  <c r="O210" i="4"/>
  <c r="J210" i="4"/>
  <c r="AH209" i="4"/>
  <c r="X209" i="4"/>
  <c r="Y209" i="4" s="1"/>
  <c r="Q209" i="4"/>
  <c r="R209" i="4" s="1"/>
  <c r="O209" i="4"/>
  <c r="J209" i="4"/>
  <c r="AH208" i="4"/>
  <c r="X208" i="4"/>
  <c r="Y208" i="4" s="1"/>
  <c r="Q208" i="4"/>
  <c r="R208" i="4" s="1"/>
  <c r="O208" i="4"/>
  <c r="J208" i="4"/>
  <c r="Z208" i="4" s="1"/>
  <c r="AA208" i="4" s="1"/>
  <c r="AB208" i="4" s="1"/>
  <c r="AC208" i="4" s="1"/>
  <c r="AH207" i="4"/>
  <c r="X207" i="4"/>
  <c r="Y207" i="4" s="1"/>
  <c r="Q207" i="4"/>
  <c r="R207" i="4" s="1"/>
  <c r="O207" i="4"/>
  <c r="J207" i="4"/>
  <c r="AH206" i="4"/>
  <c r="X206" i="4"/>
  <c r="Y206" i="4" s="1"/>
  <c r="Q206" i="4"/>
  <c r="R206" i="4" s="1"/>
  <c r="O206" i="4"/>
  <c r="J206" i="4"/>
  <c r="AH205" i="4"/>
  <c r="X205" i="4"/>
  <c r="Y205" i="4" s="1"/>
  <c r="Q205" i="4"/>
  <c r="R205" i="4" s="1"/>
  <c r="O205" i="4"/>
  <c r="J205" i="4"/>
  <c r="AH204" i="4"/>
  <c r="X204" i="4"/>
  <c r="Y204" i="4" s="1"/>
  <c r="Q204" i="4"/>
  <c r="R204" i="4" s="1"/>
  <c r="O204" i="4"/>
  <c r="S204" i="4" s="1"/>
  <c r="J204" i="4"/>
  <c r="AH203" i="4"/>
  <c r="X203" i="4"/>
  <c r="Y203" i="4" s="1"/>
  <c r="Q203" i="4"/>
  <c r="R203" i="4" s="1"/>
  <c r="O203" i="4"/>
  <c r="J203" i="4"/>
  <c r="AH202" i="4"/>
  <c r="X202" i="4"/>
  <c r="Y202" i="4" s="1"/>
  <c r="Q202" i="4"/>
  <c r="R202" i="4" s="1"/>
  <c r="O202" i="4"/>
  <c r="J202" i="4"/>
  <c r="AH201" i="4"/>
  <c r="X201" i="4"/>
  <c r="Y201" i="4" s="1"/>
  <c r="Q201" i="4"/>
  <c r="R201" i="4" s="1"/>
  <c r="O201" i="4"/>
  <c r="J201" i="4"/>
  <c r="AH200" i="4"/>
  <c r="X200" i="4"/>
  <c r="Y200" i="4" s="1"/>
  <c r="Q200" i="4"/>
  <c r="R200" i="4" s="1"/>
  <c r="O200" i="4"/>
  <c r="J200" i="4"/>
  <c r="AH199" i="4"/>
  <c r="X199" i="4"/>
  <c r="Y199" i="4" s="1"/>
  <c r="Q199" i="4"/>
  <c r="R199" i="4" s="1"/>
  <c r="O199" i="4"/>
  <c r="J199" i="4"/>
  <c r="AH198" i="4"/>
  <c r="X198" i="4"/>
  <c r="Y198" i="4" s="1"/>
  <c r="Q198" i="4"/>
  <c r="R198" i="4" s="1"/>
  <c r="O198" i="4"/>
  <c r="J198" i="4"/>
  <c r="AH197" i="4"/>
  <c r="X197" i="4"/>
  <c r="Y197" i="4" s="1"/>
  <c r="Q197" i="4"/>
  <c r="R197" i="4" s="1"/>
  <c r="O197" i="4"/>
  <c r="J197" i="4"/>
  <c r="AH196" i="4"/>
  <c r="X196" i="4"/>
  <c r="Y196" i="4" s="1"/>
  <c r="Q196" i="4"/>
  <c r="R196" i="4" s="1"/>
  <c r="O196" i="4"/>
  <c r="S196" i="4" s="1"/>
  <c r="AD196" i="4" s="1"/>
  <c r="J196" i="4"/>
  <c r="AH195" i="4"/>
  <c r="X195" i="4"/>
  <c r="Y195" i="4" s="1"/>
  <c r="Q195" i="4"/>
  <c r="R195" i="4" s="1"/>
  <c r="O195" i="4"/>
  <c r="J195" i="4"/>
  <c r="AH194" i="4"/>
  <c r="X194" i="4"/>
  <c r="Y194" i="4" s="1"/>
  <c r="Q194" i="4"/>
  <c r="R194" i="4" s="1"/>
  <c r="O194" i="4"/>
  <c r="J194" i="4"/>
  <c r="AH193" i="4"/>
  <c r="X193" i="4"/>
  <c r="Y193" i="4" s="1"/>
  <c r="Q193" i="4"/>
  <c r="R193" i="4" s="1"/>
  <c r="O193" i="4"/>
  <c r="J193" i="4"/>
  <c r="AH192" i="4"/>
  <c r="X192" i="4"/>
  <c r="Y192" i="4" s="1"/>
  <c r="Q192" i="4"/>
  <c r="R192" i="4" s="1"/>
  <c r="O192" i="4"/>
  <c r="J192" i="4"/>
  <c r="AH191" i="4"/>
  <c r="X191" i="4"/>
  <c r="Y191" i="4" s="1"/>
  <c r="Q191" i="4"/>
  <c r="R191" i="4" s="1"/>
  <c r="O191" i="4"/>
  <c r="J191" i="4"/>
  <c r="AH190" i="4"/>
  <c r="X190" i="4"/>
  <c r="Y190" i="4" s="1"/>
  <c r="Q190" i="4"/>
  <c r="R190" i="4" s="1"/>
  <c r="O190" i="4"/>
  <c r="J190" i="4"/>
  <c r="AH189" i="4"/>
  <c r="X189" i="4"/>
  <c r="Y189" i="4" s="1"/>
  <c r="Q189" i="4"/>
  <c r="R189" i="4" s="1"/>
  <c r="O189" i="4"/>
  <c r="J189" i="4"/>
  <c r="AH188" i="4"/>
  <c r="X188" i="4"/>
  <c r="Y188" i="4" s="1"/>
  <c r="Q188" i="4"/>
  <c r="R188" i="4" s="1"/>
  <c r="O188" i="4"/>
  <c r="S188" i="4" s="1"/>
  <c r="AD188" i="4" s="1"/>
  <c r="J188" i="4"/>
  <c r="AH187" i="4"/>
  <c r="X187" i="4"/>
  <c r="Y187" i="4" s="1"/>
  <c r="Q187" i="4"/>
  <c r="R187" i="4" s="1"/>
  <c r="O187" i="4"/>
  <c r="J187" i="4"/>
  <c r="AH186" i="4"/>
  <c r="X186" i="4"/>
  <c r="Y186" i="4" s="1"/>
  <c r="Q186" i="4"/>
  <c r="R186" i="4" s="1"/>
  <c r="O186" i="4"/>
  <c r="J186" i="4"/>
  <c r="AH185" i="4"/>
  <c r="X185" i="4"/>
  <c r="Y185" i="4" s="1"/>
  <c r="Q185" i="4"/>
  <c r="R185" i="4" s="1"/>
  <c r="O185" i="4"/>
  <c r="J185" i="4"/>
  <c r="AH184" i="4"/>
  <c r="X184" i="4"/>
  <c r="Y184" i="4" s="1"/>
  <c r="Q184" i="4"/>
  <c r="R184" i="4" s="1"/>
  <c r="O184" i="4"/>
  <c r="J184" i="4"/>
  <c r="AG177" i="4"/>
  <c r="AF177" i="4"/>
  <c r="AC177" i="4"/>
  <c r="AB177" i="4"/>
  <c r="AA177" i="4"/>
  <c r="P177" i="4"/>
  <c r="AH176" i="4"/>
  <c r="X176" i="4"/>
  <c r="Y176" i="4" s="1"/>
  <c r="Q176" i="4"/>
  <c r="R176" i="4" s="1"/>
  <c r="O176" i="4"/>
  <c r="J176" i="4"/>
  <c r="AH175" i="4"/>
  <c r="X175" i="4"/>
  <c r="Y175" i="4" s="1"/>
  <c r="Q175" i="4"/>
  <c r="R175" i="4" s="1"/>
  <c r="R177" i="4" s="1"/>
  <c r="O175" i="4"/>
  <c r="J175" i="4"/>
  <c r="Z175" i="4" s="1"/>
  <c r="N171" i="4"/>
  <c r="M171" i="4"/>
  <c r="K171" i="4"/>
  <c r="AG168" i="4"/>
  <c r="U168" i="4"/>
  <c r="P168" i="4"/>
  <c r="N168" i="4"/>
  <c r="M168" i="4"/>
  <c r="K168" i="4"/>
  <c r="AH167" i="4"/>
  <c r="X167" i="4"/>
  <c r="Y167" i="4" s="1"/>
  <c r="Q167" i="4"/>
  <c r="R167" i="4" s="1"/>
  <c r="O167" i="4"/>
  <c r="J167" i="4"/>
  <c r="AH166" i="4"/>
  <c r="X166" i="4"/>
  <c r="Y166" i="4" s="1"/>
  <c r="Q166" i="4"/>
  <c r="R166" i="4" s="1"/>
  <c r="O166" i="4"/>
  <c r="J166" i="4"/>
  <c r="AH165" i="4"/>
  <c r="X165" i="4"/>
  <c r="Y165" i="4" s="1"/>
  <c r="Q165" i="4"/>
  <c r="R165" i="4" s="1"/>
  <c r="O165" i="4"/>
  <c r="J165" i="4"/>
  <c r="Z165" i="4" s="1"/>
  <c r="AH164" i="4"/>
  <c r="X164" i="4"/>
  <c r="Y164" i="4" s="1"/>
  <c r="Q164" i="4"/>
  <c r="R164" i="4" s="1"/>
  <c r="O164" i="4"/>
  <c r="S164" i="4" s="1"/>
  <c r="AD164" i="4" s="1"/>
  <c r="J164" i="4"/>
  <c r="AH163" i="4"/>
  <c r="X163" i="4"/>
  <c r="Y163" i="4" s="1"/>
  <c r="Q163" i="4"/>
  <c r="R163" i="4" s="1"/>
  <c r="O163" i="4"/>
  <c r="J163" i="4"/>
  <c r="AH162" i="4"/>
  <c r="X162" i="4"/>
  <c r="Y162" i="4" s="1"/>
  <c r="Q162" i="4"/>
  <c r="R162" i="4" s="1"/>
  <c r="O162" i="4"/>
  <c r="J162" i="4"/>
  <c r="AH161" i="4"/>
  <c r="X161" i="4"/>
  <c r="Y161" i="4" s="1"/>
  <c r="Q161" i="4"/>
  <c r="R161" i="4" s="1"/>
  <c r="O161" i="4"/>
  <c r="J161" i="4"/>
  <c r="AH160" i="4"/>
  <c r="X160" i="4"/>
  <c r="Y160" i="4" s="1"/>
  <c r="Q160" i="4"/>
  <c r="R160" i="4" s="1"/>
  <c r="O160" i="4"/>
  <c r="S160" i="4" s="1"/>
  <c r="AD160" i="4" s="1"/>
  <c r="J160" i="4"/>
  <c r="AH159" i="4"/>
  <c r="X159" i="4"/>
  <c r="Y159" i="4" s="1"/>
  <c r="Q159" i="4"/>
  <c r="R159" i="4" s="1"/>
  <c r="O159" i="4"/>
  <c r="J159" i="4"/>
  <c r="AH158" i="4"/>
  <c r="X158" i="4"/>
  <c r="Y158" i="4" s="1"/>
  <c r="Q158" i="4"/>
  <c r="R158" i="4" s="1"/>
  <c r="O158" i="4"/>
  <c r="S158" i="4" s="1"/>
  <c r="AD158" i="4" s="1"/>
  <c r="J158" i="4"/>
  <c r="AH157" i="4"/>
  <c r="X157" i="4"/>
  <c r="Y157" i="4" s="1"/>
  <c r="Q157" i="4"/>
  <c r="R157" i="4" s="1"/>
  <c r="O157" i="4"/>
  <c r="J157" i="4"/>
  <c r="AH156" i="4"/>
  <c r="X156" i="4"/>
  <c r="Y156" i="4" s="1"/>
  <c r="Q156" i="4"/>
  <c r="R156" i="4" s="1"/>
  <c r="O156" i="4"/>
  <c r="J156" i="4"/>
  <c r="AH155" i="4"/>
  <c r="X155" i="4"/>
  <c r="Y155" i="4" s="1"/>
  <c r="Q155" i="4"/>
  <c r="R155" i="4" s="1"/>
  <c r="O155" i="4"/>
  <c r="J155" i="4"/>
  <c r="AG148" i="4"/>
  <c r="AF148" i="4"/>
  <c r="P148" i="4"/>
  <c r="AH147" i="4"/>
  <c r="X147" i="4"/>
  <c r="Y147" i="4" s="1"/>
  <c r="Q147" i="4"/>
  <c r="R147" i="4" s="1"/>
  <c r="O147" i="4"/>
  <c r="J147" i="4"/>
  <c r="AH146" i="4"/>
  <c r="X146" i="4"/>
  <c r="Y146" i="4" s="1"/>
  <c r="Q146" i="4"/>
  <c r="O146" i="4"/>
  <c r="J146" i="4"/>
  <c r="AG139" i="4"/>
  <c r="P139" i="4"/>
  <c r="AH138" i="4"/>
  <c r="X138" i="4"/>
  <c r="Y138" i="4" s="1"/>
  <c r="Q138" i="4"/>
  <c r="R138" i="4" s="1"/>
  <c r="O138" i="4"/>
  <c r="J138" i="4"/>
  <c r="AH137" i="4"/>
  <c r="X137" i="4"/>
  <c r="Y137" i="4" s="1"/>
  <c r="Q137" i="4"/>
  <c r="R137" i="4" s="1"/>
  <c r="O137" i="4"/>
  <c r="J137" i="4"/>
  <c r="AH136" i="4"/>
  <c r="X136" i="4"/>
  <c r="Y136" i="4" s="1"/>
  <c r="Q136" i="4"/>
  <c r="R136" i="4" s="1"/>
  <c r="O136" i="4"/>
  <c r="J136" i="4"/>
  <c r="AH135" i="4"/>
  <c r="X135" i="4"/>
  <c r="Y135" i="4" s="1"/>
  <c r="Q135" i="4"/>
  <c r="R135" i="4" s="1"/>
  <c r="O135" i="4"/>
  <c r="J135" i="4"/>
  <c r="AG128" i="4"/>
  <c r="P128" i="4"/>
  <c r="AH127" i="4"/>
  <c r="X127" i="4"/>
  <c r="Y127" i="4" s="1"/>
  <c r="Q127" i="4"/>
  <c r="R127" i="4" s="1"/>
  <c r="O127" i="4"/>
  <c r="S127" i="4" s="1"/>
  <c r="J127" i="4"/>
  <c r="AH126" i="4"/>
  <c r="X126" i="4"/>
  <c r="Y126" i="4" s="1"/>
  <c r="Q126" i="4"/>
  <c r="R126" i="4" s="1"/>
  <c r="O126" i="4"/>
  <c r="S126" i="4" s="1"/>
  <c r="J126" i="4"/>
  <c r="Z126" i="4" s="1"/>
  <c r="AA126" i="4" s="1"/>
  <c r="AB126" i="4" s="1"/>
  <c r="AC126" i="4" s="1"/>
  <c r="AH125" i="4"/>
  <c r="X125" i="4"/>
  <c r="Y125" i="4" s="1"/>
  <c r="Q125" i="4"/>
  <c r="R125" i="4" s="1"/>
  <c r="O125" i="4"/>
  <c r="J125" i="4"/>
  <c r="AH124" i="4"/>
  <c r="X124" i="4"/>
  <c r="Y124" i="4" s="1"/>
  <c r="Q124" i="4"/>
  <c r="R124" i="4" s="1"/>
  <c r="O124" i="4"/>
  <c r="J124" i="4"/>
  <c r="AH123" i="4"/>
  <c r="X123" i="4"/>
  <c r="Y123" i="4" s="1"/>
  <c r="Q123" i="4"/>
  <c r="R123" i="4" s="1"/>
  <c r="O123" i="4"/>
  <c r="J123" i="4"/>
  <c r="Z123" i="4" s="1"/>
  <c r="AA123" i="4" s="1"/>
  <c r="AB123" i="4" s="1"/>
  <c r="AC123" i="4" s="1"/>
  <c r="AH122" i="4"/>
  <c r="X122" i="4"/>
  <c r="Y122" i="4" s="1"/>
  <c r="Q122" i="4"/>
  <c r="R122" i="4" s="1"/>
  <c r="O122" i="4"/>
  <c r="J122" i="4"/>
  <c r="AH121" i="4"/>
  <c r="X121" i="4"/>
  <c r="Y121" i="4" s="1"/>
  <c r="Q121" i="4"/>
  <c r="R121" i="4" s="1"/>
  <c r="O121" i="4"/>
  <c r="J121" i="4"/>
  <c r="AH120" i="4"/>
  <c r="X120" i="4"/>
  <c r="Y120" i="4" s="1"/>
  <c r="Q120" i="4"/>
  <c r="R120" i="4" s="1"/>
  <c r="O120" i="4"/>
  <c r="S120" i="4" s="1"/>
  <c r="J120" i="4"/>
  <c r="AH119" i="4"/>
  <c r="X119" i="4"/>
  <c r="Y119" i="4" s="1"/>
  <c r="Q119" i="4"/>
  <c r="R119" i="4" s="1"/>
  <c r="O119" i="4"/>
  <c r="J119" i="4"/>
  <c r="AH118" i="4"/>
  <c r="X118" i="4"/>
  <c r="Y118" i="4" s="1"/>
  <c r="Q118" i="4"/>
  <c r="R118" i="4" s="1"/>
  <c r="O118" i="4"/>
  <c r="J118" i="4"/>
  <c r="AH117" i="4"/>
  <c r="X117" i="4"/>
  <c r="Y117" i="4" s="1"/>
  <c r="Q117" i="4"/>
  <c r="R117" i="4" s="1"/>
  <c r="O117" i="4"/>
  <c r="J117" i="4"/>
  <c r="AH116" i="4"/>
  <c r="X116" i="4"/>
  <c r="Y116" i="4" s="1"/>
  <c r="Q116" i="4"/>
  <c r="R116" i="4" s="1"/>
  <c r="O116" i="4"/>
  <c r="J116" i="4"/>
  <c r="AH115" i="4"/>
  <c r="X115" i="4"/>
  <c r="Y115" i="4" s="1"/>
  <c r="Q115" i="4"/>
  <c r="R115" i="4" s="1"/>
  <c r="O115" i="4"/>
  <c r="J115" i="4"/>
  <c r="Z115" i="4" s="1"/>
  <c r="AA115" i="4" s="1"/>
  <c r="AB115" i="4" s="1"/>
  <c r="AC115" i="4" s="1"/>
  <c r="AH114" i="4"/>
  <c r="X114" i="4"/>
  <c r="Y114" i="4" s="1"/>
  <c r="Q114" i="4"/>
  <c r="R114" i="4" s="1"/>
  <c r="O114" i="4"/>
  <c r="J114" i="4"/>
  <c r="AH113" i="4"/>
  <c r="X113" i="4"/>
  <c r="Y113" i="4" s="1"/>
  <c r="Q113" i="4"/>
  <c r="R113" i="4" s="1"/>
  <c r="O113" i="4"/>
  <c r="J113" i="4"/>
  <c r="AH112" i="4"/>
  <c r="X112" i="4"/>
  <c r="Y112" i="4" s="1"/>
  <c r="Q112" i="4"/>
  <c r="R112" i="4" s="1"/>
  <c r="O112" i="4"/>
  <c r="S112" i="4" s="1"/>
  <c r="J112" i="4"/>
  <c r="AH111" i="4"/>
  <c r="X111" i="4"/>
  <c r="Y111" i="4" s="1"/>
  <c r="Q111" i="4"/>
  <c r="O111" i="4"/>
  <c r="J111" i="4"/>
  <c r="AH110" i="4"/>
  <c r="X110" i="4"/>
  <c r="Y110" i="4" s="1"/>
  <c r="Q110" i="4"/>
  <c r="R110" i="4" s="1"/>
  <c r="O110" i="4"/>
  <c r="J110" i="4"/>
  <c r="AG103" i="4"/>
  <c r="AF103" i="4"/>
  <c r="P103" i="4"/>
  <c r="AH102" i="4"/>
  <c r="X102" i="4"/>
  <c r="Y102" i="4" s="1"/>
  <c r="Q102" i="4"/>
  <c r="R102" i="4" s="1"/>
  <c r="O102" i="4"/>
  <c r="J102" i="4"/>
  <c r="AH101" i="4"/>
  <c r="X101" i="4"/>
  <c r="Y101" i="4" s="1"/>
  <c r="Q101" i="4"/>
  <c r="R101" i="4" s="1"/>
  <c r="O101" i="4"/>
  <c r="J101" i="4"/>
  <c r="AH100" i="4"/>
  <c r="X100" i="4"/>
  <c r="Y100" i="4" s="1"/>
  <c r="Q100" i="4"/>
  <c r="R100" i="4" s="1"/>
  <c r="O100" i="4"/>
  <c r="J100" i="4"/>
  <c r="AH99" i="4"/>
  <c r="X99" i="4"/>
  <c r="Y99" i="4" s="1"/>
  <c r="Q99" i="4"/>
  <c r="R99" i="4" s="1"/>
  <c r="O99" i="4"/>
  <c r="J99" i="4"/>
  <c r="AH98" i="4"/>
  <c r="X98" i="4"/>
  <c r="Y98" i="4" s="1"/>
  <c r="Q98" i="4"/>
  <c r="R98" i="4" s="1"/>
  <c r="O98" i="4"/>
  <c r="J98" i="4"/>
  <c r="N94" i="4"/>
  <c r="M94" i="4"/>
  <c r="K94" i="4"/>
  <c r="AG91" i="4"/>
  <c r="AF91" i="4"/>
  <c r="U91" i="4"/>
  <c r="P91" i="4"/>
  <c r="N91" i="4"/>
  <c r="M91" i="4"/>
  <c r="K91" i="4"/>
  <c r="AH90" i="4"/>
  <c r="X90" i="4"/>
  <c r="Y90" i="4" s="1"/>
  <c r="Q90" i="4"/>
  <c r="R90" i="4" s="1"/>
  <c r="O90" i="4"/>
  <c r="J90" i="4"/>
  <c r="AH89" i="4"/>
  <c r="X89" i="4"/>
  <c r="Y89" i="4" s="1"/>
  <c r="Q89" i="4"/>
  <c r="R89" i="4" s="1"/>
  <c r="O89" i="4"/>
  <c r="J89" i="4"/>
  <c r="AH88" i="4"/>
  <c r="X88" i="4"/>
  <c r="Y88" i="4" s="1"/>
  <c r="Q88" i="4"/>
  <c r="R88" i="4" s="1"/>
  <c r="O88" i="4"/>
  <c r="J88" i="4"/>
  <c r="AH87" i="4"/>
  <c r="X87" i="4"/>
  <c r="Y87" i="4" s="1"/>
  <c r="Q87" i="4"/>
  <c r="R87" i="4" s="1"/>
  <c r="O87" i="4"/>
  <c r="J87" i="4"/>
  <c r="AH86" i="4"/>
  <c r="X86" i="4"/>
  <c r="Y86" i="4" s="1"/>
  <c r="Q86" i="4"/>
  <c r="R86" i="4" s="1"/>
  <c r="O86" i="4"/>
  <c r="J86" i="4"/>
  <c r="AH85" i="4"/>
  <c r="X85" i="4"/>
  <c r="Y85" i="4" s="1"/>
  <c r="Q85" i="4"/>
  <c r="R85" i="4" s="1"/>
  <c r="O85" i="4"/>
  <c r="J85" i="4"/>
  <c r="AH84" i="4"/>
  <c r="X84" i="4"/>
  <c r="Y84" i="4" s="1"/>
  <c r="Q84" i="4"/>
  <c r="R84" i="4" s="1"/>
  <c r="O84" i="4"/>
  <c r="J84" i="4"/>
  <c r="AH83" i="4"/>
  <c r="X83" i="4"/>
  <c r="Y83" i="4" s="1"/>
  <c r="Q83" i="4"/>
  <c r="R83" i="4" s="1"/>
  <c r="O83" i="4"/>
  <c r="S83" i="4" s="1"/>
  <c r="J83" i="4"/>
  <c r="AH82" i="4"/>
  <c r="X82" i="4"/>
  <c r="Y82" i="4" s="1"/>
  <c r="Q82" i="4"/>
  <c r="R82" i="4" s="1"/>
  <c r="O82" i="4"/>
  <c r="J82" i="4"/>
  <c r="AH81" i="4"/>
  <c r="X81" i="4"/>
  <c r="Y81" i="4" s="1"/>
  <c r="Q81" i="4"/>
  <c r="R81" i="4" s="1"/>
  <c r="O81" i="4"/>
  <c r="J81" i="4"/>
  <c r="AH80" i="4"/>
  <c r="X80" i="4"/>
  <c r="Y80" i="4" s="1"/>
  <c r="Q80" i="4"/>
  <c r="R80" i="4" s="1"/>
  <c r="O80" i="4"/>
  <c r="J80" i="4"/>
  <c r="AH79" i="4"/>
  <c r="X79" i="4"/>
  <c r="Y79" i="4" s="1"/>
  <c r="Q79" i="4"/>
  <c r="R79" i="4" s="1"/>
  <c r="O79" i="4"/>
  <c r="J79" i="4"/>
  <c r="AH78" i="4"/>
  <c r="X78" i="4"/>
  <c r="Y78" i="4" s="1"/>
  <c r="Q78" i="4"/>
  <c r="R78" i="4" s="1"/>
  <c r="O78" i="4"/>
  <c r="J78" i="4"/>
  <c r="AH77" i="4"/>
  <c r="X77" i="4"/>
  <c r="Y77" i="4" s="1"/>
  <c r="Q77" i="4"/>
  <c r="R77" i="4" s="1"/>
  <c r="O77" i="4"/>
  <c r="J77" i="4"/>
  <c r="AH76" i="4"/>
  <c r="X76" i="4"/>
  <c r="Y76" i="4" s="1"/>
  <c r="Q76" i="4"/>
  <c r="R76" i="4" s="1"/>
  <c r="O76" i="4"/>
  <c r="J76" i="4"/>
  <c r="AH75" i="4"/>
  <c r="X75" i="4"/>
  <c r="Y75" i="4" s="1"/>
  <c r="Q75" i="4"/>
  <c r="R75" i="4" s="1"/>
  <c r="O75" i="4"/>
  <c r="J75" i="4"/>
  <c r="AH74" i="4"/>
  <c r="X74" i="4"/>
  <c r="Y74" i="4" s="1"/>
  <c r="Q74" i="4"/>
  <c r="R74" i="4" s="1"/>
  <c r="O74" i="4"/>
  <c r="J74" i="4"/>
  <c r="Z74" i="4" s="1"/>
  <c r="AA74" i="4" s="1"/>
  <c r="AB74" i="4" s="1"/>
  <c r="AC74" i="4" s="1"/>
  <c r="AH73" i="4"/>
  <c r="X73" i="4"/>
  <c r="Y73" i="4" s="1"/>
  <c r="Q73" i="4"/>
  <c r="R73" i="4" s="1"/>
  <c r="O73" i="4"/>
  <c r="J73" i="4"/>
  <c r="AH72" i="4"/>
  <c r="X72" i="4"/>
  <c r="Y72" i="4" s="1"/>
  <c r="Q72" i="4"/>
  <c r="R72" i="4" s="1"/>
  <c r="O72" i="4"/>
  <c r="J72" i="4"/>
  <c r="AH71" i="4"/>
  <c r="X71" i="4"/>
  <c r="Y71" i="4" s="1"/>
  <c r="Q71" i="4"/>
  <c r="R71" i="4" s="1"/>
  <c r="O71" i="4"/>
  <c r="J71" i="4"/>
  <c r="AH70" i="4"/>
  <c r="X70" i="4"/>
  <c r="Y70" i="4" s="1"/>
  <c r="Q70" i="4"/>
  <c r="R70" i="4" s="1"/>
  <c r="O70" i="4"/>
  <c r="J70" i="4"/>
  <c r="Z70" i="4" s="1"/>
  <c r="AA70" i="4" s="1"/>
  <c r="AB70" i="4" s="1"/>
  <c r="AC70" i="4" s="1"/>
  <c r="AH69" i="4"/>
  <c r="X69" i="4"/>
  <c r="Y69" i="4" s="1"/>
  <c r="Q69" i="4"/>
  <c r="R69" i="4" s="1"/>
  <c r="O69" i="4"/>
  <c r="J69" i="4"/>
  <c r="AH68" i="4"/>
  <c r="X68" i="4"/>
  <c r="Y68" i="4" s="1"/>
  <c r="Q68" i="4"/>
  <c r="R68" i="4" s="1"/>
  <c r="O68" i="4"/>
  <c r="J68" i="4"/>
  <c r="AH67" i="4"/>
  <c r="X67" i="4"/>
  <c r="Y67" i="4" s="1"/>
  <c r="Q67" i="4"/>
  <c r="R67" i="4" s="1"/>
  <c r="O67" i="4"/>
  <c r="S67" i="4" s="1"/>
  <c r="J67" i="4"/>
  <c r="AH66" i="4"/>
  <c r="X66" i="4"/>
  <c r="Y66" i="4" s="1"/>
  <c r="Q66" i="4"/>
  <c r="R66" i="4" s="1"/>
  <c r="O66" i="4"/>
  <c r="J66" i="4"/>
  <c r="AH65" i="4"/>
  <c r="X65" i="4"/>
  <c r="Y65" i="4" s="1"/>
  <c r="Q65" i="4"/>
  <c r="R65" i="4" s="1"/>
  <c r="O65" i="4"/>
  <c r="J65" i="4"/>
  <c r="AH64" i="4"/>
  <c r="X64" i="4"/>
  <c r="Y64" i="4" s="1"/>
  <c r="Q64" i="4"/>
  <c r="R64" i="4" s="1"/>
  <c r="O64" i="4"/>
  <c r="J64" i="4"/>
  <c r="AH63" i="4"/>
  <c r="X63" i="4"/>
  <c r="Y63" i="4" s="1"/>
  <c r="Q63" i="4"/>
  <c r="R63" i="4" s="1"/>
  <c r="O63" i="4"/>
  <c r="S63" i="4" s="1"/>
  <c r="J63" i="4"/>
  <c r="AH62" i="4"/>
  <c r="X62" i="4"/>
  <c r="Y62" i="4" s="1"/>
  <c r="Q62" i="4"/>
  <c r="R62" i="4" s="1"/>
  <c r="O62" i="4"/>
  <c r="J62" i="4"/>
  <c r="AH61" i="4"/>
  <c r="X61" i="4"/>
  <c r="Y61" i="4" s="1"/>
  <c r="Q61" i="4"/>
  <c r="R61" i="4" s="1"/>
  <c r="O61" i="4"/>
  <c r="J61" i="4"/>
  <c r="AH60" i="4"/>
  <c r="X60" i="4"/>
  <c r="Y60" i="4" s="1"/>
  <c r="Q60" i="4"/>
  <c r="R60" i="4" s="1"/>
  <c r="O60" i="4"/>
  <c r="J60" i="4"/>
  <c r="AH59" i="4"/>
  <c r="X59" i="4"/>
  <c r="Y59" i="4" s="1"/>
  <c r="Q59" i="4"/>
  <c r="R59" i="4" s="1"/>
  <c r="O59" i="4"/>
  <c r="S59" i="4" s="1"/>
  <c r="J59" i="4"/>
  <c r="AH58" i="4"/>
  <c r="X58" i="4"/>
  <c r="Y58" i="4" s="1"/>
  <c r="Q58" i="4"/>
  <c r="R58" i="4" s="1"/>
  <c r="O58" i="4"/>
  <c r="J58" i="4"/>
  <c r="AH57" i="4"/>
  <c r="X57" i="4"/>
  <c r="Y57" i="4" s="1"/>
  <c r="Q57" i="4"/>
  <c r="R57" i="4" s="1"/>
  <c r="O57" i="4"/>
  <c r="J57" i="4"/>
  <c r="AG50" i="4"/>
  <c r="AF50" i="4"/>
  <c r="P50" i="4"/>
  <c r="AH49" i="4"/>
  <c r="AC49" i="4"/>
  <c r="AA49" i="4"/>
  <c r="AB49" i="4" s="1"/>
  <c r="X49" i="4"/>
  <c r="Y49" i="4" s="1"/>
  <c r="Q49" i="4"/>
  <c r="R49" i="4" s="1"/>
  <c r="O49" i="4"/>
  <c r="S49" i="4" s="1"/>
  <c r="AD49" i="4" s="1"/>
  <c r="J49" i="4"/>
  <c r="AH48" i="4"/>
  <c r="AC48" i="4"/>
  <c r="AA48" i="4"/>
  <c r="AA50" i="4" s="1"/>
  <c r="X48" i="4"/>
  <c r="Y48" i="4" s="1"/>
  <c r="Q48" i="4"/>
  <c r="O48" i="4"/>
  <c r="J48" i="4"/>
  <c r="AG41" i="4"/>
  <c r="AF41" i="4"/>
  <c r="P41" i="4"/>
  <c r="AH40" i="4"/>
  <c r="AC40" i="4"/>
  <c r="AA40" i="4"/>
  <c r="AB40" i="4" s="1"/>
  <c r="X40" i="4"/>
  <c r="Y40" i="4" s="1"/>
  <c r="Q40" i="4"/>
  <c r="R40" i="4" s="1"/>
  <c r="O40" i="4"/>
  <c r="J40" i="4"/>
  <c r="AH39" i="4"/>
  <c r="AC39" i="4"/>
  <c r="AA39" i="4"/>
  <c r="AB39" i="4" s="1"/>
  <c r="X39" i="4"/>
  <c r="Y39" i="4" s="1"/>
  <c r="Q39" i="4"/>
  <c r="R39" i="4" s="1"/>
  <c r="O39" i="4"/>
  <c r="J39" i="4"/>
  <c r="AH38" i="4"/>
  <c r="AC38" i="4"/>
  <c r="AA38" i="4"/>
  <c r="AB38" i="4" s="1"/>
  <c r="X38" i="4"/>
  <c r="Y38" i="4" s="1"/>
  <c r="Q38" i="4"/>
  <c r="R38" i="4" s="1"/>
  <c r="O38" i="4"/>
  <c r="J38" i="4"/>
  <c r="AH37" i="4"/>
  <c r="AC37" i="4"/>
  <c r="AA37" i="4"/>
  <c r="AB37" i="4" s="1"/>
  <c r="X37" i="4"/>
  <c r="Y37" i="4" s="1"/>
  <c r="Q37" i="4"/>
  <c r="R37" i="4" s="1"/>
  <c r="O37" i="4"/>
  <c r="J37" i="4"/>
  <c r="AH36" i="4"/>
  <c r="AC36" i="4"/>
  <c r="AA36" i="4"/>
  <c r="AB36" i="4" s="1"/>
  <c r="X36" i="4"/>
  <c r="Y36" i="4" s="1"/>
  <c r="Q36" i="4"/>
  <c r="R36" i="4" s="1"/>
  <c r="O36" i="4"/>
  <c r="J36" i="4"/>
  <c r="AH35" i="4"/>
  <c r="AC35" i="4"/>
  <c r="AA35" i="4"/>
  <c r="AB35" i="4" s="1"/>
  <c r="X35" i="4"/>
  <c r="Y35" i="4" s="1"/>
  <c r="Q35" i="4"/>
  <c r="R35" i="4" s="1"/>
  <c r="O35" i="4"/>
  <c r="J35" i="4"/>
  <c r="AH34" i="4"/>
  <c r="AC34" i="4"/>
  <c r="AA34" i="4"/>
  <c r="X34" i="4"/>
  <c r="Y34" i="4" s="1"/>
  <c r="Q34" i="4"/>
  <c r="O34" i="4"/>
  <c r="J34" i="4"/>
  <c r="AG27" i="4"/>
  <c r="AF27" i="4"/>
  <c r="P27" i="4"/>
  <c r="AH26" i="4"/>
  <c r="AH27" i="4" s="1"/>
  <c r="AC26" i="4"/>
  <c r="AC27" i="4" s="1"/>
  <c r="AA26" i="4"/>
  <c r="AB26" i="4" s="1"/>
  <c r="AB27" i="4" s="1"/>
  <c r="X26" i="4"/>
  <c r="Y26" i="4" s="1"/>
  <c r="Q26" i="4"/>
  <c r="O26" i="4"/>
  <c r="O27" i="4" s="1"/>
  <c r="J26" i="4"/>
  <c r="AG19" i="4"/>
  <c r="AF19" i="4"/>
  <c r="P19" i="4"/>
  <c r="AH18" i="4"/>
  <c r="AC18" i="4"/>
  <c r="AA18" i="4"/>
  <c r="AB18" i="4" s="1"/>
  <c r="X18" i="4"/>
  <c r="Y18" i="4" s="1"/>
  <c r="Q18" i="4"/>
  <c r="R18" i="4" s="1"/>
  <c r="O18" i="4"/>
  <c r="J18" i="4"/>
  <c r="AH17" i="4"/>
  <c r="AC17" i="4"/>
  <c r="AA17" i="4"/>
  <c r="AB17" i="4" s="1"/>
  <c r="X17" i="4"/>
  <c r="Y17" i="4" s="1"/>
  <c r="Q17" i="4"/>
  <c r="R17" i="4" s="1"/>
  <c r="O17" i="4"/>
  <c r="S17" i="4" s="1"/>
  <c r="J17" i="4"/>
  <c r="AH16" i="4"/>
  <c r="AC16" i="4"/>
  <c r="AA16" i="4"/>
  <c r="AB16" i="4" s="1"/>
  <c r="X16" i="4"/>
  <c r="Y16" i="4" s="1"/>
  <c r="Q16" i="4"/>
  <c r="R16" i="4" s="1"/>
  <c r="O16" i="4"/>
  <c r="S16" i="4" s="1"/>
  <c r="J16" i="4"/>
  <c r="AH15" i="4"/>
  <c r="AC15" i="4"/>
  <c r="AA15" i="4"/>
  <c r="AB15" i="4" s="1"/>
  <c r="X15" i="4"/>
  <c r="Y15" i="4" s="1"/>
  <c r="Q15" i="4"/>
  <c r="R15" i="4" s="1"/>
  <c r="O15" i="4"/>
  <c r="S15" i="4" s="1"/>
  <c r="J15" i="4"/>
  <c r="AH14" i="4"/>
  <c r="AC14" i="4"/>
  <c r="AA14" i="4"/>
  <c r="AB14" i="4" s="1"/>
  <c r="X14" i="4"/>
  <c r="Y14" i="4" s="1"/>
  <c r="Q14" i="4"/>
  <c r="R14" i="4" s="1"/>
  <c r="O14" i="4"/>
  <c r="J14" i="4"/>
  <c r="AH13" i="4"/>
  <c r="AC13" i="4"/>
  <c r="AA13" i="4"/>
  <c r="AB13" i="4" s="1"/>
  <c r="X13" i="4"/>
  <c r="Y13" i="4" s="1"/>
  <c r="Q13" i="4"/>
  <c r="R13" i="4" s="1"/>
  <c r="O13" i="4"/>
  <c r="J13" i="4"/>
  <c r="AH12" i="4"/>
  <c r="AC12" i="4"/>
  <c r="AA12" i="4"/>
  <c r="AB12" i="4" s="1"/>
  <c r="X12" i="4"/>
  <c r="Y12" i="4" s="1"/>
  <c r="Q12" i="4"/>
  <c r="R12" i="4" s="1"/>
  <c r="O12" i="4"/>
  <c r="J12" i="4"/>
  <c r="AH11" i="4"/>
  <c r="AC11" i="4"/>
  <c r="AA11" i="4"/>
  <c r="AB11" i="4" s="1"/>
  <c r="X11" i="4"/>
  <c r="Y11" i="4" s="1"/>
  <c r="Q11" i="4"/>
  <c r="R11" i="4" s="1"/>
  <c r="O11" i="4"/>
  <c r="S11" i="4" s="1"/>
  <c r="J11" i="4"/>
  <c r="AH10" i="4"/>
  <c r="AC10" i="4"/>
  <c r="AA10" i="4"/>
  <c r="AB10" i="4" s="1"/>
  <c r="X10" i="4"/>
  <c r="Y10" i="4" s="1"/>
  <c r="Q10" i="4"/>
  <c r="R10" i="4" s="1"/>
  <c r="O10" i="4"/>
  <c r="J10" i="4"/>
  <c r="AH9" i="4"/>
  <c r="AC9" i="4"/>
  <c r="AA9" i="4"/>
  <c r="AA19" i="4" s="1"/>
  <c r="X9" i="4"/>
  <c r="Y9" i="4" s="1"/>
  <c r="Q9" i="4"/>
  <c r="R9" i="4" s="1"/>
  <c r="O9" i="4"/>
  <c r="J9" i="4"/>
  <c r="S35" i="4" l="1"/>
  <c r="R48" i="4"/>
  <c r="S48" i="4" s="1"/>
  <c r="S50" i="4" s="1"/>
  <c r="Q50" i="4"/>
  <c r="Z62" i="4"/>
  <c r="AA62" i="4" s="1"/>
  <c r="AB62" i="4" s="1"/>
  <c r="AC62" i="4" s="1"/>
  <c r="S65" i="4"/>
  <c r="Z65" i="4"/>
  <c r="AA65" i="4" s="1"/>
  <c r="AB65" i="4" s="1"/>
  <c r="AC65" i="4" s="1"/>
  <c r="Z68" i="4"/>
  <c r="AA68" i="4" s="1"/>
  <c r="AB68" i="4" s="1"/>
  <c r="AC68" i="4" s="1"/>
  <c r="S69" i="4"/>
  <c r="Z69" i="4"/>
  <c r="AA69" i="4" s="1"/>
  <c r="AB69" i="4" s="1"/>
  <c r="AC69" i="4" s="1"/>
  <c r="AD69" i="4" s="1"/>
  <c r="Z72" i="4"/>
  <c r="AA72" i="4" s="1"/>
  <c r="AB72" i="4" s="1"/>
  <c r="AC72" i="4" s="1"/>
  <c r="Z77" i="4"/>
  <c r="AA77" i="4" s="1"/>
  <c r="AB77" i="4" s="1"/>
  <c r="AC77" i="4" s="1"/>
  <c r="Z78" i="4"/>
  <c r="AA78" i="4" s="1"/>
  <c r="AB78" i="4" s="1"/>
  <c r="AC78" i="4" s="1"/>
  <c r="S81" i="4"/>
  <c r="Z81" i="4"/>
  <c r="AA81" i="4" s="1"/>
  <c r="AB81" i="4" s="1"/>
  <c r="AC81" i="4" s="1"/>
  <c r="AD81" i="4" s="1"/>
  <c r="S85" i="4"/>
  <c r="S87" i="4"/>
  <c r="Z114" i="4"/>
  <c r="AA114" i="4" s="1"/>
  <c r="AB114" i="4" s="1"/>
  <c r="AC114" i="4" s="1"/>
  <c r="S118" i="4"/>
  <c r="Z118" i="4"/>
  <c r="AA118" i="4" s="1"/>
  <c r="AB118" i="4" s="1"/>
  <c r="AC118" i="4" s="1"/>
  <c r="S124" i="4"/>
  <c r="S137" i="4"/>
  <c r="Z155" i="4"/>
  <c r="Z157" i="4"/>
  <c r="S163" i="4"/>
  <c r="AD163" i="4" s="1"/>
  <c r="Z163" i="4"/>
  <c r="S190" i="4"/>
  <c r="AD190" i="4" s="1"/>
  <c r="S192" i="4"/>
  <c r="AD192" i="4" s="1"/>
  <c r="S200" i="4"/>
  <c r="AD200" i="4" s="1"/>
  <c r="S207" i="4"/>
  <c r="Z209" i="4"/>
  <c r="AA209" i="4" s="1"/>
  <c r="AB209" i="4" s="1"/>
  <c r="AC209" i="4" s="1"/>
  <c r="Z213" i="4"/>
  <c r="AA213" i="4" s="1"/>
  <c r="AB213" i="4" s="1"/>
  <c r="AC213" i="4" s="1"/>
  <c r="Z216" i="4"/>
  <c r="AA216" i="4" s="1"/>
  <c r="AB216" i="4" s="1"/>
  <c r="AC216" i="4" s="1"/>
  <c r="Z217" i="4"/>
  <c r="AA217" i="4" s="1"/>
  <c r="AB217" i="4" s="1"/>
  <c r="AC217" i="4" s="1"/>
  <c r="S220" i="4"/>
  <c r="S224" i="4"/>
  <c r="Z232" i="4"/>
  <c r="AA232" i="4" s="1"/>
  <c r="AB232" i="4" s="1"/>
  <c r="AC232" i="4" s="1"/>
  <c r="Z233" i="4"/>
  <c r="AA233" i="4" s="1"/>
  <c r="AB233" i="4" s="1"/>
  <c r="AC233" i="4" s="1"/>
  <c r="S239" i="4"/>
  <c r="S243" i="4"/>
  <c r="S244" i="4"/>
  <c r="Z245" i="4"/>
  <c r="AA245" i="4" s="1"/>
  <c r="AB245" i="4" s="1"/>
  <c r="AC245" i="4" s="1"/>
  <c r="S249" i="4"/>
  <c r="Z251" i="4"/>
  <c r="AA251" i="4" s="1"/>
  <c r="AB251" i="4" s="1"/>
  <c r="AC251" i="4" s="1"/>
  <c r="Z255" i="4"/>
  <c r="AA255" i="4" s="1"/>
  <c r="AB255" i="4" s="1"/>
  <c r="AC255" i="4" s="1"/>
  <c r="S258" i="4"/>
  <c r="Z259" i="4"/>
  <c r="AA259" i="4" s="1"/>
  <c r="AB259" i="4" s="1"/>
  <c r="AC259" i="4" s="1"/>
  <c r="Z276" i="4"/>
  <c r="S282" i="4"/>
  <c r="AD282" i="4" s="1"/>
  <c r="S286" i="4"/>
  <c r="S294" i="4"/>
  <c r="Z297" i="4"/>
  <c r="AA297" i="4" s="1"/>
  <c r="AB297" i="4" s="1"/>
  <c r="AC297" i="4" s="1"/>
  <c r="Z301" i="4"/>
  <c r="AA301" i="4" s="1"/>
  <c r="AB301" i="4" s="1"/>
  <c r="AC301" i="4" s="1"/>
  <c r="Z305" i="4"/>
  <c r="AA305" i="4" s="1"/>
  <c r="AB305" i="4" s="1"/>
  <c r="AC305" i="4" s="1"/>
  <c r="Z312" i="4"/>
  <c r="AA312" i="4" s="1"/>
  <c r="AB312" i="4" s="1"/>
  <c r="AC312" i="4" s="1"/>
  <c r="S323" i="4"/>
  <c r="Z323" i="4"/>
  <c r="AA323" i="4" s="1"/>
  <c r="AB323" i="4" s="1"/>
  <c r="AC323" i="4" s="1"/>
  <c r="Z324" i="4"/>
  <c r="AA324" i="4" s="1"/>
  <c r="AB324" i="4" s="1"/>
  <c r="AC324" i="4" s="1"/>
  <c r="S330" i="4"/>
  <c r="S331" i="4"/>
  <c r="AD331" i="4" s="1"/>
  <c r="Z332" i="4"/>
  <c r="AA332" i="4" s="1"/>
  <c r="AB332" i="4" s="1"/>
  <c r="AC332" i="4" s="1"/>
  <c r="S342" i="4"/>
  <c r="S343" i="4"/>
  <c r="Z343" i="4"/>
  <c r="AA343" i="4" s="1"/>
  <c r="AB343" i="4" s="1"/>
  <c r="AC343" i="4" s="1"/>
  <c r="Z348" i="4"/>
  <c r="AA348" i="4" s="1"/>
  <c r="AB348" i="4" s="1"/>
  <c r="AC348" i="4" s="1"/>
  <c r="S351" i="4"/>
  <c r="Z352" i="4"/>
  <c r="AA352" i="4" s="1"/>
  <c r="AB352" i="4" s="1"/>
  <c r="AC352" i="4" s="1"/>
  <c r="Z360" i="4"/>
  <c r="AA360" i="4" s="1"/>
  <c r="AB360" i="4" s="1"/>
  <c r="AC360" i="4" s="1"/>
  <c r="S363" i="4"/>
  <c r="Z368" i="4"/>
  <c r="AA368" i="4" s="1"/>
  <c r="AB368" i="4" s="1"/>
  <c r="AC368" i="4" s="1"/>
  <c r="S379" i="4"/>
  <c r="Z380" i="4"/>
  <c r="AA380" i="4" s="1"/>
  <c r="AB380" i="4" s="1"/>
  <c r="AC380" i="4" s="1"/>
  <c r="S386" i="4"/>
  <c r="S387" i="4"/>
  <c r="Z388" i="4"/>
  <c r="AA388" i="4" s="1"/>
  <c r="AB388" i="4" s="1"/>
  <c r="AC388" i="4" s="1"/>
  <c r="S391" i="4"/>
  <c r="S395" i="4"/>
  <c r="S399" i="4"/>
  <c r="S402" i="4"/>
  <c r="Z408" i="4"/>
  <c r="AA408" i="4" s="1"/>
  <c r="AB408" i="4" s="1"/>
  <c r="AC408" i="4" s="1"/>
  <c r="S411" i="4"/>
  <c r="AD411" i="4" s="1"/>
  <c r="Z419" i="4"/>
  <c r="AA419" i="4" s="1"/>
  <c r="AB419" i="4" s="1"/>
  <c r="AC419" i="4" s="1"/>
  <c r="Z420" i="4"/>
  <c r="AA420" i="4" s="1"/>
  <c r="AB420" i="4" s="1"/>
  <c r="AC420" i="4" s="1"/>
  <c r="S423" i="4"/>
  <c r="S426" i="4"/>
  <c r="S427" i="4"/>
  <c r="Z427" i="4"/>
  <c r="AA427" i="4" s="1"/>
  <c r="AB427" i="4" s="1"/>
  <c r="AC427" i="4" s="1"/>
  <c r="Z428" i="4"/>
  <c r="AA428" i="4" s="1"/>
  <c r="AB428" i="4" s="1"/>
  <c r="AC428" i="4" s="1"/>
  <c r="S439" i="4"/>
  <c r="Z440" i="4"/>
  <c r="AA440" i="4" s="1"/>
  <c r="AB440" i="4" s="1"/>
  <c r="AC440" i="4" s="1"/>
  <c r="Z452" i="4"/>
  <c r="AA452" i="4" s="1"/>
  <c r="AB452" i="4" s="1"/>
  <c r="AC452" i="4" s="1"/>
  <c r="Z459" i="4"/>
  <c r="AA459" i="4" s="1"/>
  <c r="AB459" i="4" s="1"/>
  <c r="AC459" i="4" s="1"/>
  <c r="Z460" i="4"/>
  <c r="AA460" i="4" s="1"/>
  <c r="AB460" i="4" s="1"/>
  <c r="AC460" i="4" s="1"/>
  <c r="S467" i="4"/>
  <c r="Z467" i="4"/>
  <c r="AA467" i="4" s="1"/>
  <c r="AB467" i="4" s="1"/>
  <c r="AC467" i="4" s="1"/>
  <c r="AD467" i="4" s="1"/>
  <c r="S474" i="4"/>
  <c r="Z475" i="4"/>
  <c r="AA475" i="4" s="1"/>
  <c r="AB475" i="4" s="1"/>
  <c r="AC475" i="4" s="1"/>
  <c r="Z483" i="4"/>
  <c r="AA483" i="4" s="1"/>
  <c r="AB483" i="4" s="1"/>
  <c r="AC483" i="4" s="1"/>
  <c r="Z484" i="4"/>
  <c r="AA484" i="4" s="1"/>
  <c r="AB484" i="4" s="1"/>
  <c r="AC484" i="4" s="1"/>
  <c r="S491" i="4"/>
  <c r="Z492" i="4"/>
  <c r="AA492" i="4" s="1"/>
  <c r="AB492" i="4" s="1"/>
  <c r="AC492" i="4" s="1"/>
  <c r="S498" i="4"/>
  <c r="Z504" i="4"/>
  <c r="AA504" i="4" s="1"/>
  <c r="AB504" i="4" s="1"/>
  <c r="AC504" i="4" s="1"/>
  <c r="Z512" i="4"/>
  <c r="AA512" i="4" s="1"/>
  <c r="AB512" i="4" s="1"/>
  <c r="AC512" i="4" s="1"/>
  <c r="Z516" i="4"/>
  <c r="AA516" i="4" s="1"/>
  <c r="AB516" i="4" s="1"/>
  <c r="AC516" i="4" s="1"/>
  <c r="S523" i="4"/>
  <c r="Z531" i="4"/>
  <c r="AA531" i="4" s="1"/>
  <c r="AB531" i="4" s="1"/>
  <c r="AC531" i="4" s="1"/>
  <c r="Z532" i="4"/>
  <c r="AA532" i="4" s="1"/>
  <c r="AB532" i="4" s="1"/>
  <c r="AC532" i="4" s="1"/>
  <c r="S538" i="4"/>
  <c r="S539" i="4"/>
  <c r="Z539" i="4"/>
  <c r="AA539" i="4" s="1"/>
  <c r="AB539" i="4" s="1"/>
  <c r="AC539" i="4" s="1"/>
  <c r="Z540" i="4"/>
  <c r="AA540" i="4" s="1"/>
  <c r="AB540" i="4" s="1"/>
  <c r="AC540" i="4" s="1"/>
  <c r="S543" i="4"/>
  <c r="S547" i="4"/>
  <c r="Z548" i="4"/>
  <c r="AA548" i="4" s="1"/>
  <c r="AB548" i="4" s="1"/>
  <c r="AC548" i="4" s="1"/>
  <c r="S555" i="4"/>
  <c r="AD555" i="4" s="1"/>
  <c r="S559" i="4"/>
  <c r="S563" i="4"/>
  <c r="Z564" i="4"/>
  <c r="AA564" i="4" s="1"/>
  <c r="AB564" i="4" s="1"/>
  <c r="AC564" i="4" s="1"/>
  <c r="S567" i="4"/>
  <c r="S587" i="4"/>
  <c r="S594" i="4"/>
  <c r="S595" i="4"/>
  <c r="Z596" i="4"/>
  <c r="AA596" i="4" s="1"/>
  <c r="AB596" i="4" s="1"/>
  <c r="AC596" i="4" s="1"/>
  <c r="S602" i="4"/>
  <c r="S603" i="4"/>
  <c r="Z603" i="4"/>
  <c r="AA603" i="4" s="1"/>
  <c r="AB603" i="4" s="1"/>
  <c r="AC603" i="4" s="1"/>
  <c r="AD603" i="4" s="1"/>
  <c r="S611" i="4"/>
  <c r="Z612" i="4"/>
  <c r="AA612" i="4" s="1"/>
  <c r="AB612" i="4" s="1"/>
  <c r="AC612" i="4" s="1"/>
  <c r="S615" i="4"/>
  <c r="Z616" i="4"/>
  <c r="AA616" i="4" s="1"/>
  <c r="AB616" i="4" s="1"/>
  <c r="AC616" i="4" s="1"/>
  <c r="S618" i="4"/>
  <c r="S619" i="4"/>
  <c r="S623" i="4"/>
  <c r="S643" i="4"/>
  <c r="S651" i="4"/>
  <c r="Z651" i="4"/>
  <c r="AA651" i="4" s="1"/>
  <c r="AB651" i="4" s="1"/>
  <c r="AC651" i="4" s="1"/>
  <c r="Z652" i="4"/>
  <c r="AA652" i="4" s="1"/>
  <c r="AB652" i="4" s="1"/>
  <c r="AC652" i="4" s="1"/>
  <c r="S658" i="4"/>
  <c r="Z660" i="4"/>
  <c r="AA660" i="4" s="1"/>
  <c r="AB660" i="4" s="1"/>
  <c r="AC660" i="4" s="1"/>
  <c r="S667" i="4"/>
  <c r="Z667" i="4"/>
  <c r="AA667" i="4" s="1"/>
  <c r="AB667" i="4" s="1"/>
  <c r="AC667" i="4" s="1"/>
  <c r="AD667" i="4" s="1"/>
  <c r="Z668" i="4"/>
  <c r="AA668" i="4" s="1"/>
  <c r="AB668" i="4" s="1"/>
  <c r="AC668" i="4" s="1"/>
  <c r="S671" i="4"/>
  <c r="Z675" i="4"/>
  <c r="AA675" i="4" s="1"/>
  <c r="AB675" i="4" s="1"/>
  <c r="AC675" i="4" s="1"/>
  <c r="Z680" i="4"/>
  <c r="AA680" i="4" s="1"/>
  <c r="AB680" i="4" s="1"/>
  <c r="AC680" i="4" s="1"/>
  <c r="S683" i="4"/>
  <c r="Z684" i="4"/>
  <c r="AA684" i="4" s="1"/>
  <c r="AB684" i="4" s="1"/>
  <c r="AC684" i="4" s="1"/>
  <c r="S686" i="4"/>
  <c r="S687" i="4"/>
  <c r="Z687" i="4"/>
  <c r="AA687" i="4" s="1"/>
  <c r="AB687" i="4" s="1"/>
  <c r="AC687" i="4" s="1"/>
  <c r="S695" i="4"/>
  <c r="Z695" i="4"/>
  <c r="AA695" i="4" s="1"/>
  <c r="AB695" i="4" s="1"/>
  <c r="AC695" i="4" s="1"/>
  <c r="AD695" i="4" s="1"/>
  <c r="S699" i="4"/>
  <c r="S703" i="4"/>
  <c r="Z704" i="4"/>
  <c r="AA704" i="4" s="1"/>
  <c r="AB704" i="4" s="1"/>
  <c r="AC704" i="4" s="1"/>
  <c r="S707" i="4"/>
  <c r="Z708" i="4"/>
  <c r="AA708" i="4" s="1"/>
  <c r="AB708" i="4" s="1"/>
  <c r="AC708" i="4" s="1"/>
  <c r="S717" i="4"/>
  <c r="Z718" i="4"/>
  <c r="AA718" i="4" s="1"/>
  <c r="AB718" i="4" s="1"/>
  <c r="AC718" i="4" s="1"/>
  <c r="Z726" i="4"/>
  <c r="AA726" i="4" s="1"/>
  <c r="AB726" i="4" s="1"/>
  <c r="AC726" i="4" s="1"/>
  <c r="S729" i="4"/>
  <c r="Z730" i="4"/>
  <c r="AA730" i="4" s="1"/>
  <c r="AB730" i="4" s="1"/>
  <c r="AC730" i="4" s="1"/>
  <c r="S736" i="4"/>
  <c r="S737" i="4"/>
  <c r="Z737" i="4"/>
  <c r="AA737" i="4" s="1"/>
  <c r="AB737" i="4" s="1"/>
  <c r="AC737" i="4" s="1"/>
  <c r="S743" i="4"/>
  <c r="AD743" i="4" s="1"/>
  <c r="S745" i="4"/>
  <c r="S747" i="4"/>
  <c r="S751" i="4"/>
  <c r="Z751" i="4"/>
  <c r="AA751" i="4" s="1"/>
  <c r="AB751" i="4" s="1"/>
  <c r="AC751" i="4" s="1"/>
  <c r="S755" i="4"/>
  <c r="S759" i="4"/>
  <c r="Z764" i="4"/>
  <c r="AA764" i="4" s="1"/>
  <c r="AB764" i="4" s="1"/>
  <c r="AC764" i="4" s="1"/>
  <c r="Z773" i="4"/>
  <c r="AA773" i="4" s="1"/>
  <c r="AB773" i="4" s="1"/>
  <c r="AC773" i="4" s="1"/>
  <c r="Z775" i="4"/>
  <c r="AA775" i="4" s="1"/>
  <c r="AB775" i="4" s="1"/>
  <c r="AC775" i="4" s="1"/>
  <c r="S781" i="4"/>
  <c r="Z781" i="4"/>
  <c r="AA781" i="4" s="1"/>
  <c r="AB781" i="4" s="1"/>
  <c r="AC781" i="4" s="1"/>
  <c r="S785" i="4"/>
  <c r="S788" i="4"/>
  <c r="Z789" i="4"/>
  <c r="AA789" i="4" s="1"/>
  <c r="AB789" i="4" s="1"/>
  <c r="AC789" i="4" s="1"/>
  <c r="Z797" i="4"/>
  <c r="AA797" i="4" s="1"/>
  <c r="AB797" i="4" s="1"/>
  <c r="AC797" i="4" s="1"/>
  <c r="S803" i="4"/>
  <c r="S806" i="4"/>
  <c r="Z807" i="4"/>
  <c r="AA807" i="4" s="1"/>
  <c r="AB807" i="4" s="1"/>
  <c r="AC807" i="4" s="1"/>
  <c r="S814" i="4"/>
  <c r="Z814" i="4"/>
  <c r="AA814" i="4" s="1"/>
  <c r="AB814" i="4" s="1"/>
  <c r="AC814" i="4" s="1"/>
  <c r="AD814" i="4" s="1"/>
  <c r="Z815" i="4"/>
  <c r="AA815" i="4" s="1"/>
  <c r="AB815" i="4" s="1"/>
  <c r="AC815" i="4" s="1"/>
  <c r="AD816" i="4"/>
  <c r="Z829" i="4"/>
  <c r="S832" i="4"/>
  <c r="AD832" i="4" s="1"/>
  <c r="Z833" i="4"/>
  <c r="Z841" i="4"/>
  <c r="Z845" i="4"/>
  <c r="S852" i="4"/>
  <c r="Z853" i="4"/>
  <c r="AA853" i="4" s="1"/>
  <c r="AB853" i="4" s="1"/>
  <c r="AC853" i="4" s="1"/>
  <c r="S865" i="4"/>
  <c r="AD865" i="4" s="1"/>
  <c r="S871" i="4"/>
  <c r="AD871" i="4" s="1"/>
  <c r="Z871" i="4"/>
  <c r="S877" i="4"/>
  <c r="S878" i="4"/>
  <c r="Z879" i="4"/>
  <c r="AA879" i="4" s="1"/>
  <c r="AB879" i="4" s="1"/>
  <c r="AC879" i="4" s="1"/>
  <c r="S885" i="4"/>
  <c r="S889" i="4"/>
  <c r="Z891" i="4"/>
  <c r="AA891" i="4" s="1"/>
  <c r="AB891" i="4" s="1"/>
  <c r="AC891" i="4" s="1"/>
  <c r="S894" i="4"/>
  <c r="Z895" i="4"/>
  <c r="AA895" i="4" s="1"/>
  <c r="AB895" i="4" s="1"/>
  <c r="AC895" i="4" s="1"/>
  <c r="S902" i="4"/>
  <c r="S905" i="4"/>
  <c r="S906" i="4"/>
  <c r="S913" i="4"/>
  <c r="Z923" i="4"/>
  <c r="AA923" i="4" s="1"/>
  <c r="AB923" i="4" s="1"/>
  <c r="AC923" i="4" s="1"/>
  <c r="S926" i="4"/>
  <c r="S929" i="4"/>
  <c r="Z931" i="4"/>
  <c r="AA931" i="4" s="1"/>
  <c r="AB931" i="4" s="1"/>
  <c r="AC931" i="4" s="1"/>
  <c r="Z935" i="4"/>
  <c r="AA935" i="4" s="1"/>
  <c r="AB935" i="4" s="1"/>
  <c r="AC935" i="4" s="1"/>
  <c r="S937" i="4"/>
  <c r="Z943" i="4"/>
  <c r="AA943" i="4" s="1"/>
  <c r="AB943" i="4" s="1"/>
  <c r="AC943" i="4" s="1"/>
  <c r="S946" i="4"/>
  <c r="S949" i="4"/>
  <c r="S950" i="4"/>
  <c r="Z950" i="4"/>
  <c r="AA950" i="4" s="1"/>
  <c r="AB950" i="4" s="1"/>
  <c r="AC950" i="4" s="1"/>
  <c r="AD950" i="4" s="1"/>
  <c r="S954" i="4"/>
  <c r="S958" i="4"/>
  <c r="Z958" i="4"/>
  <c r="AA958" i="4" s="1"/>
  <c r="AB958" i="4" s="1"/>
  <c r="AC958" i="4" s="1"/>
  <c r="S962" i="4"/>
  <c r="S965" i="4"/>
  <c r="Z966" i="4"/>
  <c r="AA966" i="4" s="1"/>
  <c r="AB966" i="4" s="1"/>
  <c r="AC966" i="4" s="1"/>
  <c r="Z967" i="4"/>
  <c r="AA967" i="4" s="1"/>
  <c r="AB967" i="4" s="1"/>
  <c r="AC967" i="4" s="1"/>
  <c r="S969" i="4"/>
  <c r="Z977" i="4"/>
  <c r="AA977" i="4" s="1"/>
  <c r="AB977" i="4" s="1"/>
  <c r="AC977" i="4" s="1"/>
  <c r="S978" i="4"/>
  <c r="Z978" i="4"/>
  <c r="AA978" i="4" s="1"/>
  <c r="AB978" i="4" s="1"/>
  <c r="AC978" i="4" s="1"/>
  <c r="Z979" i="4"/>
  <c r="AA979" i="4" s="1"/>
  <c r="AB979" i="4" s="1"/>
  <c r="AC979" i="4" s="1"/>
  <c r="S981" i="4"/>
  <c r="Z982" i="4"/>
  <c r="AA982" i="4" s="1"/>
  <c r="AB982" i="4" s="1"/>
  <c r="AC982" i="4" s="1"/>
  <c r="S988" i="4"/>
  <c r="S990" i="4"/>
  <c r="Z993" i="4"/>
  <c r="AA993" i="4" s="1"/>
  <c r="AB993" i="4" s="1"/>
  <c r="AC993" i="4" s="1"/>
  <c r="AD993" i="4" s="1"/>
  <c r="Z998" i="4"/>
  <c r="AA998" i="4" s="1"/>
  <c r="AB998" i="4" s="1"/>
  <c r="AC998" i="4" s="1"/>
  <c r="Z999" i="4"/>
  <c r="AA999" i="4" s="1"/>
  <c r="AB999" i="4" s="1"/>
  <c r="AC999" i="4" s="1"/>
  <c r="S1004" i="4"/>
  <c r="Z1010" i="4"/>
  <c r="AA1010" i="4" s="1"/>
  <c r="AB1010" i="4" s="1"/>
  <c r="AC1010" i="4" s="1"/>
  <c r="S1018" i="4"/>
  <c r="Z1022" i="4"/>
  <c r="AA1022" i="4" s="1"/>
  <c r="AB1022" i="4" s="1"/>
  <c r="AC1022" i="4" s="1"/>
  <c r="Z1023" i="4"/>
  <c r="AA1023" i="4" s="1"/>
  <c r="AB1023" i="4" s="1"/>
  <c r="AC1023" i="4" s="1"/>
  <c r="S1024" i="4"/>
  <c r="Z1026" i="4"/>
  <c r="AA1026" i="4" s="1"/>
  <c r="AB1026" i="4" s="1"/>
  <c r="AC1026" i="4" s="1"/>
  <c r="S1030" i="4"/>
  <c r="Z1034" i="4"/>
  <c r="AA1034" i="4" s="1"/>
  <c r="AB1034" i="4" s="1"/>
  <c r="AC1034" i="4" s="1"/>
  <c r="Z1035" i="4"/>
  <c r="AA1035" i="4" s="1"/>
  <c r="AB1035" i="4" s="1"/>
  <c r="AC1035" i="4" s="1"/>
  <c r="S1036" i="4"/>
  <c r="Z1039" i="4"/>
  <c r="AA1039" i="4" s="1"/>
  <c r="AB1039" i="4" s="1"/>
  <c r="AC1039" i="4" s="1"/>
  <c r="S1040" i="4"/>
  <c r="S1042" i="4"/>
  <c r="Z1042" i="4"/>
  <c r="AA1042" i="4" s="1"/>
  <c r="AB1042" i="4" s="1"/>
  <c r="AC1042" i="4" s="1"/>
  <c r="S1044" i="4"/>
  <c r="Z1047" i="4"/>
  <c r="AA1047" i="4" s="1"/>
  <c r="AB1047" i="4" s="1"/>
  <c r="AC1047" i="4" s="1"/>
  <c r="S1049" i="4"/>
  <c r="AD1049" i="4" s="1"/>
  <c r="S1050" i="4"/>
  <c r="Z1051" i="4"/>
  <c r="AA1051" i="4" s="1"/>
  <c r="AB1051" i="4" s="1"/>
  <c r="AC1051" i="4" s="1"/>
  <c r="Z1054" i="4"/>
  <c r="AA1054" i="4" s="1"/>
  <c r="AB1054" i="4" s="1"/>
  <c r="AC1054" i="4" s="1"/>
  <c r="Z1058" i="4"/>
  <c r="AA1058" i="4" s="1"/>
  <c r="AB1058" i="4" s="1"/>
  <c r="AC1058" i="4" s="1"/>
  <c r="Z1059" i="4"/>
  <c r="AA1059" i="4" s="1"/>
  <c r="AB1059" i="4" s="1"/>
  <c r="AC1059" i="4" s="1"/>
  <c r="Z1062" i="4"/>
  <c r="AA1062" i="4" s="1"/>
  <c r="AB1062" i="4" s="1"/>
  <c r="AC1062" i="4" s="1"/>
  <c r="Z1070" i="4"/>
  <c r="AA1070" i="4" s="1"/>
  <c r="AB1070" i="4" s="1"/>
  <c r="AC1070" i="4" s="1"/>
  <c r="Z1074" i="4"/>
  <c r="AA1074" i="4" s="1"/>
  <c r="AB1074" i="4" s="1"/>
  <c r="AC1074" i="4" s="1"/>
  <c r="Z1082" i="4"/>
  <c r="AA1082" i="4" s="1"/>
  <c r="AB1082" i="4" s="1"/>
  <c r="AC1082" i="4" s="1"/>
  <c r="Z1086" i="4"/>
  <c r="AA1086" i="4" s="1"/>
  <c r="AB1086" i="4" s="1"/>
  <c r="AC1086" i="4" s="1"/>
  <c r="Z1090" i="4"/>
  <c r="AA1090" i="4" s="1"/>
  <c r="AB1090" i="4" s="1"/>
  <c r="AC1090" i="4" s="1"/>
  <c r="Z1091" i="4"/>
  <c r="AA1091" i="4" s="1"/>
  <c r="AB1091" i="4" s="1"/>
  <c r="AC1091" i="4" s="1"/>
  <c r="AD1091" i="4" s="1"/>
  <c r="Z1094" i="4"/>
  <c r="AA1094" i="4" s="1"/>
  <c r="AB1094" i="4" s="1"/>
  <c r="AC1094" i="4" s="1"/>
  <c r="Z1095" i="4"/>
  <c r="AA1095" i="4" s="1"/>
  <c r="AB1095" i="4" s="1"/>
  <c r="AC1095" i="4" s="1"/>
  <c r="S1106" i="4"/>
  <c r="Z1107" i="4"/>
  <c r="AA1107" i="4" s="1"/>
  <c r="AB1107" i="4" s="1"/>
  <c r="AC1107" i="4" s="1"/>
  <c r="Z1110" i="4"/>
  <c r="AA1110" i="4" s="1"/>
  <c r="AB1110" i="4" s="1"/>
  <c r="AC1110" i="4" s="1"/>
  <c r="Z1114" i="4"/>
  <c r="AA1114" i="4" s="1"/>
  <c r="AB1114" i="4" s="1"/>
  <c r="AC1114" i="4" s="1"/>
  <c r="S1122" i="4"/>
  <c r="S1125" i="4"/>
  <c r="Z1126" i="4"/>
  <c r="AA1126" i="4" s="1"/>
  <c r="AB1126" i="4" s="1"/>
  <c r="AC1126" i="4" s="1"/>
  <c r="Z1130" i="4"/>
  <c r="AA1130" i="4" s="1"/>
  <c r="AB1130" i="4" s="1"/>
  <c r="AC1130" i="4" s="1"/>
  <c r="S1134" i="4"/>
  <c r="Z1135" i="4"/>
  <c r="AA1135" i="4" s="1"/>
  <c r="AB1135" i="4" s="1"/>
  <c r="AC1135" i="4" s="1"/>
  <c r="AD1135" i="4" s="1"/>
  <c r="S1136" i="4"/>
  <c r="Z1138" i="4"/>
  <c r="AA1138" i="4" s="1"/>
  <c r="AB1138" i="4" s="1"/>
  <c r="AC1138" i="4" s="1"/>
  <c r="Z1150" i="4"/>
  <c r="AA1150" i="4" s="1"/>
  <c r="AB1150" i="4" s="1"/>
  <c r="AC1150" i="4" s="1"/>
  <c r="S1154" i="4"/>
  <c r="S1158" i="4"/>
  <c r="Z1163" i="4"/>
  <c r="AA1163" i="4" s="1"/>
  <c r="AB1163" i="4" s="1"/>
  <c r="AC1163" i="4" s="1"/>
  <c r="S1166" i="4"/>
  <c r="Z1167" i="4"/>
  <c r="AA1167" i="4" s="1"/>
  <c r="AB1167" i="4" s="1"/>
  <c r="AC1167" i="4" s="1"/>
  <c r="S1168" i="4"/>
  <c r="S1174" i="4"/>
  <c r="Z1175" i="4"/>
  <c r="AA1175" i="4" s="1"/>
  <c r="AB1175" i="4" s="1"/>
  <c r="AC1175" i="4" s="1"/>
  <c r="S1177" i="4"/>
  <c r="S1178" i="4"/>
  <c r="S1189" i="4"/>
  <c r="Z1190" i="4"/>
  <c r="AA1190" i="4" s="1"/>
  <c r="AB1190" i="4" s="1"/>
  <c r="AC1190" i="4" s="1"/>
  <c r="S1193" i="4"/>
  <c r="Z1194" i="4"/>
  <c r="AA1194" i="4" s="1"/>
  <c r="AB1194" i="4" s="1"/>
  <c r="AC1194" i="4" s="1"/>
  <c r="Z1202" i="4"/>
  <c r="AA1202" i="4" s="1"/>
  <c r="AB1202" i="4" s="1"/>
  <c r="AC1202" i="4" s="1"/>
  <c r="S1209" i="4"/>
  <c r="S1210" i="4"/>
  <c r="S1212" i="4"/>
  <c r="S1218" i="4"/>
  <c r="Z1219" i="4"/>
  <c r="AA1219" i="4" s="1"/>
  <c r="AB1219" i="4" s="1"/>
  <c r="AC1219" i="4" s="1"/>
  <c r="Z1222" i="4"/>
  <c r="AA1222" i="4" s="1"/>
  <c r="AB1222" i="4" s="1"/>
  <c r="AC1222" i="4" s="1"/>
  <c r="S1225" i="4"/>
  <c r="Z1226" i="4"/>
  <c r="AA1226" i="4" s="1"/>
  <c r="AB1226" i="4" s="1"/>
  <c r="AC1226" i="4" s="1"/>
  <c r="Z1230" i="4"/>
  <c r="AA1230" i="4" s="1"/>
  <c r="AB1230" i="4" s="1"/>
  <c r="AC1230" i="4" s="1"/>
  <c r="S1234" i="4"/>
  <c r="Z1235" i="4"/>
  <c r="AA1235" i="4" s="1"/>
  <c r="AB1235" i="4" s="1"/>
  <c r="AC1235" i="4" s="1"/>
  <c r="S1237" i="4"/>
  <c r="Z1238" i="4"/>
  <c r="AA1238" i="4" s="1"/>
  <c r="AB1238" i="4" s="1"/>
  <c r="AC1238" i="4" s="1"/>
  <c r="S1241" i="4"/>
  <c r="Z1242" i="4"/>
  <c r="AA1242" i="4" s="1"/>
  <c r="AB1242" i="4" s="1"/>
  <c r="AC1242" i="4" s="1"/>
  <c r="S1246" i="4"/>
  <c r="Z1250" i="4"/>
  <c r="AA1250" i="4" s="1"/>
  <c r="AB1250" i="4" s="1"/>
  <c r="AC1250" i="4" s="1"/>
  <c r="S1257" i="4"/>
  <c r="S1262" i="4"/>
  <c r="Z1263" i="4"/>
  <c r="AA1263" i="4" s="1"/>
  <c r="AB1263" i="4" s="1"/>
  <c r="AC1263" i="4" s="1"/>
  <c r="AD1263" i="4" s="1"/>
  <c r="Z1266" i="4"/>
  <c r="AA1266" i="4" s="1"/>
  <c r="AB1266" i="4" s="1"/>
  <c r="AC1266" i="4" s="1"/>
  <c r="Z1267" i="4"/>
  <c r="AA1267" i="4" s="1"/>
  <c r="AB1267" i="4" s="1"/>
  <c r="AC1267" i="4" s="1"/>
  <c r="Z1270" i="4"/>
  <c r="AA1270" i="4" s="1"/>
  <c r="AB1270" i="4" s="1"/>
  <c r="AC1270" i="4" s="1"/>
  <c r="Z1275" i="4"/>
  <c r="AA1275" i="4" s="1"/>
  <c r="AB1275" i="4" s="1"/>
  <c r="AC1275" i="4" s="1"/>
  <c r="Z1282" i="4"/>
  <c r="AA1282" i="4" s="1"/>
  <c r="AB1282" i="4" s="1"/>
  <c r="AC1282" i="4" s="1"/>
  <c r="Z1286" i="4"/>
  <c r="AA1286" i="4" s="1"/>
  <c r="AB1286" i="4" s="1"/>
  <c r="AC1286" i="4" s="1"/>
  <c r="S1288" i="4"/>
  <c r="S1290" i="4"/>
  <c r="Z1294" i="4"/>
  <c r="AA1294" i="4" s="1"/>
  <c r="AB1294" i="4" s="1"/>
  <c r="AC1294" i="4" s="1"/>
  <c r="S1296" i="4"/>
  <c r="Z1298" i="4"/>
  <c r="AA1298" i="4" s="1"/>
  <c r="AB1298" i="4" s="1"/>
  <c r="AC1298" i="4" s="1"/>
  <c r="S1304" i="4"/>
  <c r="Z1314" i="4"/>
  <c r="AA1314" i="4" s="1"/>
  <c r="AB1314" i="4" s="1"/>
  <c r="AC1314" i="4" s="1"/>
  <c r="Z1318" i="4"/>
  <c r="AA1318" i="4" s="1"/>
  <c r="AB1318" i="4" s="1"/>
  <c r="AC1318" i="4" s="1"/>
  <c r="S1322" i="4"/>
  <c r="S1330" i="4"/>
  <c r="S1334" i="4"/>
  <c r="Z1334" i="4"/>
  <c r="AA1334" i="4" s="1"/>
  <c r="AB1334" i="4" s="1"/>
  <c r="AC1334" i="4" s="1"/>
  <c r="AD1334" i="4" s="1"/>
  <c r="S1337" i="4"/>
  <c r="Z1338" i="4"/>
  <c r="AA1338" i="4" s="1"/>
  <c r="AB1338" i="4" s="1"/>
  <c r="AC1338" i="4" s="1"/>
  <c r="Z1339" i="4"/>
  <c r="AA1339" i="4" s="1"/>
  <c r="AB1339" i="4" s="1"/>
  <c r="AC1339" i="4" s="1"/>
  <c r="Z1342" i="4"/>
  <c r="AA1342" i="4" s="1"/>
  <c r="AB1342" i="4" s="1"/>
  <c r="AC1342" i="4" s="1"/>
  <c r="Z1347" i="4"/>
  <c r="AA1347" i="4" s="1"/>
  <c r="AB1347" i="4" s="1"/>
  <c r="AC1347" i="4" s="1"/>
  <c r="S1348" i="4"/>
  <c r="Z1350" i="4"/>
  <c r="AA1350" i="4" s="1"/>
  <c r="AB1350" i="4" s="1"/>
  <c r="AC1350" i="4" s="1"/>
  <c r="Z1351" i="4"/>
  <c r="AA1351" i="4" s="1"/>
  <c r="AB1351" i="4" s="1"/>
  <c r="AC1351" i="4" s="1"/>
  <c r="S1352" i="4"/>
  <c r="S1358" i="4"/>
  <c r="S1362" i="4"/>
  <c r="S1366" i="4"/>
  <c r="S1368" i="4"/>
  <c r="S1369" i="4"/>
  <c r="S1370" i="4"/>
  <c r="S1374" i="4"/>
  <c r="S1397" i="4"/>
  <c r="AD1397" i="4" s="1"/>
  <c r="S1403" i="4"/>
  <c r="AD1403" i="4" s="1"/>
  <c r="Z1405" i="4"/>
  <c r="Z1409" i="4"/>
  <c r="S1413" i="4"/>
  <c r="AD1413" i="4" s="1"/>
  <c r="Z1421" i="4"/>
  <c r="Z1425" i="4"/>
  <c r="S1427" i="4"/>
  <c r="AD1427" i="4" s="1"/>
  <c r="Z1427" i="4"/>
  <c r="S1430" i="4"/>
  <c r="AD1430" i="4" s="1"/>
  <c r="S1433" i="4"/>
  <c r="AD1433" i="4" s="1"/>
  <c r="S1435" i="4"/>
  <c r="AD1435" i="4" s="1"/>
  <c r="Z1437" i="4"/>
  <c r="S1443" i="4"/>
  <c r="AD1443" i="4" s="1"/>
  <c r="S1453" i="4"/>
  <c r="AD1453" i="4" s="1"/>
  <c r="S1455" i="4"/>
  <c r="AD1455" i="4" s="1"/>
  <c r="Z1461" i="4"/>
  <c r="AA1461" i="4" s="1"/>
  <c r="AB1461" i="4" s="1"/>
  <c r="AC1461" i="4" s="1"/>
  <c r="S1465" i="4"/>
  <c r="AD1465" i="4" s="1"/>
  <c r="S1467" i="4"/>
  <c r="AD1467" i="4" s="1"/>
  <c r="S1469" i="4"/>
  <c r="AD1469" i="4" s="1"/>
  <c r="S1473" i="4"/>
  <c r="AD1473" i="4" s="1"/>
  <c r="S1478" i="4"/>
  <c r="AD1478" i="4" s="1"/>
  <c r="S1481" i="4"/>
  <c r="AD1481" i="4" s="1"/>
  <c r="S1485" i="4"/>
  <c r="AD1485" i="4" s="1"/>
  <c r="S1486" i="4"/>
  <c r="AD1486" i="4" s="1"/>
  <c r="S1494" i="4"/>
  <c r="AD1494" i="4" s="1"/>
  <c r="Z1502" i="4"/>
  <c r="AA1502" i="4" s="1"/>
  <c r="S1518" i="4"/>
  <c r="Z1536" i="4"/>
  <c r="AA1536" i="4" s="1"/>
  <c r="AB1536" i="4" s="1"/>
  <c r="AC1536" i="4" s="1"/>
  <c r="Z1546" i="4"/>
  <c r="AA1546" i="4" s="1"/>
  <c r="AB1546" i="4" s="1"/>
  <c r="AC1546" i="4" s="1"/>
  <c r="S1549" i="4"/>
  <c r="S1569" i="4"/>
  <c r="S1586" i="4"/>
  <c r="Z1587" i="4"/>
  <c r="AA1587" i="4" s="1"/>
  <c r="AB1587" i="4" s="1"/>
  <c r="AC1587" i="4" s="1"/>
  <c r="S1590" i="4"/>
  <c r="S1591" i="4"/>
  <c r="Z1595" i="4"/>
  <c r="AA1595" i="4" s="1"/>
  <c r="AB1595" i="4" s="1"/>
  <c r="AC1595" i="4" s="1"/>
  <c r="S1598" i="4"/>
  <c r="Z1599" i="4"/>
  <c r="AA1599" i="4" s="1"/>
  <c r="AB1599" i="4" s="1"/>
  <c r="AC1599" i="4" s="1"/>
  <c r="S1605" i="4"/>
  <c r="S1607" i="4"/>
  <c r="S1609" i="4"/>
  <c r="Z1610" i="4"/>
  <c r="AA1610" i="4" s="1"/>
  <c r="AB1610" i="4" s="1"/>
  <c r="AC1610" i="4" s="1"/>
  <c r="S1615" i="4"/>
  <c r="S1617" i="4"/>
  <c r="Z1622" i="4"/>
  <c r="AA1622" i="4" s="1"/>
  <c r="AB1622" i="4" s="1"/>
  <c r="AC1622" i="4" s="1"/>
  <c r="S1625" i="4"/>
  <c r="S1633" i="4"/>
  <c r="S1637" i="4"/>
  <c r="Z1650" i="4"/>
  <c r="AA1650" i="4" s="1"/>
  <c r="AB1650" i="4" s="1"/>
  <c r="AC1650" i="4" s="1"/>
  <c r="S1655" i="4"/>
  <c r="Z1666" i="4"/>
  <c r="AA1666" i="4" s="1"/>
  <c r="AB1666" i="4" s="1"/>
  <c r="AC1666" i="4" s="1"/>
  <c r="S1671" i="4"/>
  <c r="AD1671" i="4" s="1"/>
  <c r="S1675" i="4"/>
  <c r="Z1679" i="4"/>
  <c r="AA1679" i="4" s="1"/>
  <c r="AB1679" i="4" s="1"/>
  <c r="AC1679" i="4" s="1"/>
  <c r="S1681" i="4"/>
  <c r="S1683" i="4"/>
  <c r="S1689" i="4"/>
  <c r="Z1690" i="4"/>
  <c r="AA1690" i="4" s="1"/>
  <c r="AB1690" i="4" s="1"/>
  <c r="AC1690" i="4" s="1"/>
  <c r="S1694" i="4"/>
  <c r="S1699" i="4"/>
  <c r="S1708" i="4"/>
  <c r="Z1709" i="4"/>
  <c r="AA1709" i="4" s="1"/>
  <c r="AB1709" i="4" s="1"/>
  <c r="AC1709" i="4" s="1"/>
  <c r="S1712" i="4"/>
  <c r="S1713" i="4"/>
  <c r="S1714" i="4"/>
  <c r="Z1715" i="4"/>
  <c r="AA1715" i="4" s="1"/>
  <c r="AB1715" i="4" s="1"/>
  <c r="AC1715" i="4" s="1"/>
  <c r="S1723" i="4"/>
  <c r="Z1725" i="4"/>
  <c r="AA1725" i="4" s="1"/>
  <c r="AB1725" i="4" s="1"/>
  <c r="AC1725" i="4" s="1"/>
  <c r="S1729" i="4"/>
  <c r="Z1731" i="4"/>
  <c r="AA1731" i="4" s="1"/>
  <c r="AB1731" i="4" s="1"/>
  <c r="AC1731" i="4" s="1"/>
  <c r="S1746" i="4"/>
  <c r="S1784" i="4"/>
  <c r="S1792" i="4"/>
  <c r="Z1795" i="4"/>
  <c r="AA1795" i="4" s="1"/>
  <c r="AB1795" i="4" s="1"/>
  <c r="AC1795" i="4" s="1"/>
  <c r="S1801" i="4"/>
  <c r="Z1802" i="4"/>
  <c r="AA1802" i="4" s="1"/>
  <c r="AB1802" i="4" s="1"/>
  <c r="AC1802" i="4" s="1"/>
  <c r="S1810" i="4"/>
  <c r="Z1810" i="4"/>
  <c r="AA1810" i="4" s="1"/>
  <c r="AB1810" i="4" s="1"/>
  <c r="AC1810" i="4" s="1"/>
  <c r="Z1811" i="4"/>
  <c r="AA1811" i="4" s="1"/>
  <c r="AB1811" i="4" s="1"/>
  <c r="AC1811" i="4" s="1"/>
  <c r="S1814" i="4"/>
  <c r="S1818" i="4"/>
  <c r="S1822" i="4"/>
  <c r="S1834" i="4"/>
  <c r="S1841" i="4"/>
  <c r="Z1843" i="4"/>
  <c r="AA1843" i="4" s="1"/>
  <c r="AB1843" i="4" s="1"/>
  <c r="AC1843" i="4" s="1"/>
  <c r="Z1851" i="4"/>
  <c r="AA1851" i="4" s="1"/>
  <c r="AB1851" i="4" s="1"/>
  <c r="AC1851" i="4" s="1"/>
  <c r="Z1858" i="4"/>
  <c r="AA1858" i="4" s="1"/>
  <c r="AB1858" i="4" s="1"/>
  <c r="AC1858" i="4" s="1"/>
  <c r="S1866" i="4"/>
  <c r="S1870" i="4"/>
  <c r="S1874" i="4"/>
  <c r="S1881" i="4"/>
  <c r="Z1887" i="4"/>
  <c r="AA1887" i="4" s="1"/>
  <c r="AB1887" i="4" s="1"/>
  <c r="AC1887" i="4" s="1"/>
  <c r="S1890" i="4"/>
  <c r="S1905" i="4"/>
  <c r="Z1911" i="4"/>
  <c r="AA1911" i="4" s="1"/>
  <c r="AB1911" i="4" s="1"/>
  <c r="AC1911" i="4" s="1"/>
  <c r="S1922" i="4"/>
  <c r="Z1922" i="4"/>
  <c r="AA1922" i="4" s="1"/>
  <c r="AB1922" i="4" s="1"/>
  <c r="AC1922" i="4" s="1"/>
  <c r="Z1923" i="4"/>
  <c r="AA1923" i="4" s="1"/>
  <c r="AB1923" i="4" s="1"/>
  <c r="AC1923" i="4" s="1"/>
  <c r="Z1947" i="4"/>
  <c r="AA1947" i="4" s="1"/>
  <c r="AB1947" i="4" s="1"/>
  <c r="AC1947" i="4" s="1"/>
  <c r="S1950" i="4"/>
  <c r="Z1951" i="4"/>
  <c r="AA1951" i="4" s="1"/>
  <c r="AB1951" i="4" s="1"/>
  <c r="AC1951" i="4" s="1"/>
  <c r="S1954" i="4"/>
  <c r="Z1962" i="4"/>
  <c r="AA1962" i="4" s="1"/>
  <c r="AB1962" i="4" s="1"/>
  <c r="AC1962" i="4" s="1"/>
  <c r="S1992" i="4"/>
  <c r="AD1992" i="4" s="1"/>
  <c r="S1999" i="4"/>
  <c r="Z2002" i="4"/>
  <c r="AA2002" i="4" s="1"/>
  <c r="AB2002" i="4" s="1"/>
  <c r="AC2002" i="4" s="1"/>
  <c r="Z2018" i="4"/>
  <c r="AA2018" i="4" s="1"/>
  <c r="AB2018" i="4" s="1"/>
  <c r="AC2018" i="4" s="1"/>
  <c r="S2024" i="4"/>
  <c r="Z2026" i="4"/>
  <c r="AA2026" i="4" s="1"/>
  <c r="AB2026" i="4" s="1"/>
  <c r="AC2026" i="4" s="1"/>
  <c r="S2033" i="4"/>
  <c r="Z2038" i="4"/>
  <c r="AA2038" i="4" s="1"/>
  <c r="AB2038" i="4" s="1"/>
  <c r="AC2038" i="4" s="1"/>
  <c r="Z2041" i="4"/>
  <c r="AA2041" i="4" s="1"/>
  <c r="AB2041" i="4" s="1"/>
  <c r="AC2041" i="4" s="1"/>
  <c r="Z2042" i="4"/>
  <c r="AA2042" i="4" s="1"/>
  <c r="AB2042" i="4" s="1"/>
  <c r="AC2042" i="4" s="1"/>
  <c r="Z2046" i="4"/>
  <c r="AA2046" i="4" s="1"/>
  <c r="AB2046" i="4" s="1"/>
  <c r="AC2046" i="4" s="1"/>
  <c r="S2056" i="4"/>
  <c r="S2057" i="4"/>
  <c r="Z2057" i="4"/>
  <c r="AA2057" i="4" s="1"/>
  <c r="AB2057" i="4" s="1"/>
  <c r="AC2057" i="4" s="1"/>
  <c r="Z2058" i="4"/>
  <c r="AA2058" i="4" s="1"/>
  <c r="AB2058" i="4" s="1"/>
  <c r="AC2058" i="4" s="1"/>
  <c r="Z2062" i="4"/>
  <c r="AA2062" i="4" s="1"/>
  <c r="AB2062" i="4" s="1"/>
  <c r="AC2062" i="4" s="1"/>
  <c r="S2072" i="4"/>
  <c r="S2073" i="4"/>
  <c r="Z2074" i="4"/>
  <c r="AA2074" i="4" s="1"/>
  <c r="AB2074" i="4" s="1"/>
  <c r="AC2074" i="4" s="1"/>
  <c r="Z2078" i="4"/>
  <c r="AA2078" i="4" s="1"/>
  <c r="AB2078" i="4" s="1"/>
  <c r="AC2078" i="4" s="1"/>
  <c r="Z2081" i="4"/>
  <c r="AA2081" i="4" s="1"/>
  <c r="AB2081" i="4" s="1"/>
  <c r="AC2081" i="4" s="1"/>
  <c r="S2084" i="4"/>
  <c r="S2085" i="4"/>
  <c r="Z2086" i="4"/>
  <c r="AA2086" i="4" s="1"/>
  <c r="AB2086" i="4" s="1"/>
  <c r="AC2086" i="4" s="1"/>
  <c r="S2097" i="4"/>
  <c r="S2101" i="4"/>
  <c r="AD2101" i="4" s="1"/>
  <c r="Z2102" i="4"/>
  <c r="AA2102" i="4" s="1"/>
  <c r="AB2102" i="4" s="1"/>
  <c r="AC2102" i="4" s="1"/>
  <c r="S2105" i="4"/>
  <c r="S2108" i="4"/>
  <c r="Z2113" i="4"/>
  <c r="AA2113" i="4" s="1"/>
  <c r="AB2113" i="4" s="1"/>
  <c r="AC2113" i="4" s="1"/>
  <c r="S2116" i="4"/>
  <c r="Z2117" i="4"/>
  <c r="AA2117" i="4" s="1"/>
  <c r="AB2117" i="4" s="1"/>
  <c r="AC2117" i="4" s="1"/>
  <c r="S2120" i="4"/>
  <c r="Z2125" i="4"/>
  <c r="AA2125" i="4" s="1"/>
  <c r="AB2125" i="4" s="1"/>
  <c r="AC2125" i="4" s="1"/>
  <c r="S2128" i="4"/>
  <c r="S2136" i="4"/>
  <c r="Z2145" i="4"/>
  <c r="AA2145" i="4" s="1"/>
  <c r="AB2145" i="4" s="1"/>
  <c r="AC2145" i="4" s="1"/>
  <c r="S2152" i="4"/>
  <c r="S2186" i="4"/>
  <c r="Z2197" i="4"/>
  <c r="AA2197" i="4" s="1"/>
  <c r="AB2197" i="4" s="1"/>
  <c r="AC2197" i="4" s="1"/>
  <c r="Z2201" i="4"/>
  <c r="AA2201" i="4" s="1"/>
  <c r="AB2201" i="4" s="1"/>
  <c r="AC2201" i="4" s="1"/>
  <c r="Z2207" i="4"/>
  <c r="AA2207" i="4" s="1"/>
  <c r="AB2207" i="4" s="1"/>
  <c r="AC2207" i="4" s="1"/>
  <c r="S2211" i="4"/>
  <c r="Z2211" i="4"/>
  <c r="AA2211" i="4" s="1"/>
  <c r="AB2211" i="4" s="1"/>
  <c r="AC2211" i="4" s="1"/>
  <c r="S2216" i="4"/>
  <c r="Z2223" i="4"/>
  <c r="AA2223" i="4" s="1"/>
  <c r="AB2223" i="4" s="1"/>
  <c r="AC2223" i="4" s="1"/>
  <c r="S2227" i="4"/>
  <c r="AD2227" i="4" s="1"/>
  <c r="Z2232" i="4"/>
  <c r="AA2232" i="4" s="1"/>
  <c r="AB2232" i="4" s="1"/>
  <c r="AC2232" i="4" s="1"/>
  <c r="S2250" i="4"/>
  <c r="Z2272" i="4"/>
  <c r="AA2272" i="4" s="1"/>
  <c r="AB2272" i="4" s="1"/>
  <c r="AC2272" i="4" s="1"/>
  <c r="S2275" i="4"/>
  <c r="S2279" i="4"/>
  <c r="S2282" i="4"/>
  <c r="Z2289" i="4"/>
  <c r="AA2289" i="4" s="1"/>
  <c r="AB2289" i="4" s="1"/>
  <c r="AC2289" i="4" s="1"/>
  <c r="S2290" i="4"/>
  <c r="S2291" i="4"/>
  <c r="Z2292" i="4"/>
  <c r="AA2292" i="4" s="1"/>
  <c r="AB2292" i="4" s="1"/>
  <c r="AC2292" i="4" s="1"/>
  <c r="Z2293" i="4"/>
  <c r="AA2293" i="4" s="1"/>
  <c r="AB2293" i="4" s="1"/>
  <c r="AC2293" i="4" s="1"/>
  <c r="S2294" i="4"/>
  <c r="AD2294" i="4" s="1"/>
  <c r="S2300" i="4"/>
  <c r="AD2300" i="4" s="1"/>
  <c r="Z2305" i="4"/>
  <c r="AA2305" i="4" s="1"/>
  <c r="AB2305" i="4" s="1"/>
  <c r="AC2305" i="4" s="1"/>
  <c r="S2310" i="4"/>
  <c r="Z2315" i="4"/>
  <c r="AA2315" i="4" s="1"/>
  <c r="AB2315" i="4" s="1"/>
  <c r="AC2315" i="4" s="1"/>
  <c r="S2320" i="4"/>
  <c r="S2326" i="4"/>
  <c r="Z2329" i="4"/>
  <c r="AA2329" i="4" s="1"/>
  <c r="AB2329" i="4" s="1"/>
  <c r="AC2329" i="4" s="1"/>
  <c r="S2330" i="4"/>
  <c r="S2336" i="4"/>
  <c r="Z2339" i="4"/>
  <c r="AA2339" i="4" s="1"/>
  <c r="AB2339" i="4" s="1"/>
  <c r="AC2339" i="4" s="1"/>
  <c r="S2340" i="4"/>
  <c r="S2348" i="4"/>
  <c r="S2353" i="4"/>
  <c r="Z2354" i="4"/>
  <c r="AA2354" i="4" s="1"/>
  <c r="AB2354" i="4" s="1"/>
  <c r="AC2354" i="4" s="1"/>
  <c r="S2356" i="4"/>
  <c r="Z2358" i="4"/>
  <c r="AA2358" i="4" s="1"/>
  <c r="AB2358" i="4" s="1"/>
  <c r="AC2358" i="4" s="1"/>
  <c r="S2359" i="4"/>
  <c r="Z2361" i="4"/>
  <c r="AA2361" i="4" s="1"/>
  <c r="AB2361" i="4" s="1"/>
  <c r="AC2361" i="4" s="1"/>
  <c r="S2364" i="4"/>
  <c r="S2365" i="4"/>
  <c r="Z2365" i="4"/>
  <c r="AA2365" i="4" s="1"/>
  <c r="AB2365" i="4" s="1"/>
  <c r="AC2365" i="4" s="1"/>
  <c r="S2368" i="4"/>
  <c r="S2373" i="4"/>
  <c r="S2375" i="4"/>
  <c r="S2377" i="4"/>
  <c r="Z2377" i="4"/>
  <c r="AA2377" i="4" s="1"/>
  <c r="AB2377" i="4" s="1"/>
  <c r="AC2377" i="4" s="1"/>
  <c r="Z2378" i="4"/>
  <c r="AA2378" i="4" s="1"/>
  <c r="AB2378" i="4" s="1"/>
  <c r="AC2378" i="4" s="1"/>
  <c r="S2381" i="4"/>
  <c r="S2384" i="4"/>
  <c r="Z2386" i="4"/>
  <c r="AA2386" i="4" s="1"/>
  <c r="AB2386" i="4" s="1"/>
  <c r="AC2386" i="4" s="1"/>
  <c r="Z2390" i="4"/>
  <c r="AA2390" i="4" s="1"/>
  <c r="AB2390" i="4" s="1"/>
  <c r="AC2390" i="4" s="1"/>
  <c r="S2392" i="4"/>
  <c r="S2396" i="4"/>
  <c r="Z2418" i="4"/>
  <c r="AA2418" i="4" s="1"/>
  <c r="AB2418" i="4" s="1"/>
  <c r="AC2418" i="4" s="1"/>
  <c r="Z2422" i="4"/>
  <c r="AA2422" i="4" s="1"/>
  <c r="AB2422" i="4" s="1"/>
  <c r="AC2422" i="4" s="1"/>
  <c r="Z2424" i="4"/>
  <c r="AA2424" i="4" s="1"/>
  <c r="AB2424" i="4" s="1"/>
  <c r="AC2424" i="4" s="1"/>
  <c r="Z2427" i="4"/>
  <c r="AA2427" i="4" s="1"/>
  <c r="AB2427" i="4" s="1"/>
  <c r="AC2427" i="4" s="1"/>
  <c r="Z2430" i="4"/>
  <c r="AA2430" i="4" s="1"/>
  <c r="AB2430" i="4" s="1"/>
  <c r="AC2430" i="4" s="1"/>
  <c r="S2434" i="4"/>
  <c r="Z2434" i="4"/>
  <c r="AA2434" i="4" s="1"/>
  <c r="AB2434" i="4" s="1"/>
  <c r="AC2434" i="4" s="1"/>
  <c r="AD2434" i="4" s="1"/>
  <c r="S2435" i="4"/>
  <c r="S2437" i="4"/>
  <c r="Z2438" i="4"/>
  <c r="AA2438" i="4" s="1"/>
  <c r="AB2438" i="4" s="1"/>
  <c r="AC2438" i="4" s="1"/>
  <c r="S2439" i="4"/>
  <c r="Z2439" i="4"/>
  <c r="AA2439" i="4" s="1"/>
  <c r="AB2439" i="4" s="1"/>
  <c r="AC2439" i="4" s="1"/>
  <c r="S2441" i="4"/>
  <c r="Z2442" i="4"/>
  <c r="AA2442" i="4" s="1"/>
  <c r="AB2442" i="4" s="1"/>
  <c r="AC2442" i="4" s="1"/>
  <c r="S2443" i="4"/>
  <c r="S2445" i="4"/>
  <c r="Z2454" i="4"/>
  <c r="AA2454" i="4" s="1"/>
  <c r="AB2454" i="4" s="1"/>
  <c r="AC2454" i="4" s="1"/>
  <c r="Z2455" i="4"/>
  <c r="AA2455" i="4" s="1"/>
  <c r="AB2455" i="4" s="1"/>
  <c r="AC2455" i="4" s="1"/>
  <c r="S2465" i="4"/>
  <c r="S2466" i="4"/>
  <c r="S2471" i="4"/>
  <c r="Z2483" i="4"/>
  <c r="AA2483" i="4" s="1"/>
  <c r="AB2483" i="4" s="1"/>
  <c r="AC2483" i="4" s="1"/>
  <c r="S2494" i="4"/>
  <c r="S2496" i="4"/>
  <c r="AD2496" i="4" s="1"/>
  <c r="Z2499" i="4"/>
  <c r="S2500" i="4"/>
  <c r="AD2500" i="4" s="1"/>
  <c r="S2504" i="4"/>
  <c r="Z2505" i="4"/>
  <c r="AA2505" i="4" s="1"/>
  <c r="AB2505" i="4" s="1"/>
  <c r="AC2505" i="4" s="1"/>
  <c r="Z2510" i="4"/>
  <c r="AA2510" i="4" s="1"/>
  <c r="AB2510" i="4" s="1"/>
  <c r="AC2510" i="4" s="1"/>
  <c r="Z2513" i="4"/>
  <c r="AA2513" i="4" s="1"/>
  <c r="AB2513" i="4" s="1"/>
  <c r="AC2513" i="4" s="1"/>
  <c r="Z2514" i="4"/>
  <c r="AA2514" i="4" s="1"/>
  <c r="AB2514" i="4" s="1"/>
  <c r="S2526" i="4"/>
  <c r="S2530" i="4"/>
  <c r="S2534" i="4"/>
  <c r="S2538" i="4"/>
  <c r="Z2539" i="4"/>
  <c r="AA2539" i="4" s="1"/>
  <c r="AB2539" i="4" s="1"/>
  <c r="AC2539" i="4" s="1"/>
  <c r="S2546" i="4"/>
  <c r="S2551" i="4"/>
  <c r="Z2563" i="4"/>
  <c r="AA2563" i="4" s="1"/>
  <c r="AB2563" i="4" s="1"/>
  <c r="AC2563" i="4" s="1"/>
  <c r="S2569" i="4"/>
  <c r="Z2570" i="4"/>
  <c r="AA2570" i="4" s="1"/>
  <c r="AB2570" i="4" s="1"/>
  <c r="AC2570" i="4" s="1"/>
  <c r="S2574" i="4"/>
  <c r="S2575" i="4"/>
  <c r="Z2576" i="4"/>
  <c r="AA2576" i="4" s="1"/>
  <c r="AB2576" i="4" s="1"/>
  <c r="AC2576" i="4" s="1"/>
  <c r="Z2579" i="4"/>
  <c r="AA2579" i="4" s="1"/>
  <c r="AB2579" i="4" s="1"/>
  <c r="AC2579" i="4" s="1"/>
  <c r="Z2580" i="4"/>
  <c r="AA2580" i="4" s="1"/>
  <c r="AB2580" i="4" s="1"/>
  <c r="AC2580" i="4" s="1"/>
  <c r="Z2583" i="4"/>
  <c r="AA2583" i="4" s="1"/>
  <c r="AB2583" i="4" s="1"/>
  <c r="AC2583" i="4" s="1"/>
  <c r="S2587" i="4"/>
  <c r="S2588" i="4"/>
  <c r="S2608" i="4"/>
  <c r="S2609" i="4"/>
  <c r="S2629" i="4"/>
  <c r="S2630" i="4"/>
  <c r="S2633" i="4"/>
  <c r="S2637" i="4"/>
  <c r="S2649" i="4"/>
  <c r="S2650" i="4"/>
  <c r="Z2654" i="4"/>
  <c r="AA2654" i="4" s="1"/>
  <c r="AB2654" i="4" s="1"/>
  <c r="AC2654" i="4" s="1"/>
  <c r="S2657" i="4"/>
  <c r="AD2668" i="4"/>
  <c r="S2676" i="4"/>
  <c r="AD2676" i="4" s="1"/>
  <c r="S2685" i="4"/>
  <c r="S2699" i="4"/>
  <c r="S2715" i="4"/>
  <c r="Z2716" i="4"/>
  <c r="AA2716" i="4" s="1"/>
  <c r="AB2716" i="4" s="1"/>
  <c r="AC2716" i="4" s="1"/>
  <c r="Z2719" i="4"/>
  <c r="AA2719" i="4" s="1"/>
  <c r="AB2719" i="4" s="1"/>
  <c r="AC2719" i="4" s="1"/>
  <c r="S2723" i="4"/>
  <c r="S2747" i="4"/>
  <c r="S631" i="4"/>
  <c r="AD343" i="4"/>
  <c r="AD126" i="4"/>
  <c r="Z188" i="4"/>
  <c r="S311" i="4"/>
  <c r="Z563" i="4"/>
  <c r="AA563" i="4" s="1"/>
  <c r="AB563" i="4" s="1"/>
  <c r="AC563" i="4" s="1"/>
  <c r="Z619" i="4"/>
  <c r="AA619" i="4" s="1"/>
  <c r="AB619" i="4" s="1"/>
  <c r="AC619" i="4" s="1"/>
  <c r="AD619" i="4" s="1"/>
  <c r="S198" i="4"/>
  <c r="AD198" i="4" s="1"/>
  <c r="Z204" i="4"/>
  <c r="AA204" i="4" s="1"/>
  <c r="S225" i="4"/>
  <c r="S232" i="4"/>
  <c r="S304" i="4"/>
  <c r="S308" i="4"/>
  <c r="AD323" i="4"/>
  <c r="Z328" i="4"/>
  <c r="AA328" i="4" s="1"/>
  <c r="AB328" i="4" s="1"/>
  <c r="AC328" i="4" s="1"/>
  <c r="Z339" i="4"/>
  <c r="AA339" i="4" s="1"/>
  <c r="AB339" i="4" s="1"/>
  <c r="AC339" i="4" s="1"/>
  <c r="S370" i="4"/>
  <c r="Z384" i="4"/>
  <c r="AA384" i="4" s="1"/>
  <c r="AB384" i="4" s="1"/>
  <c r="AC384" i="4" s="1"/>
  <c r="S394" i="4"/>
  <c r="S419" i="4"/>
  <c r="S425" i="4"/>
  <c r="S435" i="4"/>
  <c r="S441" i="4"/>
  <c r="S447" i="4"/>
  <c r="S455" i="4"/>
  <c r="S459" i="4"/>
  <c r="S473" i="4"/>
  <c r="S479" i="4"/>
  <c r="Z480" i="4"/>
  <c r="AA480" i="4" s="1"/>
  <c r="AB480" i="4" s="1"/>
  <c r="AC480" i="4" s="1"/>
  <c r="S490" i="4"/>
  <c r="S500" i="4"/>
  <c r="S535" i="4"/>
  <c r="Z545" i="4"/>
  <c r="AA545" i="4" s="1"/>
  <c r="AB545" i="4" s="1"/>
  <c r="AC545" i="4" s="1"/>
  <c r="S546" i="4"/>
  <c r="Z568" i="4"/>
  <c r="AA568" i="4" s="1"/>
  <c r="AB568" i="4" s="1"/>
  <c r="AC568" i="4" s="1"/>
  <c r="S650" i="4"/>
  <c r="Z703" i="4"/>
  <c r="AA703" i="4" s="1"/>
  <c r="AB703" i="4" s="1"/>
  <c r="AC703" i="4" s="1"/>
  <c r="S726" i="4"/>
  <c r="Z752" i="4"/>
  <c r="AA752" i="4" s="1"/>
  <c r="AB752" i="4" s="1"/>
  <c r="AC752" i="4" s="1"/>
  <c r="S754" i="4"/>
  <c r="S797" i="4"/>
  <c r="AD797" i="4" s="1"/>
  <c r="S901" i="4"/>
  <c r="AD2073" i="4"/>
  <c r="AH19" i="4"/>
  <c r="O148" i="4"/>
  <c r="Z424" i="4"/>
  <c r="AA424" i="4" s="1"/>
  <c r="AB424" i="4" s="1"/>
  <c r="AC424" i="4" s="1"/>
  <c r="S487" i="4"/>
  <c r="S527" i="4"/>
  <c r="AD539" i="4"/>
  <c r="S18" i="4"/>
  <c r="AA41" i="4"/>
  <c r="S61" i="4"/>
  <c r="S73" i="4"/>
  <c r="Z113" i="4"/>
  <c r="AA113" i="4" s="1"/>
  <c r="AB113" i="4" s="1"/>
  <c r="AC113" i="4" s="1"/>
  <c r="S228" i="4"/>
  <c r="AD228" i="4" s="1"/>
  <c r="Z236" i="4"/>
  <c r="AA236" i="4" s="1"/>
  <c r="AB236" i="4" s="1"/>
  <c r="AC236" i="4" s="1"/>
  <c r="S259" i="4"/>
  <c r="Z278" i="4"/>
  <c r="AA278" i="4" s="1"/>
  <c r="AB278" i="4" s="1"/>
  <c r="AC278" i="4" s="1"/>
  <c r="Z294" i="4"/>
  <c r="AA294" i="4" s="1"/>
  <c r="AB294" i="4" s="1"/>
  <c r="AC294" i="4" s="1"/>
  <c r="S339" i="4"/>
  <c r="Z354" i="4"/>
  <c r="AA354" i="4" s="1"/>
  <c r="AB354" i="4" s="1"/>
  <c r="AC354" i="4" s="1"/>
  <c r="S355" i="4"/>
  <c r="S375" i="4"/>
  <c r="S378" i="4"/>
  <c r="Z379" i="4"/>
  <c r="AA379" i="4" s="1"/>
  <c r="AB379" i="4" s="1"/>
  <c r="AC379" i="4" s="1"/>
  <c r="S390" i="4"/>
  <c r="S414" i="4"/>
  <c r="AD414" i="4" s="1"/>
  <c r="S415" i="4"/>
  <c r="AD415" i="4" s="1"/>
  <c r="S431" i="4"/>
  <c r="Z444" i="4"/>
  <c r="AA444" i="4" s="1"/>
  <c r="AB444" i="4" s="1"/>
  <c r="AC444" i="4" s="1"/>
  <c r="S454" i="4"/>
  <c r="Z476" i="4"/>
  <c r="AA476" i="4" s="1"/>
  <c r="AB476" i="4" s="1"/>
  <c r="AC476" i="4" s="1"/>
  <c r="S478" i="4"/>
  <c r="S482" i="4"/>
  <c r="S503" i="4"/>
  <c r="Z506" i="4"/>
  <c r="AA506" i="4" s="1"/>
  <c r="AB506" i="4" s="1"/>
  <c r="AC506" i="4" s="1"/>
  <c r="S507" i="4"/>
  <c r="Z520" i="4"/>
  <c r="AA520" i="4" s="1"/>
  <c r="AB520" i="4" s="1"/>
  <c r="AC520" i="4" s="1"/>
  <c r="S534" i="4"/>
  <c r="Z562" i="4"/>
  <c r="AA562" i="4" s="1"/>
  <c r="AB562" i="4" s="1"/>
  <c r="AC562" i="4" s="1"/>
  <c r="Z595" i="4"/>
  <c r="AA595" i="4" s="1"/>
  <c r="AB595" i="4" s="1"/>
  <c r="AC595" i="4" s="1"/>
  <c r="AD595" i="4" s="1"/>
  <c r="S625" i="4"/>
  <c r="S635" i="4"/>
  <c r="S641" i="4"/>
  <c r="Z707" i="4"/>
  <c r="AA707" i="4" s="1"/>
  <c r="AB707" i="4" s="1"/>
  <c r="AC707" i="4" s="1"/>
  <c r="AD707" i="4" s="1"/>
  <c r="S773" i="4"/>
  <c r="AD773" i="4" s="1"/>
  <c r="S796" i="4"/>
  <c r="Z954" i="4"/>
  <c r="AA954" i="4" s="1"/>
  <c r="AB954" i="4" s="1"/>
  <c r="AC954" i="4" s="1"/>
  <c r="S974" i="4"/>
  <c r="AD978" i="4"/>
  <c r="S101" i="4"/>
  <c r="Z292" i="4"/>
  <c r="AA292" i="4" s="1"/>
  <c r="AB292" i="4" s="1"/>
  <c r="AC292" i="4" s="1"/>
  <c r="AA27" i="4"/>
  <c r="S72" i="4"/>
  <c r="AD72" i="4" s="1"/>
  <c r="Z73" i="4"/>
  <c r="AA73" i="4" s="1"/>
  <c r="AB73" i="4" s="1"/>
  <c r="AC73" i="4" s="1"/>
  <c r="AD73" i="4" s="1"/>
  <c r="S79" i="4"/>
  <c r="Z86" i="4"/>
  <c r="AA86" i="4" s="1"/>
  <c r="AB86" i="4" s="1"/>
  <c r="AC86" i="4" s="1"/>
  <c r="S89" i="4"/>
  <c r="S122" i="4"/>
  <c r="S184" i="4"/>
  <c r="Z237" i="4"/>
  <c r="AA237" i="4" s="1"/>
  <c r="AB237" i="4" s="1"/>
  <c r="AC237" i="4" s="1"/>
  <c r="Z334" i="4"/>
  <c r="AA334" i="4" s="1"/>
  <c r="AB334" i="4" s="1"/>
  <c r="AC334" i="4" s="1"/>
  <c r="S338" i="4"/>
  <c r="S354" i="4"/>
  <c r="Z359" i="4"/>
  <c r="AA359" i="4" s="1"/>
  <c r="AB359" i="4" s="1"/>
  <c r="AC359" i="4" s="1"/>
  <c r="S366" i="4"/>
  <c r="Z371" i="4"/>
  <c r="AA371" i="4" s="1"/>
  <c r="AB371" i="4" s="1"/>
  <c r="AC371" i="4" s="1"/>
  <c r="S407" i="4"/>
  <c r="Z410" i="4"/>
  <c r="AA410" i="4" s="1"/>
  <c r="AB410" i="4" s="1"/>
  <c r="AC410" i="4" s="1"/>
  <c r="Z449" i="4"/>
  <c r="AA449" i="4" s="1"/>
  <c r="AB449" i="4" s="1"/>
  <c r="AC449" i="4" s="1"/>
  <c r="Z496" i="4"/>
  <c r="AA496" i="4" s="1"/>
  <c r="AB496" i="4" s="1"/>
  <c r="AC496" i="4" s="1"/>
  <c r="Z498" i="4"/>
  <c r="AA498" i="4" s="1"/>
  <c r="AB498" i="4" s="1"/>
  <c r="AC498" i="4" s="1"/>
  <c r="AD498" i="4" s="1"/>
  <c r="S506" i="4"/>
  <c r="Z515" i="4"/>
  <c r="AA515" i="4" s="1"/>
  <c r="AB515" i="4" s="1"/>
  <c r="AC515" i="4" s="1"/>
  <c r="S516" i="4"/>
  <c r="Z524" i="4"/>
  <c r="AA524" i="4" s="1"/>
  <c r="AB524" i="4" s="1"/>
  <c r="AC524" i="4" s="1"/>
  <c r="S526" i="4"/>
  <c r="Z529" i="4"/>
  <c r="AA529" i="4" s="1"/>
  <c r="AB529" i="4" s="1"/>
  <c r="AC529" i="4" s="1"/>
  <c r="S530" i="4"/>
  <c r="Z547" i="4"/>
  <c r="AA547" i="4" s="1"/>
  <c r="AB547" i="4" s="1"/>
  <c r="AC547" i="4" s="1"/>
  <c r="Z632" i="4"/>
  <c r="AA632" i="4" s="1"/>
  <c r="AB632" i="4" s="1"/>
  <c r="AC632" i="4" s="1"/>
  <c r="Z640" i="4"/>
  <c r="AA640" i="4" s="1"/>
  <c r="AB640" i="4" s="1"/>
  <c r="AC640" i="4" s="1"/>
  <c r="Z644" i="4"/>
  <c r="AA644" i="4" s="1"/>
  <c r="AB644" i="4" s="1"/>
  <c r="AC644" i="4" s="1"/>
  <c r="Z659" i="4"/>
  <c r="AA659" i="4" s="1"/>
  <c r="AB659" i="4" s="1"/>
  <c r="AC659" i="4" s="1"/>
  <c r="Z676" i="4"/>
  <c r="AA676" i="4" s="1"/>
  <c r="AB676" i="4" s="1"/>
  <c r="AC676" i="4" s="1"/>
  <c r="S753" i="4"/>
  <c r="Z761" i="4"/>
  <c r="AA761" i="4" s="1"/>
  <c r="AB761" i="4" s="1"/>
  <c r="AC761" i="4" s="1"/>
  <c r="AD781" i="4"/>
  <c r="S804" i="4"/>
  <c r="S848" i="4"/>
  <c r="S938" i="4"/>
  <c r="Z347" i="4"/>
  <c r="AA347" i="4" s="1"/>
  <c r="AB347" i="4" s="1"/>
  <c r="AC347" i="4" s="1"/>
  <c r="S77" i="4"/>
  <c r="AD419" i="4"/>
  <c r="AB48" i="4"/>
  <c r="Z61" i="4"/>
  <c r="AA61" i="4" s="1"/>
  <c r="AB61" i="4" s="1"/>
  <c r="AC61" i="4" s="1"/>
  <c r="AD61" i="4" s="1"/>
  <c r="Z119" i="4"/>
  <c r="AA119" i="4" s="1"/>
  <c r="AB119" i="4" s="1"/>
  <c r="AC119" i="4" s="1"/>
  <c r="S121" i="4"/>
  <c r="Z122" i="4"/>
  <c r="AA122" i="4" s="1"/>
  <c r="AB122" i="4" s="1"/>
  <c r="AC122" i="4" s="1"/>
  <c r="Z138" i="4"/>
  <c r="AA138" i="4" s="1"/>
  <c r="AB138" i="4" s="1"/>
  <c r="AC138" i="4" s="1"/>
  <c r="Z161" i="4"/>
  <c r="S217" i="4"/>
  <c r="AD217" i="4" s="1"/>
  <c r="Z225" i="4"/>
  <c r="AA225" i="4" s="1"/>
  <c r="AB225" i="4" s="1"/>
  <c r="AC225" i="4" s="1"/>
  <c r="S250" i="4"/>
  <c r="S254" i="4"/>
  <c r="Z279" i="4"/>
  <c r="AA279" i="4" s="1"/>
  <c r="AB279" i="4" s="1"/>
  <c r="AC279" i="4" s="1"/>
  <c r="S289" i="4"/>
  <c r="Z295" i="4"/>
  <c r="AA295" i="4" s="1"/>
  <c r="AB295" i="4" s="1"/>
  <c r="AC295" i="4" s="1"/>
  <c r="S334" i="4"/>
  <c r="S335" i="4"/>
  <c r="S346" i="4"/>
  <c r="Z361" i="4"/>
  <c r="AA361" i="4" s="1"/>
  <c r="AB361" i="4" s="1"/>
  <c r="AC361" i="4" s="1"/>
  <c r="Z372" i="4"/>
  <c r="AA372" i="4" s="1"/>
  <c r="AB372" i="4" s="1"/>
  <c r="AC372" i="4" s="1"/>
  <c r="Z387" i="4"/>
  <c r="AA387" i="4" s="1"/>
  <c r="AB387" i="4" s="1"/>
  <c r="AC387" i="4" s="1"/>
  <c r="AD387" i="4" s="1"/>
  <c r="Z392" i="4"/>
  <c r="AA392" i="4" s="1"/>
  <c r="AB392" i="4" s="1"/>
  <c r="AC392" i="4" s="1"/>
  <c r="Z400" i="4"/>
  <c r="AA400" i="4" s="1"/>
  <c r="AB400" i="4" s="1"/>
  <c r="AC400" i="4" s="1"/>
  <c r="Z402" i="4"/>
  <c r="AA402" i="4" s="1"/>
  <c r="AB402" i="4" s="1"/>
  <c r="AC402" i="4" s="1"/>
  <c r="AD402" i="4" s="1"/>
  <c r="S410" i="4"/>
  <c r="S443" i="4"/>
  <c r="S457" i="4"/>
  <c r="S463" i="4"/>
  <c r="S471" i="4"/>
  <c r="S475" i="4"/>
  <c r="Z576" i="4"/>
  <c r="AA576" i="4" s="1"/>
  <c r="AB576" i="4" s="1"/>
  <c r="AC576" i="4" s="1"/>
  <c r="Z578" i="4"/>
  <c r="AA578" i="4" s="1"/>
  <c r="AB578" i="4" s="1"/>
  <c r="AC578" i="4" s="1"/>
  <c r="S593" i="4"/>
  <c r="Z599" i="4"/>
  <c r="AA599" i="4" s="1"/>
  <c r="AB599" i="4" s="1"/>
  <c r="AC599" i="4" s="1"/>
  <c r="Z611" i="4"/>
  <c r="AA611" i="4" s="1"/>
  <c r="AB611" i="4" s="1"/>
  <c r="AC611" i="4" s="1"/>
  <c r="AD611" i="4" s="1"/>
  <c r="Z759" i="4"/>
  <c r="AA759" i="4" s="1"/>
  <c r="AB759" i="4" s="1"/>
  <c r="AC759" i="4" s="1"/>
  <c r="AD759" i="4" s="1"/>
  <c r="Z770" i="4"/>
  <c r="AA770" i="4" s="1"/>
  <c r="AB770" i="4" s="1"/>
  <c r="AC770" i="4" s="1"/>
  <c r="S772" i="4"/>
  <c r="Z798" i="4"/>
  <c r="AA798" i="4" s="1"/>
  <c r="AB798" i="4" s="1"/>
  <c r="AC798" i="4" s="1"/>
  <c r="Z947" i="4"/>
  <c r="AA947" i="4" s="1"/>
  <c r="AB947" i="4" s="1"/>
  <c r="AC947" i="4" s="1"/>
  <c r="AD958" i="4"/>
  <c r="Z159" i="4"/>
  <c r="S194" i="4"/>
  <c r="AD194" i="4" s="1"/>
  <c r="S208" i="4"/>
  <c r="S299" i="4"/>
  <c r="AD395" i="4"/>
  <c r="S434" i="4"/>
  <c r="S451" i="4"/>
  <c r="AD16" i="4"/>
  <c r="S39" i="4"/>
  <c r="S40" i="4"/>
  <c r="S75" i="4"/>
  <c r="Z82" i="4"/>
  <c r="AA82" i="4" s="1"/>
  <c r="AB82" i="4" s="1"/>
  <c r="AC82" i="4" s="1"/>
  <c r="S136" i="4"/>
  <c r="S186" i="4"/>
  <c r="AD186" i="4" s="1"/>
  <c r="S206" i="4"/>
  <c r="Z223" i="4"/>
  <c r="AA223" i="4" s="1"/>
  <c r="AB223" i="4" s="1"/>
  <c r="AC223" i="4" s="1"/>
  <c r="Z268" i="4"/>
  <c r="AA268" i="4" s="1"/>
  <c r="Z277" i="4"/>
  <c r="AA277" i="4" s="1"/>
  <c r="Z283" i="4"/>
  <c r="AA283" i="4" s="1"/>
  <c r="AB283" i="4" s="1"/>
  <c r="AC283" i="4" s="1"/>
  <c r="Z285" i="4"/>
  <c r="AA285" i="4" s="1"/>
  <c r="AB285" i="4" s="1"/>
  <c r="AC285" i="4" s="1"/>
  <c r="Z293" i="4"/>
  <c r="AA293" i="4" s="1"/>
  <c r="AB293" i="4" s="1"/>
  <c r="AC293" i="4" s="1"/>
  <c r="Z326" i="4"/>
  <c r="AA326" i="4" s="1"/>
  <c r="AB326" i="4" s="1"/>
  <c r="AC326" i="4" s="1"/>
  <c r="S327" i="4"/>
  <c r="S353" i="4"/>
  <c r="S377" i="4"/>
  <c r="S383" i="4"/>
  <c r="Z416" i="4"/>
  <c r="AA416" i="4" s="1"/>
  <c r="AB416" i="4" s="1"/>
  <c r="AC416" i="4" s="1"/>
  <c r="AD427" i="4"/>
  <c r="Z432" i="4"/>
  <c r="AA432" i="4" s="1"/>
  <c r="AB432" i="4" s="1"/>
  <c r="AC432" i="4" s="1"/>
  <c r="S442" i="4"/>
  <c r="Z456" i="4"/>
  <c r="AA456" i="4" s="1"/>
  <c r="AB456" i="4" s="1"/>
  <c r="AC456" i="4" s="1"/>
  <c r="AD475" i="4"/>
  <c r="S484" i="4"/>
  <c r="AD491" i="4"/>
  <c r="S494" i="4"/>
  <c r="S495" i="4"/>
  <c r="S519" i="4"/>
  <c r="Z536" i="4"/>
  <c r="AA536" i="4" s="1"/>
  <c r="AB536" i="4" s="1"/>
  <c r="AC536" i="4" s="1"/>
  <c r="Z556" i="4"/>
  <c r="AA556" i="4" s="1"/>
  <c r="AB556" i="4" s="1"/>
  <c r="AC556" i="4" s="1"/>
  <c r="S578" i="4"/>
  <c r="Z583" i="4"/>
  <c r="AA583" i="4" s="1"/>
  <c r="AB583" i="4" s="1"/>
  <c r="AC583" i="4" s="1"/>
  <c r="S614" i="4"/>
  <c r="Z633" i="4"/>
  <c r="AA633" i="4" s="1"/>
  <c r="AB633" i="4" s="1"/>
  <c r="AC633" i="4" s="1"/>
  <c r="Z639" i="4"/>
  <c r="AA639" i="4" s="1"/>
  <c r="AB639" i="4" s="1"/>
  <c r="AC639" i="4" s="1"/>
  <c r="S657" i="4"/>
  <c r="S689" i="4"/>
  <c r="AD988" i="4"/>
  <c r="S240" i="4"/>
  <c r="S458" i="4"/>
  <c r="AD484" i="4"/>
  <c r="S531" i="4"/>
  <c r="S659" i="4"/>
  <c r="AD659" i="4" s="1"/>
  <c r="S36" i="4"/>
  <c r="S37" i="4"/>
  <c r="AD37" i="4" s="1"/>
  <c r="S68" i="4"/>
  <c r="S71" i="4"/>
  <c r="Z90" i="4"/>
  <c r="AA90" i="4" s="1"/>
  <c r="AB90" i="4" s="1"/>
  <c r="AC90" i="4" s="1"/>
  <c r="S102" i="4"/>
  <c r="Z110" i="4"/>
  <c r="S117" i="4"/>
  <c r="Z135" i="4"/>
  <c r="AA135" i="4" s="1"/>
  <c r="AB135" i="4" s="1"/>
  <c r="AC135" i="4" s="1"/>
  <c r="S166" i="4"/>
  <c r="S202" i="4"/>
  <c r="AD202" i="4" s="1"/>
  <c r="Z205" i="4"/>
  <c r="AA205" i="4" s="1"/>
  <c r="AB205" i="4" s="1"/>
  <c r="AC205" i="4" s="1"/>
  <c r="Z221" i="4"/>
  <c r="AA221" i="4" s="1"/>
  <c r="AB221" i="4" s="1"/>
  <c r="AC221" i="4" s="1"/>
  <c r="S229" i="4"/>
  <c r="Z250" i="4"/>
  <c r="AA250" i="4" s="1"/>
  <c r="AB250" i="4" s="1"/>
  <c r="AC250" i="4" s="1"/>
  <c r="S285" i="4"/>
  <c r="AD285" i="4" s="1"/>
  <c r="Z290" i="4"/>
  <c r="AA290" i="4" s="1"/>
  <c r="AB290" i="4" s="1"/>
  <c r="AC290" i="4" s="1"/>
  <c r="Z300" i="4"/>
  <c r="AA300" i="4" s="1"/>
  <c r="AB300" i="4" s="1"/>
  <c r="AC300" i="4" s="1"/>
  <c r="Z308" i="4"/>
  <c r="AA308" i="4" s="1"/>
  <c r="AB308" i="4" s="1"/>
  <c r="AC308" i="4" s="1"/>
  <c r="AD308" i="4" s="1"/>
  <c r="S326" i="4"/>
  <c r="Z370" i="4"/>
  <c r="AA370" i="4" s="1"/>
  <c r="AB370" i="4" s="1"/>
  <c r="AC370" i="4" s="1"/>
  <c r="AD370" i="4" s="1"/>
  <c r="Z376" i="4"/>
  <c r="AA376" i="4" s="1"/>
  <c r="AB376" i="4" s="1"/>
  <c r="AC376" i="4" s="1"/>
  <c r="Z435" i="4"/>
  <c r="AA435" i="4" s="1"/>
  <c r="AB435" i="4" s="1"/>
  <c r="AC435" i="4" s="1"/>
  <c r="AD435" i="4" s="1"/>
  <c r="Z451" i="4"/>
  <c r="AA451" i="4" s="1"/>
  <c r="AB451" i="4" s="1"/>
  <c r="AC451" i="4" s="1"/>
  <c r="S452" i="4"/>
  <c r="AD452" i="4" s="1"/>
  <c r="S462" i="4"/>
  <c r="Z465" i="4"/>
  <c r="AA465" i="4" s="1"/>
  <c r="AB465" i="4" s="1"/>
  <c r="AC465" i="4" s="1"/>
  <c r="Z468" i="4"/>
  <c r="AA468" i="4" s="1"/>
  <c r="AB468" i="4" s="1"/>
  <c r="AC468" i="4" s="1"/>
  <c r="S470" i="4"/>
  <c r="S505" i="4"/>
  <c r="S511" i="4"/>
  <c r="Z514" i="4"/>
  <c r="AA514" i="4" s="1"/>
  <c r="AB514" i="4" s="1"/>
  <c r="AC514" i="4" s="1"/>
  <c r="S550" i="4"/>
  <c r="S564" i="4"/>
  <c r="Z577" i="4"/>
  <c r="AA577" i="4" s="1"/>
  <c r="AB577" i="4" s="1"/>
  <c r="AC577" i="4" s="1"/>
  <c r="AD577" i="4" s="1"/>
  <c r="S583" i="4"/>
  <c r="S654" i="4"/>
  <c r="S663" i="4"/>
  <c r="Z697" i="4"/>
  <c r="AA697" i="4" s="1"/>
  <c r="AB697" i="4" s="1"/>
  <c r="AC697" i="4" s="1"/>
  <c r="Z760" i="4"/>
  <c r="AA760" i="4" s="1"/>
  <c r="AB760" i="4" s="1"/>
  <c r="AC760" i="4" s="1"/>
  <c r="Z898" i="4"/>
  <c r="AA898" i="4" s="1"/>
  <c r="AB898" i="4" s="1"/>
  <c r="AC898" i="4" s="1"/>
  <c r="S761" i="4"/>
  <c r="S767" i="4"/>
  <c r="S775" i="4"/>
  <c r="S791" i="4"/>
  <c r="Z809" i="4"/>
  <c r="AA809" i="4" s="1"/>
  <c r="AB809" i="4" s="1"/>
  <c r="AC809" i="4" s="1"/>
  <c r="S845" i="4"/>
  <c r="AD845" i="4" s="1"/>
  <c r="Z881" i="4"/>
  <c r="AA881" i="4" s="1"/>
  <c r="AB881" i="4" s="1"/>
  <c r="AC881" i="4" s="1"/>
  <c r="AD881" i="4" s="1"/>
  <c r="S922" i="4"/>
  <c r="AD922" i="4" s="1"/>
  <c r="Z925" i="4"/>
  <c r="AA925" i="4" s="1"/>
  <c r="AB925" i="4" s="1"/>
  <c r="AC925" i="4" s="1"/>
  <c r="Z941" i="4"/>
  <c r="AA941" i="4" s="1"/>
  <c r="AB941" i="4" s="1"/>
  <c r="AC941" i="4" s="1"/>
  <c r="Z948" i="4"/>
  <c r="AA948" i="4" s="1"/>
  <c r="AB948" i="4" s="1"/>
  <c r="AC948" i="4" s="1"/>
  <c r="S953" i="4"/>
  <c r="S964" i="4"/>
  <c r="AD992" i="4"/>
  <c r="Z1001" i="4"/>
  <c r="AA1001" i="4" s="1"/>
  <c r="AB1001" i="4" s="1"/>
  <c r="AC1001" i="4" s="1"/>
  <c r="Z1002" i="4"/>
  <c r="AA1002" i="4" s="1"/>
  <c r="AB1002" i="4" s="1"/>
  <c r="AC1002" i="4" s="1"/>
  <c r="Z1007" i="4"/>
  <c r="AA1007" i="4" s="1"/>
  <c r="AB1007" i="4" s="1"/>
  <c r="AC1007" i="4" s="1"/>
  <c r="S1008" i="4"/>
  <c r="Z1011" i="4"/>
  <c r="AA1011" i="4" s="1"/>
  <c r="AB1011" i="4" s="1"/>
  <c r="AC1011" i="4" s="1"/>
  <c r="Z1030" i="4"/>
  <c r="AA1030" i="4" s="1"/>
  <c r="AB1030" i="4" s="1"/>
  <c r="AC1030" i="4" s="1"/>
  <c r="AD1030" i="4" s="1"/>
  <c r="AD1042" i="4"/>
  <c r="S1817" i="4"/>
  <c r="S829" i="4"/>
  <c r="AD829" i="4" s="1"/>
  <c r="S833" i="4"/>
  <c r="AD833" i="4" s="1"/>
  <c r="Z835" i="4"/>
  <c r="Z890" i="4"/>
  <c r="AA890" i="4" s="1"/>
  <c r="AB890" i="4" s="1"/>
  <c r="AC890" i="4" s="1"/>
  <c r="Z914" i="4"/>
  <c r="AA914" i="4" s="1"/>
  <c r="AB914" i="4" s="1"/>
  <c r="AC914" i="4" s="1"/>
  <c r="S968" i="4"/>
  <c r="Z971" i="4"/>
  <c r="AA971" i="4" s="1"/>
  <c r="AB971" i="4" s="1"/>
  <c r="AC971" i="4" s="1"/>
  <c r="S998" i="4"/>
  <c r="Z1003" i="4"/>
  <c r="AA1003" i="4" s="1"/>
  <c r="AB1003" i="4" s="1"/>
  <c r="AC1003" i="4" s="1"/>
  <c r="S1026" i="4"/>
  <c r="AD1026" i="4" s="1"/>
  <c r="Z692" i="4"/>
  <c r="AA692" i="4" s="1"/>
  <c r="AB692" i="4" s="1"/>
  <c r="AC692" i="4" s="1"/>
  <c r="AD699" i="4"/>
  <c r="S715" i="4"/>
  <c r="S741" i="4"/>
  <c r="Z785" i="4"/>
  <c r="AA785" i="4" s="1"/>
  <c r="AB785" i="4" s="1"/>
  <c r="AC785" i="4" s="1"/>
  <c r="AD785" i="4" s="1"/>
  <c r="Z806" i="4"/>
  <c r="AA806" i="4" s="1"/>
  <c r="AB806" i="4" s="1"/>
  <c r="AC806" i="4" s="1"/>
  <c r="Z850" i="4"/>
  <c r="AA850" i="4" s="1"/>
  <c r="AB850" i="4" s="1"/>
  <c r="AC850" i="4" s="1"/>
  <c r="AD935" i="4"/>
  <c r="S976" i="4"/>
  <c r="S984" i="4"/>
  <c r="AD998" i="4"/>
  <c r="Z1102" i="4"/>
  <c r="AA1102" i="4" s="1"/>
  <c r="AB1102" i="4" s="1"/>
  <c r="AC1102" i="4" s="1"/>
  <c r="Z523" i="4"/>
  <c r="AA523" i="4" s="1"/>
  <c r="AB523" i="4" s="1"/>
  <c r="AC523" i="4" s="1"/>
  <c r="AD523" i="4" s="1"/>
  <c r="S551" i="4"/>
  <c r="Z554" i="4"/>
  <c r="AA554" i="4" s="1"/>
  <c r="AB554" i="4" s="1"/>
  <c r="AC554" i="4" s="1"/>
  <c r="S562" i="4"/>
  <c r="S579" i="4"/>
  <c r="Z600" i="4"/>
  <c r="AA600" i="4" s="1"/>
  <c r="AB600" i="4" s="1"/>
  <c r="AC600" i="4" s="1"/>
  <c r="S607" i="4"/>
  <c r="S620" i="4"/>
  <c r="S634" i="4"/>
  <c r="AD634" i="4" s="1"/>
  <c r="Z655" i="4"/>
  <c r="AA655" i="4" s="1"/>
  <c r="AB655" i="4" s="1"/>
  <c r="AC655" i="4" s="1"/>
  <c r="Z664" i="4"/>
  <c r="AA664" i="4" s="1"/>
  <c r="AB664" i="4" s="1"/>
  <c r="AC664" i="4" s="1"/>
  <c r="S679" i="4"/>
  <c r="Z711" i="4"/>
  <c r="AA711" i="4" s="1"/>
  <c r="AB711" i="4" s="1"/>
  <c r="AC711" i="4" s="1"/>
  <c r="S735" i="4"/>
  <c r="S769" i="4"/>
  <c r="S793" i="4"/>
  <c r="Z800" i="4"/>
  <c r="AA800" i="4" s="1"/>
  <c r="AB800" i="4" s="1"/>
  <c r="AC800" i="4" s="1"/>
  <c r="S808" i="4"/>
  <c r="Z837" i="4"/>
  <c r="S840" i="4"/>
  <c r="AD840" i="4" s="1"/>
  <c r="S843" i="4"/>
  <c r="AD843" i="4" s="1"/>
  <c r="S850" i="4"/>
  <c r="S873" i="4"/>
  <c r="S893" i="4"/>
  <c r="AD893" i="4" s="1"/>
  <c r="S900" i="4"/>
  <c r="Z917" i="4"/>
  <c r="AA917" i="4" s="1"/>
  <c r="AB917" i="4" s="1"/>
  <c r="AC917" i="4" s="1"/>
  <c r="S921" i="4"/>
  <c r="Z930" i="4"/>
  <c r="AA930" i="4" s="1"/>
  <c r="AB930" i="4" s="1"/>
  <c r="AC930" i="4" s="1"/>
  <c r="Z939" i="4"/>
  <c r="AA939" i="4" s="1"/>
  <c r="AB939" i="4" s="1"/>
  <c r="AC939" i="4" s="1"/>
  <c r="S942" i="4"/>
  <c r="Z959" i="4"/>
  <c r="AA959" i="4" s="1"/>
  <c r="AB959" i="4" s="1"/>
  <c r="AC959" i="4" s="1"/>
  <c r="S966" i="4"/>
  <c r="AD966" i="4" s="1"/>
  <c r="S970" i="4"/>
  <c r="AD970" i="4" s="1"/>
  <c r="Z972" i="4"/>
  <c r="AA972" i="4" s="1"/>
  <c r="AB972" i="4" s="1"/>
  <c r="AC972" i="4" s="1"/>
  <c r="Z975" i="4"/>
  <c r="AA975" i="4" s="1"/>
  <c r="AB975" i="4" s="1"/>
  <c r="AC975" i="4" s="1"/>
  <c r="Z986" i="4"/>
  <c r="AA986" i="4" s="1"/>
  <c r="AB986" i="4" s="1"/>
  <c r="AC986" i="4" s="1"/>
  <c r="Z990" i="4"/>
  <c r="AA990" i="4" s="1"/>
  <c r="AB990" i="4" s="1"/>
  <c r="AC990" i="4" s="1"/>
  <c r="AD990" i="4" s="1"/>
  <c r="S997" i="4"/>
  <c r="S1000" i="4"/>
  <c r="AD1177" i="4"/>
  <c r="S1208" i="4"/>
  <c r="S1353" i="4"/>
  <c r="S1490" i="4"/>
  <c r="AD1490" i="4" s="1"/>
  <c r="Z688" i="4"/>
  <c r="AA688" i="4" s="1"/>
  <c r="AB688" i="4" s="1"/>
  <c r="AC688" i="4" s="1"/>
  <c r="Z690" i="4"/>
  <c r="AA690" i="4" s="1"/>
  <c r="AB690" i="4" s="1"/>
  <c r="AC690" i="4" s="1"/>
  <c r="Z698" i="4"/>
  <c r="AA698" i="4" s="1"/>
  <c r="AB698" i="4" s="1"/>
  <c r="AC698" i="4" s="1"/>
  <c r="Z705" i="4"/>
  <c r="AA705" i="4" s="1"/>
  <c r="AB705" i="4" s="1"/>
  <c r="AC705" i="4" s="1"/>
  <c r="S789" i="4"/>
  <c r="AD789" i="4" s="1"/>
  <c r="Z790" i="4"/>
  <c r="AA790" i="4" s="1"/>
  <c r="AB790" i="4" s="1"/>
  <c r="AC790" i="4" s="1"/>
  <c r="Z851" i="4"/>
  <c r="AA851" i="4" s="1"/>
  <c r="AB851" i="4" s="1"/>
  <c r="AC851" i="4" s="1"/>
  <c r="Z887" i="4"/>
  <c r="AA887" i="4" s="1"/>
  <c r="AB887" i="4" s="1"/>
  <c r="AC887" i="4" s="1"/>
  <c r="Z915" i="4"/>
  <c r="AA915" i="4" s="1"/>
  <c r="AB915" i="4" s="1"/>
  <c r="AC915" i="4" s="1"/>
  <c r="S930" i="4"/>
  <c r="S1081" i="4"/>
  <c r="Z1103" i="4"/>
  <c r="AA1103" i="4" s="1"/>
  <c r="AB1103" i="4" s="1"/>
  <c r="AC1103" i="4" s="1"/>
  <c r="Z584" i="4"/>
  <c r="AA584" i="4" s="1"/>
  <c r="AB584" i="4" s="1"/>
  <c r="AC584" i="4" s="1"/>
  <c r="Z588" i="4"/>
  <c r="AA588" i="4" s="1"/>
  <c r="AB588" i="4" s="1"/>
  <c r="AC588" i="4" s="1"/>
  <c r="Z604" i="4"/>
  <c r="AA604" i="4" s="1"/>
  <c r="AB604" i="4" s="1"/>
  <c r="AC604" i="4" s="1"/>
  <c r="Z624" i="4"/>
  <c r="AA624" i="4" s="1"/>
  <c r="AB624" i="4" s="1"/>
  <c r="AC624" i="4" s="1"/>
  <c r="Z626" i="4"/>
  <c r="AA626" i="4" s="1"/>
  <c r="AB626" i="4" s="1"/>
  <c r="AC626" i="4" s="1"/>
  <c r="S633" i="4"/>
  <c r="S639" i="4"/>
  <c r="Z642" i="4"/>
  <c r="AA642" i="4" s="1"/>
  <c r="AB642" i="4" s="1"/>
  <c r="AC642" i="4" s="1"/>
  <c r="Z672" i="4"/>
  <c r="AA672" i="4" s="1"/>
  <c r="AB672" i="4" s="1"/>
  <c r="AC672" i="4" s="1"/>
  <c r="S675" i="4"/>
  <c r="S678" i="4"/>
  <c r="Z683" i="4"/>
  <c r="AA683" i="4" s="1"/>
  <c r="AB683" i="4" s="1"/>
  <c r="AC683" i="4" s="1"/>
  <c r="AD683" i="4" s="1"/>
  <c r="S698" i="4"/>
  <c r="S711" i="4"/>
  <c r="Z720" i="4"/>
  <c r="AA720" i="4" s="1"/>
  <c r="AB720" i="4" s="1"/>
  <c r="AC720" i="4" s="1"/>
  <c r="S723" i="4"/>
  <c r="Z729" i="4"/>
  <c r="AA729" i="4" s="1"/>
  <c r="AB729" i="4" s="1"/>
  <c r="AC729" i="4" s="1"/>
  <c r="AD729" i="4" s="1"/>
  <c r="Z733" i="4"/>
  <c r="AA733" i="4" s="1"/>
  <c r="AB733" i="4" s="1"/>
  <c r="AC733" i="4" s="1"/>
  <c r="AD733" i="4" s="1"/>
  <c r="S734" i="4"/>
  <c r="Z738" i="4"/>
  <c r="AA738" i="4" s="1"/>
  <c r="AB738" i="4" s="1"/>
  <c r="AC738" i="4" s="1"/>
  <c r="Z754" i="4"/>
  <c r="AA754" i="4" s="1"/>
  <c r="AB754" i="4" s="1"/>
  <c r="AC754" i="4" s="1"/>
  <c r="S768" i="4"/>
  <c r="S777" i="4"/>
  <c r="Z782" i="4"/>
  <c r="AA782" i="4" s="1"/>
  <c r="AB782" i="4" s="1"/>
  <c r="AC782" i="4" s="1"/>
  <c r="S792" i="4"/>
  <c r="Z799" i="4"/>
  <c r="AA799" i="4" s="1"/>
  <c r="AB799" i="4" s="1"/>
  <c r="AC799" i="4" s="1"/>
  <c r="AD799" i="4" s="1"/>
  <c r="Z842" i="4"/>
  <c r="Z848" i="4"/>
  <c r="AA848" i="4" s="1"/>
  <c r="AB848" i="4" s="1"/>
  <c r="AC848" i="4" s="1"/>
  <c r="Z867" i="4"/>
  <c r="Z907" i="4"/>
  <c r="AA907" i="4" s="1"/>
  <c r="AB907" i="4" s="1"/>
  <c r="AC907" i="4" s="1"/>
  <c r="S917" i="4"/>
  <c r="Z933" i="4"/>
  <c r="AA933" i="4" s="1"/>
  <c r="AB933" i="4" s="1"/>
  <c r="AC933" i="4" s="1"/>
  <c r="S936" i="4"/>
  <c r="Z945" i="4"/>
  <c r="AA945" i="4" s="1"/>
  <c r="AB945" i="4" s="1"/>
  <c r="AC945" i="4" s="1"/>
  <c r="S982" i="4"/>
  <c r="Z983" i="4"/>
  <c r="AA983" i="4" s="1"/>
  <c r="AB983" i="4" s="1"/>
  <c r="AC983" i="4" s="1"/>
  <c r="Z991" i="4"/>
  <c r="AA991" i="4" s="1"/>
  <c r="AB991" i="4" s="1"/>
  <c r="AC991" i="4" s="1"/>
  <c r="Z994" i="4"/>
  <c r="AA994" i="4" s="1"/>
  <c r="AB994" i="4" s="1"/>
  <c r="AC994" i="4" s="1"/>
  <c r="S1005" i="4"/>
  <c r="S1011" i="4"/>
  <c r="Z1015" i="4"/>
  <c r="AA1015" i="4" s="1"/>
  <c r="AB1015" i="4" s="1"/>
  <c r="AC1015" i="4" s="1"/>
  <c r="Z1017" i="4"/>
  <c r="AA1017" i="4" s="1"/>
  <c r="AB1017" i="4" s="1"/>
  <c r="AC1017" i="4" s="1"/>
  <c r="Z1018" i="4"/>
  <c r="AA1018" i="4" s="1"/>
  <c r="AB1018" i="4" s="1"/>
  <c r="AC1018" i="4" s="1"/>
  <c r="AD1018" i="4" s="1"/>
  <c r="Z1043" i="4"/>
  <c r="AA1043" i="4" s="1"/>
  <c r="AB1043" i="4" s="1"/>
  <c r="AC1043" i="4" s="1"/>
  <c r="S1092" i="4"/>
  <c r="S1224" i="4"/>
  <c r="AD1369" i="4"/>
  <c r="S1431" i="4"/>
  <c r="AD1431" i="4" s="1"/>
  <c r="S1438" i="4"/>
  <c r="AD1438" i="4" s="1"/>
  <c r="S1447" i="4"/>
  <c r="AD1447" i="4" s="1"/>
  <c r="S1028" i="4"/>
  <c r="S1043" i="4"/>
  <c r="S1054" i="4"/>
  <c r="S1074" i="4"/>
  <c r="AD1074" i="4" s="1"/>
  <c r="S1080" i="4"/>
  <c r="Z1083" i="4"/>
  <c r="AA1083" i="4" s="1"/>
  <c r="AB1083" i="4" s="1"/>
  <c r="AC1083" i="4" s="1"/>
  <c r="Z1087" i="4"/>
  <c r="AA1087" i="4" s="1"/>
  <c r="AB1087" i="4" s="1"/>
  <c r="AC1087" i="4" s="1"/>
  <c r="Z1166" i="4"/>
  <c r="AA1166" i="4" s="1"/>
  <c r="AB1166" i="4" s="1"/>
  <c r="AC1166" i="4" s="1"/>
  <c r="S1171" i="4"/>
  <c r="S1190" i="4"/>
  <c r="AD1190" i="4" s="1"/>
  <c r="Z1203" i="4"/>
  <c r="AA1203" i="4" s="1"/>
  <c r="AB1203" i="4" s="1"/>
  <c r="AC1203" i="4" s="1"/>
  <c r="S1205" i="4"/>
  <c r="Z1211" i="4"/>
  <c r="AA1211" i="4" s="1"/>
  <c r="AB1211" i="4" s="1"/>
  <c r="AC1211" i="4" s="1"/>
  <c r="Z1218" i="4"/>
  <c r="AA1218" i="4" s="1"/>
  <c r="AB1218" i="4" s="1"/>
  <c r="AC1218" i="4" s="1"/>
  <c r="AD1218" i="4" s="1"/>
  <c r="S1228" i="4"/>
  <c r="Z1247" i="4"/>
  <c r="AA1247" i="4" s="1"/>
  <c r="AB1247" i="4" s="1"/>
  <c r="AC1247" i="4" s="1"/>
  <c r="S1272" i="4"/>
  <c r="S1278" i="4"/>
  <c r="S1284" i="4"/>
  <c r="S1314" i="4"/>
  <c r="AD1314" i="4" s="1"/>
  <c r="S1341" i="4"/>
  <c r="S1350" i="4"/>
  <c r="Z1359" i="4"/>
  <c r="AA1359" i="4" s="1"/>
  <c r="AB1359" i="4" s="1"/>
  <c r="AC1359" i="4" s="1"/>
  <c r="S1360" i="4"/>
  <c r="S1363" i="4"/>
  <c r="AD1363" i="4" s="1"/>
  <c r="S1396" i="4"/>
  <c r="AD1396" i="4" s="1"/>
  <c r="Z1397" i="4"/>
  <c r="S1434" i="4"/>
  <c r="AD1434" i="4" s="1"/>
  <c r="Z1449" i="4"/>
  <c r="Z1491" i="4"/>
  <c r="Z1522" i="4"/>
  <c r="AA1522" i="4" s="1"/>
  <c r="AB1522" i="4" s="1"/>
  <c r="AC1522" i="4" s="1"/>
  <c r="S1528" i="4"/>
  <c r="S1632" i="4"/>
  <c r="S1696" i="4"/>
  <c r="Z1756" i="4"/>
  <c r="AA1756" i="4" s="1"/>
  <c r="AB1756" i="4" s="1"/>
  <c r="AC1756" i="4" s="1"/>
  <c r="S1759" i="4"/>
  <c r="Z1859" i="4"/>
  <c r="AA1859" i="4" s="1"/>
  <c r="AB1859" i="4" s="1"/>
  <c r="AC1859" i="4" s="1"/>
  <c r="S1033" i="4"/>
  <c r="S1046" i="4"/>
  <c r="S1076" i="4"/>
  <c r="S1086" i="4"/>
  <c r="AD1086" i="4" s="1"/>
  <c r="S1098" i="4"/>
  <c r="Z1115" i="4"/>
  <c r="AA1115" i="4" s="1"/>
  <c r="AB1115" i="4" s="1"/>
  <c r="AC1115" i="4" s="1"/>
  <c r="S1117" i="4"/>
  <c r="Z1118" i="4"/>
  <c r="AA1118" i="4" s="1"/>
  <c r="AB1118" i="4" s="1"/>
  <c r="AC1118" i="4" s="1"/>
  <c r="S1124" i="4"/>
  <c r="S1130" i="4"/>
  <c r="Z1134" i="4"/>
  <c r="AA1134" i="4" s="1"/>
  <c r="AB1134" i="4" s="1"/>
  <c r="AC1134" i="4" s="1"/>
  <c r="AD1134" i="4" s="1"/>
  <c r="S1139" i="4"/>
  <c r="Z1143" i="4"/>
  <c r="AA1143" i="4" s="1"/>
  <c r="AB1143" i="4" s="1"/>
  <c r="AC1143" i="4" s="1"/>
  <c r="Z1151" i="4"/>
  <c r="AA1151" i="4" s="1"/>
  <c r="AB1151" i="4" s="1"/>
  <c r="AC1151" i="4" s="1"/>
  <c r="Z1162" i="4"/>
  <c r="AA1162" i="4" s="1"/>
  <c r="AB1162" i="4" s="1"/>
  <c r="AC1162" i="4" s="1"/>
  <c r="Z1171" i="4"/>
  <c r="AA1171" i="4" s="1"/>
  <c r="AB1171" i="4" s="1"/>
  <c r="AC1171" i="4" s="1"/>
  <c r="S1173" i="4"/>
  <c r="Z1178" i="4"/>
  <c r="AA1178" i="4" s="1"/>
  <c r="AB1178" i="4" s="1"/>
  <c r="AC1178" i="4" s="1"/>
  <c r="S1192" i="4"/>
  <c r="S1202" i="4"/>
  <c r="AD1202" i="4" s="1"/>
  <c r="Z1257" i="4"/>
  <c r="AA1257" i="4" s="1"/>
  <c r="AB1257" i="4" s="1"/>
  <c r="AC1257" i="4" s="1"/>
  <c r="AD1257" i="4" s="1"/>
  <c r="S1268" i="4"/>
  <c r="S1283" i="4"/>
  <c r="Z1305" i="4"/>
  <c r="AA1305" i="4" s="1"/>
  <c r="AB1305" i="4" s="1"/>
  <c r="AC1305" i="4" s="1"/>
  <c r="AD1305" i="4" s="1"/>
  <c r="S1310" i="4"/>
  <c r="Z1330" i="4"/>
  <c r="AA1330" i="4" s="1"/>
  <c r="AB1330" i="4" s="1"/>
  <c r="AC1330" i="4" s="1"/>
  <c r="AD1330" i="4" s="1"/>
  <c r="S1336" i="4"/>
  <c r="Z1355" i="4"/>
  <c r="AA1355" i="4" s="1"/>
  <c r="AB1355" i="4" s="1"/>
  <c r="AC1355" i="4" s="1"/>
  <c r="Z1365" i="4"/>
  <c r="AA1365" i="4" s="1"/>
  <c r="AB1365" i="4" s="1"/>
  <c r="AC1365" i="4" s="1"/>
  <c r="Z1366" i="4"/>
  <c r="AA1366" i="4" s="1"/>
  <c r="AB1366" i="4" s="1"/>
  <c r="AC1366" i="4" s="1"/>
  <c r="AD1366" i="4" s="1"/>
  <c r="Z1406" i="4"/>
  <c r="S1410" i="4"/>
  <c r="AD1410" i="4" s="1"/>
  <c r="S1425" i="4"/>
  <c r="AD1425" i="4" s="1"/>
  <c r="S1437" i="4"/>
  <c r="AD1437" i="4" s="1"/>
  <c r="S1441" i="4"/>
  <c r="AD1441" i="4" s="1"/>
  <c r="S1445" i="4"/>
  <c r="AD1445" i="4" s="1"/>
  <c r="Z1456" i="4"/>
  <c r="S1474" i="4"/>
  <c r="AD1474" i="4" s="1"/>
  <c r="Z1492" i="4"/>
  <c r="Z1493" i="4"/>
  <c r="S1515" i="4"/>
  <c r="S1525" i="4"/>
  <c r="S1551" i="4"/>
  <c r="S1653" i="4"/>
  <c r="AD1810" i="4"/>
  <c r="Z1838" i="4"/>
  <c r="AA1838" i="4" s="1"/>
  <c r="AB1838" i="4" s="1"/>
  <c r="AC1838" i="4" s="1"/>
  <c r="Z1935" i="4"/>
  <c r="AA1935" i="4" s="1"/>
  <c r="AB1935" i="4" s="1"/>
  <c r="AC1935" i="4" s="1"/>
  <c r="Z1113" i="4"/>
  <c r="AA1113" i="4" s="1"/>
  <c r="AB1113" i="4" s="1"/>
  <c r="AC1113" i="4" s="1"/>
  <c r="Z1243" i="4"/>
  <c r="AA1243" i="4" s="1"/>
  <c r="AB1243" i="4" s="1"/>
  <c r="AC1243" i="4" s="1"/>
  <c r="Z1246" i="4"/>
  <c r="AA1246" i="4" s="1"/>
  <c r="AB1246" i="4" s="1"/>
  <c r="AC1246" i="4" s="1"/>
  <c r="Z1255" i="4"/>
  <c r="AA1255" i="4" s="1"/>
  <c r="AB1255" i="4" s="1"/>
  <c r="AC1255" i="4" s="1"/>
  <c r="Z1262" i="4"/>
  <c r="AA1262" i="4" s="1"/>
  <c r="AB1262" i="4" s="1"/>
  <c r="AC1262" i="4" s="1"/>
  <c r="AD1262" i="4" s="1"/>
  <c r="Z1290" i="4"/>
  <c r="AA1290" i="4" s="1"/>
  <c r="AB1290" i="4" s="1"/>
  <c r="AC1290" i="4" s="1"/>
  <c r="S1373" i="4"/>
  <c r="S1399" i="4"/>
  <c r="AD1399" i="4" s="1"/>
  <c r="Z1439" i="4"/>
  <c r="S1470" i="4"/>
  <c r="AD1470" i="4" s="1"/>
  <c r="Z1050" i="4"/>
  <c r="AA1050" i="4" s="1"/>
  <c r="AB1050" i="4" s="1"/>
  <c r="AC1050" i="4" s="1"/>
  <c r="AD1050" i="4" s="1"/>
  <c r="Z1063" i="4"/>
  <c r="AA1063" i="4" s="1"/>
  <c r="AB1063" i="4" s="1"/>
  <c r="AC1063" i="4" s="1"/>
  <c r="S1082" i="4"/>
  <c r="AD1082" i="4" s="1"/>
  <c r="S1088" i="4"/>
  <c r="Z1111" i="4"/>
  <c r="AA1111" i="4" s="1"/>
  <c r="AB1111" i="4" s="1"/>
  <c r="AC1111" i="4" s="1"/>
  <c r="Z1119" i="4"/>
  <c r="AA1119" i="4" s="1"/>
  <c r="AB1119" i="4" s="1"/>
  <c r="AC1119" i="4" s="1"/>
  <c r="S1120" i="4"/>
  <c r="S1123" i="4"/>
  <c r="S1126" i="4"/>
  <c r="AD1126" i="4" s="1"/>
  <c r="Z1139" i="4"/>
  <c r="AA1139" i="4" s="1"/>
  <c r="AB1139" i="4" s="1"/>
  <c r="AC1139" i="4" s="1"/>
  <c r="AD1139" i="4" s="1"/>
  <c r="Z1147" i="4"/>
  <c r="AA1147" i="4" s="1"/>
  <c r="AB1147" i="4" s="1"/>
  <c r="AC1147" i="4" s="1"/>
  <c r="S1148" i="4"/>
  <c r="Z1158" i="4"/>
  <c r="AA1158" i="4" s="1"/>
  <c r="AB1158" i="4" s="1"/>
  <c r="AC1158" i="4" s="1"/>
  <c r="AD1158" i="4" s="1"/>
  <c r="S1164" i="4"/>
  <c r="Z1179" i="4"/>
  <c r="AA1179" i="4" s="1"/>
  <c r="AB1179" i="4" s="1"/>
  <c r="AC1179" i="4" s="1"/>
  <c r="S1201" i="4"/>
  <c r="S1204" i="4"/>
  <c r="Z1215" i="4"/>
  <c r="AA1215" i="4" s="1"/>
  <c r="AB1215" i="4" s="1"/>
  <c r="AC1215" i="4" s="1"/>
  <c r="AD1215" i="4" s="1"/>
  <c r="S1216" i="4"/>
  <c r="Z1227" i="4"/>
  <c r="AA1227" i="4" s="1"/>
  <c r="AB1227" i="4" s="1"/>
  <c r="AC1227" i="4" s="1"/>
  <c r="S1229" i="4"/>
  <c r="S1242" i="4"/>
  <c r="Z1273" i="4"/>
  <c r="AA1273" i="4" s="1"/>
  <c r="AB1273" i="4" s="1"/>
  <c r="AC1273" i="4" s="1"/>
  <c r="Z1274" i="4"/>
  <c r="AA1274" i="4" s="1"/>
  <c r="AB1274" i="4" s="1"/>
  <c r="AC1274" i="4" s="1"/>
  <c r="S1276" i="4"/>
  <c r="Z1343" i="4"/>
  <c r="AA1343" i="4" s="1"/>
  <c r="AB1343" i="4" s="1"/>
  <c r="AC1343" i="4" s="1"/>
  <c r="S1345" i="4"/>
  <c r="Z1346" i="4"/>
  <c r="AA1346" i="4" s="1"/>
  <c r="AB1346" i="4" s="1"/>
  <c r="AC1346" i="4" s="1"/>
  <c r="S1365" i="4"/>
  <c r="S1402" i="4"/>
  <c r="AD1402" i="4" s="1"/>
  <c r="S1409" i="4"/>
  <c r="AD1409" i="4" s="1"/>
  <c r="S1412" i="4"/>
  <c r="AD1412" i="4" s="1"/>
  <c r="Z1413" i="4"/>
  <c r="Z1423" i="4"/>
  <c r="Z1435" i="4"/>
  <c r="Z1451" i="4"/>
  <c r="Z1452" i="4"/>
  <c r="S1489" i="4"/>
  <c r="AD1489" i="4" s="1"/>
  <c r="S1492" i="4"/>
  <c r="AD1492" i="4" s="1"/>
  <c r="Z1517" i="4"/>
  <c r="AA1517" i="4" s="1"/>
  <c r="AB1517" i="4" s="1"/>
  <c r="AC1517" i="4" s="1"/>
  <c r="Z1529" i="4"/>
  <c r="AA1529" i="4" s="1"/>
  <c r="AB1529" i="4" s="1"/>
  <c r="AC1529" i="4" s="1"/>
  <c r="AD1529" i="4" s="1"/>
  <c r="Z1553" i="4"/>
  <c r="AA1553" i="4" s="1"/>
  <c r="AB1553" i="4" s="1"/>
  <c r="AC1553" i="4" s="1"/>
  <c r="Z1560" i="4"/>
  <c r="AA1560" i="4" s="1"/>
  <c r="AB1560" i="4" s="1"/>
  <c r="AC1560" i="4" s="1"/>
  <c r="Z1562" i="4"/>
  <c r="AA1562" i="4" s="1"/>
  <c r="AB1562" i="4" s="1"/>
  <c r="AC1562" i="4" s="1"/>
  <c r="Z1736" i="4"/>
  <c r="AA1736" i="4" s="1"/>
  <c r="AB1736" i="4" s="1"/>
  <c r="AC1736" i="4" s="1"/>
  <c r="Z1834" i="4"/>
  <c r="AA1834" i="4" s="1"/>
  <c r="AB1834" i="4" s="1"/>
  <c r="AC1834" i="4" s="1"/>
  <c r="Z1946" i="4"/>
  <c r="AA1946" i="4" s="1"/>
  <c r="AB1946" i="4" s="1"/>
  <c r="AC1946" i="4" s="1"/>
  <c r="S1961" i="4"/>
  <c r="S2023" i="4"/>
  <c r="S2061" i="4"/>
  <c r="Z1142" i="4"/>
  <c r="AA1142" i="4" s="1"/>
  <c r="AB1142" i="4" s="1"/>
  <c r="AC1142" i="4" s="1"/>
  <c r="Z1170" i="4"/>
  <c r="AA1170" i="4" s="1"/>
  <c r="AB1170" i="4" s="1"/>
  <c r="AC1170" i="4" s="1"/>
  <c r="Z1186" i="4"/>
  <c r="AA1186" i="4" s="1"/>
  <c r="AB1186" i="4" s="1"/>
  <c r="AC1186" i="4" s="1"/>
  <c r="Z1207" i="4"/>
  <c r="AA1207" i="4" s="1"/>
  <c r="AB1207" i="4" s="1"/>
  <c r="AC1207" i="4" s="1"/>
  <c r="Z1209" i="4"/>
  <c r="AA1209" i="4" s="1"/>
  <c r="AB1209" i="4" s="1"/>
  <c r="AC1209" i="4" s="1"/>
  <c r="AD1209" i="4" s="1"/>
  <c r="Z1223" i="4"/>
  <c r="AA1223" i="4" s="1"/>
  <c r="AB1223" i="4" s="1"/>
  <c r="AC1223" i="4" s="1"/>
  <c r="Z1251" i="4"/>
  <c r="AA1251" i="4" s="1"/>
  <c r="AB1251" i="4" s="1"/>
  <c r="AC1251" i="4" s="1"/>
  <c r="Z1271" i="4"/>
  <c r="AA1271" i="4" s="1"/>
  <c r="AB1271" i="4" s="1"/>
  <c r="AC1271" i="4" s="1"/>
  <c r="Z1311" i="4"/>
  <c r="AA1311" i="4" s="1"/>
  <c r="AB1311" i="4" s="1"/>
  <c r="AC1311" i="4" s="1"/>
  <c r="Z1362" i="4"/>
  <c r="AA1362" i="4" s="1"/>
  <c r="AB1362" i="4" s="1"/>
  <c r="AC1362" i="4" s="1"/>
  <c r="AD1362" i="4" s="1"/>
  <c r="AD1373" i="4"/>
  <c r="Z1518" i="4"/>
  <c r="AA1518" i="4" s="1"/>
  <c r="AB1518" i="4" s="1"/>
  <c r="AC1518" i="4" s="1"/>
  <c r="AD1518" i="4" s="1"/>
  <c r="S1570" i="4"/>
  <c r="S1687" i="4"/>
  <c r="S1906" i="4"/>
  <c r="S1038" i="4"/>
  <c r="S1052" i="4"/>
  <c r="Z1067" i="4"/>
  <c r="AA1067" i="4" s="1"/>
  <c r="AB1067" i="4" s="1"/>
  <c r="AC1067" i="4" s="1"/>
  <c r="S1068" i="4"/>
  <c r="S1078" i="4"/>
  <c r="S1084" i="4"/>
  <c r="S1087" i="4"/>
  <c r="Z1099" i="4"/>
  <c r="AA1099" i="4" s="1"/>
  <c r="AB1099" i="4" s="1"/>
  <c r="AC1099" i="4" s="1"/>
  <c r="Z1123" i="4"/>
  <c r="AA1123" i="4" s="1"/>
  <c r="AB1123" i="4" s="1"/>
  <c r="AC1123" i="4" s="1"/>
  <c r="AD1123" i="4" s="1"/>
  <c r="S1128" i="4"/>
  <c r="S1172" i="4"/>
  <c r="S1188" i="4"/>
  <c r="S1194" i="4"/>
  <c r="Z1198" i="4"/>
  <c r="AA1198" i="4" s="1"/>
  <c r="AB1198" i="4" s="1"/>
  <c r="AC1198" i="4" s="1"/>
  <c r="S1222" i="4"/>
  <c r="AD1222" i="4" s="1"/>
  <c r="S1253" i="4"/>
  <c r="S1256" i="4"/>
  <c r="S1270" i="4"/>
  <c r="AD1270" i="4" s="1"/>
  <c r="S1298" i="4"/>
  <c r="AD1298" i="4" s="1"/>
  <c r="Z1319" i="4"/>
  <c r="AA1319" i="4" s="1"/>
  <c r="AB1319" i="4" s="1"/>
  <c r="AC1319" i="4" s="1"/>
  <c r="Z1327" i="4"/>
  <c r="AA1327" i="4" s="1"/>
  <c r="AB1327" i="4" s="1"/>
  <c r="AC1327" i="4" s="1"/>
  <c r="S1342" i="4"/>
  <c r="AD1342" i="4" s="1"/>
  <c r="S1401" i="4"/>
  <c r="AD1401" i="4" s="1"/>
  <c r="S1405" i="4"/>
  <c r="AD1405" i="4" s="1"/>
  <c r="S1415" i="4"/>
  <c r="AD1415" i="4" s="1"/>
  <c r="Z1418" i="4"/>
  <c r="Z1422" i="4"/>
  <c r="S1423" i="4"/>
  <c r="AD1423" i="4" s="1"/>
  <c r="Z1448" i="4"/>
  <c r="S1451" i="4"/>
  <c r="AD1451" i="4" s="1"/>
  <c r="Z1453" i="4"/>
  <c r="S1461" i="4"/>
  <c r="AD1461" i="4" s="1"/>
  <c r="Z1545" i="4"/>
  <c r="AA1545" i="4" s="1"/>
  <c r="AB1545" i="4" s="1"/>
  <c r="AC1545" i="4" s="1"/>
  <c r="Z1561" i="4"/>
  <c r="AA1561" i="4" s="1"/>
  <c r="AB1561" i="4" s="1"/>
  <c r="AC1561" i="4" s="1"/>
  <c r="AD1637" i="4"/>
  <c r="S1760" i="4"/>
  <c r="S1862" i="4"/>
  <c r="S1886" i="4"/>
  <c r="Z1585" i="4"/>
  <c r="AA1585" i="4" s="1"/>
  <c r="AB1585" i="4" s="1"/>
  <c r="AC1585" i="4" s="1"/>
  <c r="S1588" i="4"/>
  <c r="S1594" i="4"/>
  <c r="S1600" i="4"/>
  <c r="S1603" i="4"/>
  <c r="Z1616" i="4"/>
  <c r="AA1616" i="4" s="1"/>
  <c r="AB1616" i="4" s="1"/>
  <c r="AC1616" i="4" s="1"/>
  <c r="Z1618" i="4"/>
  <c r="AA1618" i="4" s="1"/>
  <c r="AB1618" i="4" s="1"/>
  <c r="AC1618" i="4" s="1"/>
  <c r="S1643" i="4"/>
  <c r="S1665" i="4"/>
  <c r="S1668" i="4"/>
  <c r="S1688" i="4"/>
  <c r="S1749" i="4"/>
  <c r="S1753" i="4"/>
  <c r="S1756" i="4"/>
  <c r="S1765" i="4"/>
  <c r="S1772" i="4"/>
  <c r="S1800" i="4"/>
  <c r="S1806" i="4"/>
  <c r="Z1824" i="4"/>
  <c r="AA1824" i="4" s="1"/>
  <c r="AB1824" i="4" s="1"/>
  <c r="AC1824" i="4" s="1"/>
  <c r="AD1824" i="4" s="1"/>
  <c r="Z1864" i="4"/>
  <c r="AA1864" i="4" s="1"/>
  <c r="AB1864" i="4" s="1"/>
  <c r="AC1864" i="4" s="1"/>
  <c r="S1914" i="4"/>
  <c r="Z1942" i="4"/>
  <c r="AA1942" i="4" s="1"/>
  <c r="AB1942" i="4" s="1"/>
  <c r="AC1942" i="4" s="1"/>
  <c r="S1946" i="4"/>
  <c r="S1969" i="4"/>
  <c r="S2005" i="4"/>
  <c r="S2008" i="4"/>
  <c r="S2017" i="4"/>
  <c r="S2041" i="4"/>
  <c r="AD2041" i="4" s="1"/>
  <c r="S2049" i="4"/>
  <c r="S2054" i="4"/>
  <c r="S2144" i="4"/>
  <c r="S2156" i="4"/>
  <c r="S2258" i="4"/>
  <c r="AH2446" i="4"/>
  <c r="S2490" i="4"/>
  <c r="Z1591" i="4"/>
  <c r="AA1591" i="4" s="1"/>
  <c r="AB1591" i="4" s="1"/>
  <c r="AC1591" i="4" s="1"/>
  <c r="S1596" i="4"/>
  <c r="Z1603" i="4"/>
  <c r="AA1603" i="4" s="1"/>
  <c r="AB1603" i="4" s="1"/>
  <c r="AC1603" i="4" s="1"/>
  <c r="S1611" i="4"/>
  <c r="AD1611" i="4" s="1"/>
  <c r="S1649" i="4"/>
  <c r="Z1677" i="4"/>
  <c r="AA1677" i="4" s="1"/>
  <c r="AB1677" i="4" s="1"/>
  <c r="AC1677" i="4" s="1"/>
  <c r="Z1721" i="4"/>
  <c r="AA1721" i="4" s="1"/>
  <c r="AB1721" i="4" s="1"/>
  <c r="AC1721" i="4" s="1"/>
  <c r="S1736" i="4"/>
  <c r="S1741" i="4"/>
  <c r="S1745" i="4"/>
  <c r="AD1753" i="4"/>
  <c r="Z1761" i="4"/>
  <c r="AA1761" i="4" s="1"/>
  <c r="AB1761" i="4" s="1"/>
  <c r="AC1761" i="4" s="1"/>
  <c r="S1768" i="4"/>
  <c r="S1788" i="4"/>
  <c r="Z1803" i="4"/>
  <c r="AA1803" i="4" s="1"/>
  <c r="AB1803" i="4" s="1"/>
  <c r="AC1803" i="4" s="1"/>
  <c r="Z1833" i="4"/>
  <c r="AA1833" i="4" s="1"/>
  <c r="AB1833" i="4" s="1"/>
  <c r="AC1833" i="4" s="1"/>
  <c r="S1854" i="4"/>
  <c r="Z1862" i="4"/>
  <c r="AA1862" i="4" s="1"/>
  <c r="AB1862" i="4" s="1"/>
  <c r="AC1862" i="4" s="1"/>
  <c r="AD1862" i="4" s="1"/>
  <c r="Z1863" i="4"/>
  <c r="AA1863" i="4" s="1"/>
  <c r="AB1863" i="4" s="1"/>
  <c r="AC1863" i="4" s="1"/>
  <c r="Z1871" i="4"/>
  <c r="AA1871" i="4" s="1"/>
  <c r="AB1871" i="4" s="1"/>
  <c r="AC1871" i="4" s="1"/>
  <c r="Z1873" i="4"/>
  <c r="AA1873" i="4" s="1"/>
  <c r="AB1873" i="4" s="1"/>
  <c r="AC1873" i="4" s="1"/>
  <c r="AD1873" i="4" s="1"/>
  <c r="Z1878" i="4"/>
  <c r="AA1878" i="4" s="1"/>
  <c r="AB1878" i="4" s="1"/>
  <c r="AC1878" i="4" s="1"/>
  <c r="S1882" i="4"/>
  <c r="Z1888" i="4"/>
  <c r="AA1888" i="4" s="1"/>
  <c r="AB1888" i="4" s="1"/>
  <c r="AC1888" i="4" s="1"/>
  <c r="Z1898" i="4"/>
  <c r="AA1898" i="4" s="1"/>
  <c r="AB1898" i="4" s="1"/>
  <c r="AC1898" i="4" s="1"/>
  <c r="Z1927" i="4"/>
  <c r="AA1927" i="4" s="1"/>
  <c r="AB1927" i="4" s="1"/>
  <c r="AC1927" i="4" s="1"/>
  <c r="Z1937" i="4"/>
  <c r="AA1937" i="4" s="1"/>
  <c r="AB1937" i="4" s="1"/>
  <c r="AC1937" i="4" s="1"/>
  <c r="AD1937" i="4" s="1"/>
  <c r="S1965" i="4"/>
  <c r="Z1997" i="4"/>
  <c r="AA1997" i="4" s="1"/>
  <c r="AB1997" i="4" s="1"/>
  <c r="AC1997" i="4" s="1"/>
  <c r="S2004" i="4"/>
  <c r="S2007" i="4"/>
  <c r="S2013" i="4"/>
  <c r="Z2022" i="4"/>
  <c r="AA2022" i="4" s="1"/>
  <c r="AB2022" i="4" s="1"/>
  <c r="AC2022" i="4" s="1"/>
  <c r="Z2033" i="4"/>
  <c r="AA2033" i="4" s="1"/>
  <c r="AB2033" i="4" s="1"/>
  <c r="AC2033" i="4" s="1"/>
  <c r="S2040" i="4"/>
  <c r="Z2061" i="4"/>
  <c r="AA2061" i="4" s="1"/>
  <c r="AB2061" i="4" s="1"/>
  <c r="AC2061" i="4" s="1"/>
  <c r="AD2061" i="4" s="1"/>
  <c r="S2069" i="4"/>
  <c r="AD2069" i="4" s="1"/>
  <c r="Z2093" i="4"/>
  <c r="AA2093" i="4" s="1"/>
  <c r="AB2093" i="4" s="1"/>
  <c r="AC2093" i="4" s="1"/>
  <c r="S2112" i="4"/>
  <c r="Z2127" i="4"/>
  <c r="AA2127" i="4" s="1"/>
  <c r="AB2127" i="4" s="1"/>
  <c r="AC2127" i="4" s="1"/>
  <c r="Z2142" i="4"/>
  <c r="AA2142" i="4" s="1"/>
  <c r="AB2142" i="4" s="1"/>
  <c r="AC2142" i="4" s="1"/>
  <c r="Z2149" i="4"/>
  <c r="AA2149" i="4" s="1"/>
  <c r="AB2149" i="4" s="1"/>
  <c r="AC2149" i="4" s="1"/>
  <c r="Z2158" i="4"/>
  <c r="AA2158" i="4" s="1"/>
  <c r="AB2158" i="4" s="1"/>
  <c r="AC2158" i="4" s="1"/>
  <c r="Z2173" i="4"/>
  <c r="AA2173" i="4" s="1"/>
  <c r="AB2173" i="4" s="1"/>
  <c r="AC2173" i="4" s="1"/>
  <c r="S2288" i="4"/>
  <c r="AD2288" i="4" s="1"/>
  <c r="Z2346" i="4"/>
  <c r="AA2346" i="4" s="1"/>
  <c r="AB2346" i="4" s="1"/>
  <c r="AC2346" i="4" s="1"/>
  <c r="S2393" i="4"/>
  <c r="Z1577" i="4"/>
  <c r="AA1577" i="4" s="1"/>
  <c r="AB1577" i="4" s="1"/>
  <c r="AC1577" i="4" s="1"/>
  <c r="Z1630" i="4"/>
  <c r="AA1630" i="4" s="1"/>
  <c r="AB1630" i="4" s="1"/>
  <c r="AC1630" i="4" s="1"/>
  <c r="Z1675" i="4"/>
  <c r="AA1675" i="4" s="1"/>
  <c r="AB1675" i="4" s="1"/>
  <c r="AC1675" i="4" s="1"/>
  <c r="AD1675" i="4" s="1"/>
  <c r="Z1705" i="4"/>
  <c r="AA1705" i="4" s="1"/>
  <c r="AB1705" i="4" s="1"/>
  <c r="AC1705" i="4" s="1"/>
  <c r="Z1724" i="4"/>
  <c r="AA1724" i="4" s="1"/>
  <c r="AB1724" i="4" s="1"/>
  <c r="AC1724" i="4" s="1"/>
  <c r="Z1734" i="4"/>
  <c r="AA1734" i="4" s="1"/>
  <c r="AB1734" i="4" s="1"/>
  <c r="AC1734" i="4" s="1"/>
  <c r="S1763" i="4"/>
  <c r="Z1777" i="4"/>
  <c r="AA1777" i="4" s="1"/>
  <c r="AB1777" i="4" s="1"/>
  <c r="AC1777" i="4" s="1"/>
  <c r="Z1783" i="4"/>
  <c r="AA1783" i="4" s="1"/>
  <c r="AB1783" i="4" s="1"/>
  <c r="AC1783" i="4" s="1"/>
  <c r="Z1807" i="4"/>
  <c r="AA1807" i="4" s="1"/>
  <c r="AB1807" i="4" s="1"/>
  <c r="AC1807" i="4" s="1"/>
  <c r="Z1826" i="4"/>
  <c r="AA1826" i="4" s="1"/>
  <c r="AB1826" i="4" s="1"/>
  <c r="AC1826" i="4" s="1"/>
  <c r="Z1835" i="4"/>
  <c r="AA1835" i="4" s="1"/>
  <c r="AB1835" i="4" s="1"/>
  <c r="AC1835" i="4" s="1"/>
  <c r="S1842" i="4"/>
  <c r="S1850" i="4"/>
  <c r="S1858" i="4"/>
  <c r="Z1882" i="4"/>
  <c r="AA1882" i="4" s="1"/>
  <c r="AB1882" i="4" s="1"/>
  <c r="AC1882" i="4" s="1"/>
  <c r="Z1891" i="4"/>
  <c r="AA1891" i="4" s="1"/>
  <c r="AB1891" i="4" s="1"/>
  <c r="AC1891" i="4" s="1"/>
  <c r="S1933" i="4"/>
  <c r="S1934" i="4"/>
  <c r="S1945" i="4"/>
  <c r="S1957" i="4"/>
  <c r="Z1998" i="4"/>
  <c r="AA1998" i="4" s="1"/>
  <c r="AB1998" i="4" s="1"/>
  <c r="AC1998" i="4" s="1"/>
  <c r="AD1998" i="4" s="1"/>
  <c r="S2037" i="4"/>
  <c r="Z2047" i="4"/>
  <c r="AA2047" i="4" s="1"/>
  <c r="AB2047" i="4" s="1"/>
  <c r="AC2047" i="4" s="1"/>
  <c r="S2060" i="4"/>
  <c r="Z2094" i="4"/>
  <c r="AA2094" i="4" s="1"/>
  <c r="AB2094" i="4" s="1"/>
  <c r="AC2094" i="4" s="1"/>
  <c r="Z2098" i="4"/>
  <c r="AA2098" i="4" s="1"/>
  <c r="AB2098" i="4" s="1"/>
  <c r="AC2098" i="4" s="1"/>
  <c r="Z2105" i="4"/>
  <c r="AA2105" i="4" s="1"/>
  <c r="AB2105" i="4" s="1"/>
  <c r="AC2105" i="4" s="1"/>
  <c r="Z2137" i="4"/>
  <c r="AA2137" i="4" s="1"/>
  <c r="AB2137" i="4" s="1"/>
  <c r="AC2137" i="4" s="1"/>
  <c r="Z2186" i="4"/>
  <c r="AA2186" i="4" s="1"/>
  <c r="AB2186" i="4" s="1"/>
  <c r="AC2186" i="4" s="1"/>
  <c r="S2206" i="4"/>
  <c r="S2357" i="4"/>
  <c r="S2389" i="4"/>
  <c r="AD2389" i="4" s="1"/>
  <c r="S2589" i="4"/>
  <c r="S2673" i="4"/>
  <c r="S1565" i="4"/>
  <c r="Z1589" i="4"/>
  <c r="AA1589" i="4" s="1"/>
  <c r="AB1589" i="4" s="1"/>
  <c r="AC1589" i="4" s="1"/>
  <c r="Z1620" i="4"/>
  <c r="AA1620" i="4" s="1"/>
  <c r="AB1620" i="4" s="1"/>
  <c r="AC1620" i="4" s="1"/>
  <c r="S1645" i="4"/>
  <c r="S1663" i="4"/>
  <c r="Z1672" i="4"/>
  <c r="AA1672" i="4" s="1"/>
  <c r="AB1672" i="4" s="1"/>
  <c r="AC1672" i="4" s="1"/>
  <c r="S1679" i="4"/>
  <c r="S1690" i="4"/>
  <c r="AD1690" i="4" s="1"/>
  <c r="Z1697" i="4"/>
  <c r="AA1697" i="4" s="1"/>
  <c r="AB1697" i="4" s="1"/>
  <c r="AC1697" i="4" s="1"/>
  <c r="S1701" i="4"/>
  <c r="Z1702" i="4"/>
  <c r="AA1702" i="4" s="1"/>
  <c r="AB1702" i="4" s="1"/>
  <c r="AC1702" i="4" s="1"/>
  <c r="S1734" i="4"/>
  <c r="S1751" i="4"/>
  <c r="Z1776" i="4"/>
  <c r="AA1776" i="4" s="1"/>
  <c r="AB1776" i="4" s="1"/>
  <c r="AC1776" i="4" s="1"/>
  <c r="Z1798" i="4"/>
  <c r="AA1798" i="4" s="1"/>
  <c r="AB1798" i="4" s="1"/>
  <c r="AC1798" i="4" s="1"/>
  <c r="S1802" i="4"/>
  <c r="S1833" i="4"/>
  <c r="Z1926" i="4"/>
  <c r="AA1926" i="4" s="1"/>
  <c r="AB1926" i="4" s="1"/>
  <c r="AC1926" i="4" s="1"/>
  <c r="Z1994" i="4"/>
  <c r="AA1994" i="4" s="1"/>
  <c r="AB1994" i="4" s="1"/>
  <c r="AC1994" i="4" s="1"/>
  <c r="S2006" i="4"/>
  <c r="Z2029" i="4"/>
  <c r="AA2029" i="4" s="1"/>
  <c r="AB2029" i="4" s="1"/>
  <c r="AC2029" i="4" s="1"/>
  <c r="Z2032" i="4"/>
  <c r="AA2032" i="4" s="1"/>
  <c r="AB2032" i="4" s="1"/>
  <c r="AC2032" i="4" s="1"/>
  <c r="S2059" i="4"/>
  <c r="AD2059" i="4" s="1"/>
  <c r="S2075" i="4"/>
  <c r="S2081" i="4"/>
  <c r="AD2081" i="4" s="1"/>
  <c r="Z2085" i="4"/>
  <c r="AA2085" i="4" s="1"/>
  <c r="AB2085" i="4" s="1"/>
  <c r="AC2085" i="4" s="1"/>
  <c r="AD2085" i="4" s="1"/>
  <c r="S2093" i="4"/>
  <c r="Z2109" i="4"/>
  <c r="AA2109" i="4" s="1"/>
  <c r="AB2109" i="4" s="1"/>
  <c r="AC2109" i="4" s="1"/>
  <c r="S2114" i="4"/>
  <c r="Z2121" i="4"/>
  <c r="AA2121" i="4" s="1"/>
  <c r="AB2121" i="4" s="1"/>
  <c r="AC2121" i="4" s="1"/>
  <c r="Z2148" i="4"/>
  <c r="AA2148" i="4" s="1"/>
  <c r="AB2148" i="4" s="1"/>
  <c r="AC2148" i="4" s="1"/>
  <c r="AD2148" i="4" s="1"/>
  <c r="Z2151" i="4"/>
  <c r="AA2151" i="4" s="1"/>
  <c r="AB2151" i="4" s="1"/>
  <c r="AC2151" i="4" s="1"/>
  <c r="S2176" i="4"/>
  <c r="Z2203" i="4"/>
  <c r="AA2203" i="4" s="1"/>
  <c r="AB2203" i="4" s="1"/>
  <c r="AC2203" i="4" s="1"/>
  <c r="S2251" i="4"/>
  <c r="AD2271" i="4"/>
  <c r="S2388" i="4"/>
  <c r="AD2388" i="4" s="1"/>
  <c r="S1592" i="4"/>
  <c r="S1601" i="4"/>
  <c r="S1624" i="4"/>
  <c r="S1641" i="4"/>
  <c r="Z1647" i="4"/>
  <c r="AA1647" i="4" s="1"/>
  <c r="AB1647" i="4" s="1"/>
  <c r="AC1647" i="4" s="1"/>
  <c r="Z1704" i="4"/>
  <c r="AA1704" i="4" s="1"/>
  <c r="AB1704" i="4" s="1"/>
  <c r="AC1704" i="4" s="1"/>
  <c r="Z1746" i="4"/>
  <c r="AA1746" i="4" s="1"/>
  <c r="AB1746" i="4" s="1"/>
  <c r="AC1746" i="4" s="1"/>
  <c r="S1754" i="4"/>
  <c r="S1773" i="4"/>
  <c r="S1776" i="4"/>
  <c r="S1780" i="4"/>
  <c r="S1798" i="4"/>
  <c r="Z1818" i="4"/>
  <c r="AA1818" i="4" s="1"/>
  <c r="AB1818" i="4" s="1"/>
  <c r="AC1818" i="4" s="1"/>
  <c r="Z1827" i="4"/>
  <c r="AA1827" i="4" s="1"/>
  <c r="AB1827" i="4" s="1"/>
  <c r="AC1827" i="4" s="1"/>
  <c r="Z1842" i="4"/>
  <c r="AA1842" i="4" s="1"/>
  <c r="AB1842" i="4" s="1"/>
  <c r="AC1842" i="4" s="1"/>
  <c r="Z1850" i="4"/>
  <c r="AA1850" i="4" s="1"/>
  <c r="AB1850" i="4" s="1"/>
  <c r="AC1850" i="4" s="1"/>
  <c r="S1853" i="4"/>
  <c r="S1857" i="4"/>
  <c r="S1897" i="4"/>
  <c r="Z1907" i="4"/>
  <c r="AA1907" i="4" s="1"/>
  <c r="AB1907" i="4" s="1"/>
  <c r="AC1907" i="4" s="1"/>
  <c r="Z1929" i="4"/>
  <c r="AA1929" i="4" s="1"/>
  <c r="AB1929" i="4" s="1"/>
  <c r="AC1929" i="4" s="1"/>
  <c r="S1930" i="4"/>
  <c r="Z1939" i="4"/>
  <c r="AA1939" i="4" s="1"/>
  <c r="AB1939" i="4" s="1"/>
  <c r="AC1939" i="4" s="1"/>
  <c r="Z1940" i="4"/>
  <c r="AA1940" i="4" s="1"/>
  <c r="AB1940" i="4" s="1"/>
  <c r="AC1940" i="4" s="1"/>
  <c r="Z1953" i="4"/>
  <c r="AA1953" i="4" s="1"/>
  <c r="AB1953" i="4" s="1"/>
  <c r="AC1953" i="4" s="1"/>
  <c r="S1996" i="4"/>
  <c r="Z2014" i="4"/>
  <c r="AA2014" i="4" s="1"/>
  <c r="AB2014" i="4" s="1"/>
  <c r="AC2014" i="4" s="1"/>
  <c r="Z2021" i="4"/>
  <c r="AA2021" i="4" s="1"/>
  <c r="AB2021" i="4" s="1"/>
  <c r="AC2021" i="4" s="1"/>
  <c r="S2032" i="4"/>
  <c r="Z2077" i="4"/>
  <c r="AA2077" i="4" s="1"/>
  <c r="AB2077" i="4" s="1"/>
  <c r="AC2077" i="4" s="1"/>
  <c r="S2080" i="4"/>
  <c r="Z2097" i="4"/>
  <c r="AA2097" i="4" s="1"/>
  <c r="AB2097" i="4" s="1"/>
  <c r="AC2097" i="4" s="1"/>
  <c r="AD2097" i="4" s="1"/>
  <c r="Z2099" i="4"/>
  <c r="AA2099" i="4" s="1"/>
  <c r="AB2099" i="4" s="1"/>
  <c r="AC2099" i="4" s="1"/>
  <c r="AD2105" i="4"/>
  <c r="Z2116" i="4"/>
  <c r="AA2116" i="4" s="1"/>
  <c r="AB2116" i="4" s="1"/>
  <c r="AC2116" i="4" s="1"/>
  <c r="AD2116" i="4" s="1"/>
  <c r="S2132" i="4"/>
  <c r="Z2141" i="4"/>
  <c r="AA2141" i="4" s="1"/>
  <c r="AB2141" i="4" s="1"/>
  <c r="AC2141" i="4" s="1"/>
  <c r="Z2166" i="4"/>
  <c r="AA2166" i="4" s="1"/>
  <c r="AB2166" i="4" s="1"/>
  <c r="AC2166" i="4" s="1"/>
  <c r="Z2172" i="4"/>
  <c r="AA2172" i="4" s="1"/>
  <c r="AB2172" i="4" s="1"/>
  <c r="AC2172" i="4" s="1"/>
  <c r="Z2183" i="4"/>
  <c r="AA2183" i="4" s="1"/>
  <c r="AB2183" i="4" s="1"/>
  <c r="AC2183" i="4" s="1"/>
  <c r="S2202" i="4"/>
  <c r="AD2630" i="4"/>
  <c r="Z1597" i="4"/>
  <c r="AA1597" i="4" s="1"/>
  <c r="AB1597" i="4" s="1"/>
  <c r="AC1597" i="4" s="1"/>
  <c r="Z1606" i="4"/>
  <c r="AA1606" i="4" s="1"/>
  <c r="AB1606" i="4" s="1"/>
  <c r="AC1606" i="4" s="1"/>
  <c r="Z1619" i="4"/>
  <c r="AA1619" i="4" s="1"/>
  <c r="AB1619" i="4" s="1"/>
  <c r="AC1619" i="4" s="1"/>
  <c r="S1647" i="4"/>
  <c r="S1650" i="4"/>
  <c r="AD1650" i="4" s="1"/>
  <c r="S1659" i="4"/>
  <c r="Z1665" i="4"/>
  <c r="AA1665" i="4" s="1"/>
  <c r="AB1665" i="4" s="1"/>
  <c r="AC1665" i="4" s="1"/>
  <c r="S1669" i="4"/>
  <c r="AD1669" i="4" s="1"/>
  <c r="S1693" i="4"/>
  <c r="Z1711" i="4"/>
  <c r="AA1711" i="4" s="1"/>
  <c r="AB1711" i="4" s="1"/>
  <c r="AC1711" i="4" s="1"/>
  <c r="AD1711" i="4" s="1"/>
  <c r="S1750" i="4"/>
  <c r="Z1793" i="4"/>
  <c r="AA1793" i="4" s="1"/>
  <c r="AB1793" i="4" s="1"/>
  <c r="AC1793" i="4" s="1"/>
  <c r="AD1817" i="4"/>
  <c r="Z1825" i="4"/>
  <c r="AA1825" i="4" s="1"/>
  <c r="AB1825" i="4" s="1"/>
  <c r="AC1825" i="4" s="1"/>
  <c r="Z1876" i="4"/>
  <c r="AA1876" i="4" s="1"/>
  <c r="AB1876" i="4" s="1"/>
  <c r="AC1876" i="4" s="1"/>
  <c r="Z1903" i="4"/>
  <c r="AA1903" i="4" s="1"/>
  <c r="AB1903" i="4" s="1"/>
  <c r="AC1903" i="4" s="1"/>
  <c r="Z1906" i="4"/>
  <c r="AA1906" i="4" s="1"/>
  <c r="AB1906" i="4" s="1"/>
  <c r="AC1906" i="4" s="1"/>
  <c r="Z1914" i="4"/>
  <c r="AA1914" i="4" s="1"/>
  <c r="AB1914" i="4" s="1"/>
  <c r="AC1914" i="4" s="1"/>
  <c r="S1917" i="4"/>
  <c r="S1926" i="4"/>
  <c r="S1953" i="4"/>
  <c r="S2009" i="4"/>
  <c r="Z2049" i="4"/>
  <c r="AA2049" i="4" s="1"/>
  <c r="AB2049" i="4" s="1"/>
  <c r="AC2049" i="4" s="1"/>
  <c r="AD2049" i="4" s="1"/>
  <c r="Z2083" i="4"/>
  <c r="AA2083" i="4" s="1"/>
  <c r="AB2083" i="4" s="1"/>
  <c r="AC2083" i="4" s="1"/>
  <c r="AD2083" i="4" s="1"/>
  <c r="Z2090" i="4"/>
  <c r="AA2090" i="4" s="1"/>
  <c r="AB2090" i="4" s="1"/>
  <c r="AC2090" i="4" s="1"/>
  <c r="S2099" i="4"/>
  <c r="S2119" i="4"/>
  <c r="S2126" i="4"/>
  <c r="Z2133" i="4"/>
  <c r="AA2133" i="4" s="1"/>
  <c r="AB2133" i="4" s="1"/>
  <c r="AC2133" i="4" s="1"/>
  <c r="Z2135" i="4"/>
  <c r="AA2135" i="4" s="1"/>
  <c r="AB2135" i="4" s="1"/>
  <c r="AC2135" i="4" s="1"/>
  <c r="Z2161" i="4"/>
  <c r="AA2161" i="4" s="1"/>
  <c r="AB2161" i="4" s="1"/>
  <c r="AC2161" i="4" s="1"/>
  <c r="S2172" i="4"/>
  <c r="Z2175" i="4"/>
  <c r="AA2175" i="4" s="1"/>
  <c r="AB2175" i="4" s="1"/>
  <c r="AC2175" i="4" s="1"/>
  <c r="S2234" i="4"/>
  <c r="S2385" i="4"/>
  <c r="S2429" i="4"/>
  <c r="S2578" i="4"/>
  <c r="O2769" i="4"/>
  <c r="S2304" i="4"/>
  <c r="S2322" i="4"/>
  <c r="S2332" i="4"/>
  <c r="S2350" i="4"/>
  <c r="S2454" i="4"/>
  <c r="AD2454" i="4" s="1"/>
  <c r="S2482" i="4"/>
  <c r="AD2482" i="4" s="1"/>
  <c r="S2486" i="4"/>
  <c r="AD2532" i="4"/>
  <c r="S2541" i="4"/>
  <c r="S2544" i="4"/>
  <c r="S2550" i="4"/>
  <c r="S2713" i="4"/>
  <c r="S2719" i="4"/>
  <c r="AD2719" i="4" s="1"/>
  <c r="S2737" i="4"/>
  <c r="S2741" i="4"/>
  <c r="Z2749" i="4"/>
  <c r="AA2749" i="4" s="1"/>
  <c r="AB2749" i="4" s="1"/>
  <c r="AC2749" i="4" s="1"/>
  <c r="S2758" i="4"/>
  <c r="AD2758" i="4" s="1"/>
  <c r="S2768" i="4"/>
  <c r="Z2164" i="4"/>
  <c r="AA2164" i="4" s="1"/>
  <c r="AB2164" i="4" s="1"/>
  <c r="AC2164" i="4" s="1"/>
  <c r="Z2167" i="4"/>
  <c r="AA2167" i="4" s="1"/>
  <c r="AB2167" i="4" s="1"/>
  <c r="AC2167" i="4" s="1"/>
  <c r="S2184" i="4"/>
  <c r="Z2189" i="4"/>
  <c r="AA2189" i="4" s="1"/>
  <c r="AB2189" i="4" s="1"/>
  <c r="AC2189" i="4" s="1"/>
  <c r="Z2195" i="4"/>
  <c r="AA2195" i="4" s="1"/>
  <c r="AB2195" i="4" s="1"/>
  <c r="AC2195" i="4" s="1"/>
  <c r="Z2216" i="4"/>
  <c r="AA2216" i="4" s="1"/>
  <c r="AB2216" i="4" s="1"/>
  <c r="AC2216" i="4" s="1"/>
  <c r="Z2226" i="4"/>
  <c r="AA2226" i="4" s="1"/>
  <c r="AB2226" i="4" s="1"/>
  <c r="AC2226" i="4" s="1"/>
  <c r="S2239" i="4"/>
  <c r="AD2239" i="4" s="1"/>
  <c r="Z2250" i="4"/>
  <c r="AA2250" i="4" s="1"/>
  <c r="AB2250" i="4" s="1"/>
  <c r="AC2250" i="4" s="1"/>
  <c r="Z2254" i="4"/>
  <c r="AA2254" i="4" s="1"/>
  <c r="AB2254" i="4" s="1"/>
  <c r="AC2254" i="4" s="1"/>
  <c r="Z2266" i="4"/>
  <c r="AA2266" i="4" s="1"/>
  <c r="AB2266" i="4" s="1"/>
  <c r="AC2266" i="4" s="1"/>
  <c r="Z2285" i="4"/>
  <c r="AA2285" i="4" s="1"/>
  <c r="AB2285" i="4" s="1"/>
  <c r="AC2285" i="4" s="1"/>
  <c r="Z2290" i="4"/>
  <c r="AA2290" i="4" s="1"/>
  <c r="AB2290" i="4" s="1"/>
  <c r="AC2290" i="4" s="1"/>
  <c r="Z2297" i="4"/>
  <c r="AA2297" i="4" s="1"/>
  <c r="AB2297" i="4" s="1"/>
  <c r="AC2297" i="4" s="1"/>
  <c r="Z2302" i="4"/>
  <c r="AA2302" i="4" s="1"/>
  <c r="AB2302" i="4" s="1"/>
  <c r="AC2302" i="4" s="1"/>
  <c r="Z2348" i="4"/>
  <c r="AA2348" i="4" s="1"/>
  <c r="AB2348" i="4" s="1"/>
  <c r="AC2348" i="4" s="1"/>
  <c r="AD2348" i="4" s="1"/>
  <c r="Z2352" i="4"/>
  <c r="AA2352" i="4" s="1"/>
  <c r="AB2352" i="4" s="1"/>
  <c r="AC2352" i="4" s="1"/>
  <c r="Z2357" i="4"/>
  <c r="AA2357" i="4" s="1"/>
  <c r="AB2357" i="4" s="1"/>
  <c r="AC2357" i="4" s="1"/>
  <c r="Z2372" i="4"/>
  <c r="AA2372" i="4" s="1"/>
  <c r="AB2372" i="4" s="1"/>
  <c r="AC2372" i="4" s="1"/>
  <c r="S2376" i="4"/>
  <c r="Z2381" i="4"/>
  <c r="AA2381" i="4" s="1"/>
  <c r="AB2381" i="4" s="1"/>
  <c r="AC2381" i="4" s="1"/>
  <c r="AD2381" i="4" s="1"/>
  <c r="S2426" i="4"/>
  <c r="Z2443" i="4"/>
  <c r="AA2443" i="4" s="1"/>
  <c r="AB2443" i="4" s="1"/>
  <c r="AC2443" i="4" s="1"/>
  <c r="AD2443" i="4" s="1"/>
  <c r="S2464" i="4"/>
  <c r="AD2464" i="4" s="1"/>
  <c r="S2474" i="4"/>
  <c r="Z2508" i="4"/>
  <c r="AA2508" i="4" s="1"/>
  <c r="AB2508" i="4" s="1"/>
  <c r="AC2508" i="4" s="1"/>
  <c r="S2509" i="4"/>
  <c r="S2523" i="4"/>
  <c r="Z2534" i="4"/>
  <c r="AA2534" i="4" s="1"/>
  <c r="AB2534" i="4" s="1"/>
  <c r="AC2534" i="4" s="1"/>
  <c r="S2540" i="4"/>
  <c r="Z2558" i="4"/>
  <c r="AA2558" i="4" s="1"/>
  <c r="AB2558" i="4" s="1"/>
  <c r="AC2558" i="4" s="1"/>
  <c r="Z2559" i="4"/>
  <c r="AA2559" i="4" s="1"/>
  <c r="AB2559" i="4" s="1"/>
  <c r="AC2559" i="4" s="1"/>
  <c r="Z2561" i="4"/>
  <c r="AA2561" i="4" s="1"/>
  <c r="AB2561" i="4" s="1"/>
  <c r="AC2561" i="4" s="1"/>
  <c r="S2581" i="4"/>
  <c r="Z2587" i="4"/>
  <c r="AA2587" i="4" s="1"/>
  <c r="AB2587" i="4" s="1"/>
  <c r="AC2587" i="4" s="1"/>
  <c r="AD2587" i="4" s="1"/>
  <c r="S2614" i="4"/>
  <c r="S2625" i="4"/>
  <c r="S2641" i="4"/>
  <c r="S2703" i="4"/>
  <c r="Z2704" i="4"/>
  <c r="AA2704" i="4" s="1"/>
  <c r="AB2704" i="4" s="1"/>
  <c r="AC2704" i="4" s="1"/>
  <c r="S2709" i="4"/>
  <c r="Z2174" i="4"/>
  <c r="AA2174" i="4" s="1"/>
  <c r="AB2174" i="4" s="1"/>
  <c r="AC2174" i="4" s="1"/>
  <c r="S2194" i="4"/>
  <c r="Z2204" i="4"/>
  <c r="AA2204" i="4" s="1"/>
  <c r="AB2204" i="4" s="1"/>
  <c r="AC2204" i="4" s="1"/>
  <c r="S2218" i="4"/>
  <c r="AD2218" i="4" s="1"/>
  <c r="S2254" i="4"/>
  <c r="Z2264" i="4"/>
  <c r="AA2264" i="4" s="1"/>
  <c r="AB2264" i="4" s="1"/>
  <c r="AC2264" i="4" s="1"/>
  <c r="S2266" i="4"/>
  <c r="Z2283" i="4"/>
  <c r="AA2283" i="4" s="1"/>
  <c r="AB2283" i="4" s="1"/>
  <c r="AC2283" i="4" s="1"/>
  <c r="S2296" i="4"/>
  <c r="S2306" i="4"/>
  <c r="Z2320" i="4"/>
  <c r="AA2320" i="4" s="1"/>
  <c r="AB2320" i="4" s="1"/>
  <c r="AC2320" i="4" s="1"/>
  <c r="Z2325" i="4"/>
  <c r="AA2325" i="4" s="1"/>
  <c r="AB2325" i="4" s="1"/>
  <c r="AC2325" i="4" s="1"/>
  <c r="Z2327" i="4"/>
  <c r="AA2327" i="4" s="1"/>
  <c r="AB2327" i="4" s="1"/>
  <c r="AC2327" i="4" s="1"/>
  <c r="S2345" i="4"/>
  <c r="S2349" i="4"/>
  <c r="Z2350" i="4"/>
  <c r="AA2350" i="4" s="1"/>
  <c r="AB2350" i="4" s="1"/>
  <c r="AC2350" i="4" s="1"/>
  <c r="Z2370" i="4"/>
  <c r="AA2370" i="4" s="1"/>
  <c r="AB2370" i="4" s="1"/>
  <c r="AC2370" i="4" s="1"/>
  <c r="Z2382" i="4"/>
  <c r="AA2382" i="4" s="1"/>
  <c r="AB2382" i="4" s="1"/>
  <c r="AC2382" i="4" s="1"/>
  <c r="Z2387" i="4"/>
  <c r="AA2387" i="4" s="1"/>
  <c r="AB2387" i="4" s="1"/>
  <c r="AC2387" i="4" s="1"/>
  <c r="S2397" i="4"/>
  <c r="AD2397" i="4" s="1"/>
  <c r="S2416" i="4"/>
  <c r="S2428" i="4"/>
  <c r="Z2432" i="4"/>
  <c r="AA2432" i="4" s="1"/>
  <c r="AB2432" i="4" s="1"/>
  <c r="AC2432" i="4" s="1"/>
  <c r="Z2479" i="4"/>
  <c r="AA2479" i="4" s="1"/>
  <c r="Z2509" i="4"/>
  <c r="AA2509" i="4" s="1"/>
  <c r="AB2509" i="4" s="1"/>
  <c r="AC2509" i="4" s="1"/>
  <c r="Z2523" i="4"/>
  <c r="AA2523" i="4" s="1"/>
  <c r="AB2523" i="4" s="1"/>
  <c r="AC2523" i="4" s="1"/>
  <c r="S2537" i="4"/>
  <c r="Z2551" i="4"/>
  <c r="AA2551" i="4" s="1"/>
  <c r="AB2551" i="4" s="1"/>
  <c r="AC2551" i="4" s="1"/>
  <c r="S2564" i="4"/>
  <c r="Z2571" i="4"/>
  <c r="AA2571" i="4" s="1"/>
  <c r="AB2571" i="4" s="1"/>
  <c r="AC2571" i="4" s="1"/>
  <c r="S2573" i="4"/>
  <c r="Z2586" i="4"/>
  <c r="AA2586" i="4" s="1"/>
  <c r="AB2586" i="4" s="1"/>
  <c r="AC2586" i="4" s="1"/>
  <c r="Z2588" i="4"/>
  <c r="S2601" i="4"/>
  <c r="S2606" i="4"/>
  <c r="AD2606" i="4" s="1"/>
  <c r="Z2724" i="4"/>
  <c r="AA2724" i="4" s="1"/>
  <c r="AB2724" i="4" s="1"/>
  <c r="AC2724" i="4" s="1"/>
  <c r="Z2156" i="4"/>
  <c r="AA2156" i="4" s="1"/>
  <c r="AB2156" i="4" s="1"/>
  <c r="AC2156" i="4" s="1"/>
  <c r="Z2159" i="4"/>
  <c r="AA2159" i="4" s="1"/>
  <c r="AB2159" i="4" s="1"/>
  <c r="AC2159" i="4" s="1"/>
  <c r="Z2193" i="4"/>
  <c r="AA2193" i="4" s="1"/>
  <c r="AB2193" i="4" s="1"/>
  <c r="AC2193" i="4" s="1"/>
  <c r="S2204" i="4"/>
  <c r="Z2210" i="4"/>
  <c r="AA2210" i="4" s="1"/>
  <c r="AB2210" i="4" s="1"/>
  <c r="AC2210" i="4" s="1"/>
  <c r="Z2214" i="4"/>
  <c r="AA2214" i="4" s="1"/>
  <c r="AB2214" i="4" s="1"/>
  <c r="AC2214" i="4" s="1"/>
  <c r="Z2235" i="4"/>
  <c r="AA2235" i="4" s="1"/>
  <c r="AB2235" i="4" s="1"/>
  <c r="AC2235" i="4" s="1"/>
  <c r="S2238" i="4"/>
  <c r="Z2243" i="4"/>
  <c r="AA2243" i="4" s="1"/>
  <c r="AB2243" i="4" s="1"/>
  <c r="AC2243" i="4" s="1"/>
  <c r="Z2249" i="4"/>
  <c r="AA2249" i="4" s="1"/>
  <c r="AB2249" i="4" s="1"/>
  <c r="AC2249" i="4" s="1"/>
  <c r="S2263" i="4"/>
  <c r="Z2276" i="4"/>
  <c r="AA2276" i="4" s="1"/>
  <c r="AB2276" i="4" s="1"/>
  <c r="AC2276" i="4" s="1"/>
  <c r="Z2279" i="4"/>
  <c r="AA2279" i="4" s="1"/>
  <c r="AB2279" i="4" s="1"/>
  <c r="AC2279" i="4" s="1"/>
  <c r="S2283" i="4"/>
  <c r="S2287" i="4"/>
  <c r="S2299" i="4"/>
  <c r="Z2309" i="4"/>
  <c r="AA2309" i="4" s="1"/>
  <c r="AB2309" i="4" s="1"/>
  <c r="AC2309" i="4" s="1"/>
  <c r="Z2311" i="4"/>
  <c r="AA2311" i="4" s="1"/>
  <c r="AB2311" i="4" s="1"/>
  <c r="AC2311" i="4" s="1"/>
  <c r="Z2314" i="4"/>
  <c r="AA2314" i="4" s="1"/>
  <c r="AB2314" i="4" s="1"/>
  <c r="AC2314" i="4" s="1"/>
  <c r="AD2314" i="4" s="1"/>
  <c r="S2327" i="4"/>
  <c r="Z2331" i="4"/>
  <c r="AA2331" i="4" s="1"/>
  <c r="AB2331" i="4" s="1"/>
  <c r="AC2331" i="4" s="1"/>
  <c r="Z2364" i="4"/>
  <c r="AA2364" i="4" s="1"/>
  <c r="AB2364" i="4" s="1"/>
  <c r="AC2364" i="4" s="1"/>
  <c r="AD2364" i="4" s="1"/>
  <c r="Z2366" i="4"/>
  <c r="AA2366" i="4" s="1"/>
  <c r="AB2366" i="4" s="1"/>
  <c r="AC2366" i="4" s="1"/>
  <c r="S2369" i="4"/>
  <c r="Z2385" i="4"/>
  <c r="AA2385" i="4" s="1"/>
  <c r="AB2385" i="4" s="1"/>
  <c r="AC2385" i="4" s="1"/>
  <c r="Z2421" i="4"/>
  <c r="AA2421" i="4" s="1"/>
  <c r="AB2421" i="4" s="1"/>
  <c r="AC2421" i="4" s="1"/>
  <c r="AD2421" i="4" s="1"/>
  <c r="S2425" i="4"/>
  <c r="Z2485" i="4"/>
  <c r="AA2485" i="4" s="1"/>
  <c r="AB2485" i="4" s="1"/>
  <c r="AC2485" i="4" s="1"/>
  <c r="Z2498" i="4"/>
  <c r="S2511" i="4"/>
  <c r="Z2542" i="4"/>
  <c r="AA2542" i="4" s="1"/>
  <c r="AB2542" i="4" s="1"/>
  <c r="AC2542" i="4" s="1"/>
  <c r="Z2545" i="4"/>
  <c r="AA2545" i="4" s="1"/>
  <c r="AB2545" i="4" s="1"/>
  <c r="AC2545" i="4" s="1"/>
  <c r="AD2545" i="4" s="1"/>
  <c r="Z2548" i="4"/>
  <c r="AA2548" i="4" s="1"/>
  <c r="AB2548" i="4" s="1"/>
  <c r="AC2548" i="4" s="1"/>
  <c r="AD2548" i="4" s="1"/>
  <c r="Z2554" i="4"/>
  <c r="AA2554" i="4" s="1"/>
  <c r="AB2554" i="4" s="1"/>
  <c r="AC2554" i="4" s="1"/>
  <c r="Z2555" i="4"/>
  <c r="AA2555" i="4" s="1"/>
  <c r="AB2555" i="4" s="1"/>
  <c r="AC2555" i="4" s="1"/>
  <c r="Z2557" i="4"/>
  <c r="AA2557" i="4" s="1"/>
  <c r="AB2557" i="4" s="1"/>
  <c r="AC2557" i="4" s="1"/>
  <c r="S2605" i="4"/>
  <c r="S2618" i="4"/>
  <c r="AD2618" i="4" s="1"/>
  <c r="S2686" i="4"/>
  <c r="AD2686" i="4" s="1"/>
  <c r="Z2708" i="4"/>
  <c r="AA2708" i="4" s="1"/>
  <c r="AB2708" i="4" s="1"/>
  <c r="AC2708" i="4" s="1"/>
  <c r="Z2714" i="4"/>
  <c r="AA2714" i="4" s="1"/>
  <c r="AB2714" i="4" s="1"/>
  <c r="AC2714" i="4" s="1"/>
  <c r="Z2715" i="4"/>
  <c r="AA2715" i="4" s="1"/>
  <c r="AB2715" i="4" s="1"/>
  <c r="AC2715" i="4" s="1"/>
  <c r="S2745" i="4"/>
  <c r="Z2212" i="4"/>
  <c r="AA2212" i="4" s="1"/>
  <c r="AB2212" i="4" s="1"/>
  <c r="AC2212" i="4" s="1"/>
  <c r="Z2228" i="4"/>
  <c r="AA2228" i="4" s="1"/>
  <c r="AB2228" i="4" s="1"/>
  <c r="AC2228" i="4" s="1"/>
  <c r="Z2259" i="4"/>
  <c r="AA2259" i="4" s="1"/>
  <c r="AB2259" i="4" s="1"/>
  <c r="AC2259" i="4" s="1"/>
  <c r="Z2275" i="4"/>
  <c r="AA2275" i="4" s="1"/>
  <c r="AB2275" i="4" s="1"/>
  <c r="AC2275" i="4" s="1"/>
  <c r="AD2275" i="4" s="1"/>
  <c r="Z2284" i="4"/>
  <c r="AA2284" i="4" s="1"/>
  <c r="AB2284" i="4" s="1"/>
  <c r="AC2284" i="4" s="1"/>
  <c r="Z2296" i="4"/>
  <c r="AA2296" i="4" s="1"/>
  <c r="AB2296" i="4" s="1"/>
  <c r="AC2296" i="4" s="1"/>
  <c r="Z2326" i="4"/>
  <c r="AA2326" i="4" s="1"/>
  <c r="AB2326" i="4" s="1"/>
  <c r="AC2326" i="4" s="1"/>
  <c r="Z2335" i="4"/>
  <c r="AA2335" i="4" s="1"/>
  <c r="AB2335" i="4" s="1"/>
  <c r="AC2335" i="4" s="1"/>
  <c r="Z2345" i="4"/>
  <c r="AA2345" i="4" s="1"/>
  <c r="AB2345" i="4" s="1"/>
  <c r="AC2345" i="4" s="1"/>
  <c r="Z2369" i="4"/>
  <c r="AA2369" i="4" s="1"/>
  <c r="AB2369" i="4" s="1"/>
  <c r="AC2369" i="4" s="1"/>
  <c r="AD2369" i="4" s="1"/>
  <c r="Z2380" i="4"/>
  <c r="AA2380" i="4" s="1"/>
  <c r="AB2380" i="4" s="1"/>
  <c r="AC2380" i="4" s="1"/>
  <c r="Z2441" i="4"/>
  <c r="AA2441" i="4" s="1"/>
  <c r="AB2441" i="4" s="1"/>
  <c r="AC2441" i="4" s="1"/>
  <c r="Z2497" i="4"/>
  <c r="Z2524" i="4"/>
  <c r="AA2524" i="4" s="1"/>
  <c r="AB2524" i="4" s="1"/>
  <c r="AC2524" i="4" s="1"/>
  <c r="Z2527" i="4"/>
  <c r="AA2527" i="4" s="1"/>
  <c r="AB2527" i="4" s="1"/>
  <c r="AC2527" i="4" s="1"/>
  <c r="Z2530" i="4"/>
  <c r="AA2530" i="4" s="1"/>
  <c r="AB2530" i="4" s="1"/>
  <c r="AC2530" i="4" s="1"/>
  <c r="AD2530" i="4" s="1"/>
  <c r="Z2543" i="4"/>
  <c r="AA2543" i="4" s="1"/>
  <c r="AB2543" i="4" s="1"/>
  <c r="AC2543" i="4" s="1"/>
  <c r="AD2646" i="4"/>
  <c r="AD2692" i="4"/>
  <c r="Z2712" i="4"/>
  <c r="AA2712" i="4" s="1"/>
  <c r="AB2712" i="4" s="1"/>
  <c r="AC2712" i="4" s="1"/>
  <c r="Z2722" i="4"/>
  <c r="AA2722" i="4" s="1"/>
  <c r="AB2722" i="4" s="1"/>
  <c r="AC2722" i="4" s="1"/>
  <c r="S2173" i="4"/>
  <c r="Z2177" i="4"/>
  <c r="AA2177" i="4" s="1"/>
  <c r="AB2177" i="4" s="1"/>
  <c r="AC2177" i="4" s="1"/>
  <c r="S2182" i="4"/>
  <c r="S2190" i="4"/>
  <c r="S2200" i="4"/>
  <c r="S2210" i="4"/>
  <c r="Z2219" i="4"/>
  <c r="AA2219" i="4" s="1"/>
  <c r="AB2219" i="4" s="1"/>
  <c r="AC2219" i="4" s="1"/>
  <c r="S2235" i="4"/>
  <c r="S2243" i="4"/>
  <c r="Z2248" i="4"/>
  <c r="AA2248" i="4" s="1"/>
  <c r="AB2248" i="4" s="1"/>
  <c r="AC2248" i="4" s="1"/>
  <c r="S2259" i="4"/>
  <c r="S2308" i="4"/>
  <c r="Z2319" i="4"/>
  <c r="AA2319" i="4" s="1"/>
  <c r="AB2319" i="4" s="1"/>
  <c r="AC2319" i="4" s="1"/>
  <c r="S2335" i="4"/>
  <c r="S2344" i="4"/>
  <c r="S2361" i="4"/>
  <c r="S2374" i="4"/>
  <c r="S2433" i="4"/>
  <c r="S2507" i="4"/>
  <c r="S2510" i="4"/>
  <c r="AD2510" i="4" s="1"/>
  <c r="AD2575" i="4"/>
  <c r="S2590" i="4"/>
  <c r="S2610" i="4"/>
  <c r="S2616" i="4"/>
  <c r="S2635" i="4"/>
  <c r="S2711" i="4"/>
  <c r="Z2720" i="4"/>
  <c r="AA2720" i="4" s="1"/>
  <c r="AB2720" i="4" s="1"/>
  <c r="AC2720" i="4" s="1"/>
  <c r="S2725" i="4"/>
  <c r="Z2744" i="4"/>
  <c r="AA2744" i="4" s="1"/>
  <c r="AB2744" i="4" s="1"/>
  <c r="AC2744" i="4" s="1"/>
  <c r="Z2768" i="4"/>
  <c r="AA2768" i="4" s="1"/>
  <c r="AB2768" i="4" s="1"/>
  <c r="AC2768" i="4" s="1"/>
  <c r="AD2768" i="4" s="1"/>
  <c r="S60" i="4"/>
  <c r="S64" i="4"/>
  <c r="S76" i="4"/>
  <c r="S80" i="4"/>
  <c r="S98" i="4"/>
  <c r="AD122" i="4"/>
  <c r="O177" i="4"/>
  <c r="S175" i="4"/>
  <c r="AD175" i="4" s="1"/>
  <c r="S293" i="4"/>
  <c r="AD326" i="4"/>
  <c r="Z383" i="4"/>
  <c r="AA383" i="4" s="1"/>
  <c r="AB383" i="4" s="1"/>
  <c r="AC383" i="4" s="1"/>
  <c r="AD383" i="4" s="1"/>
  <c r="Z443" i="4"/>
  <c r="AA443" i="4" s="1"/>
  <c r="AB443" i="4" s="1"/>
  <c r="AC443" i="4" s="1"/>
  <c r="AD443" i="4" s="1"/>
  <c r="S450" i="4"/>
  <c r="AD450" i="4" s="1"/>
  <c r="AD459" i="4"/>
  <c r="Z464" i="4"/>
  <c r="AA464" i="4" s="1"/>
  <c r="AB464" i="4" s="1"/>
  <c r="AC464" i="4" s="1"/>
  <c r="AD65" i="4"/>
  <c r="S159" i="4"/>
  <c r="AD159" i="4" s="1"/>
  <c r="S10" i="4"/>
  <c r="AD10" i="4" s="1"/>
  <c r="S12" i="4"/>
  <c r="S13" i="4"/>
  <c r="AD13" i="4" s="1"/>
  <c r="AB34" i="4"/>
  <c r="S38" i="4"/>
  <c r="AD38" i="4" s="1"/>
  <c r="AD68" i="4"/>
  <c r="S84" i="4"/>
  <c r="S113" i="4"/>
  <c r="AH168" i="4"/>
  <c r="S162" i="4"/>
  <c r="AD162" i="4" s="1"/>
  <c r="S236" i="4"/>
  <c r="AD236" i="4" s="1"/>
  <c r="AD118" i="4"/>
  <c r="AB41" i="4"/>
  <c r="Z117" i="4"/>
  <c r="AA117" i="4" s="1"/>
  <c r="AB117" i="4" s="1"/>
  <c r="AC117" i="4" s="1"/>
  <c r="S300" i="4"/>
  <c r="AD300" i="4" s="1"/>
  <c r="AD305" i="4"/>
  <c r="AD675" i="4"/>
  <c r="AD77" i="4"/>
  <c r="AB50" i="4"/>
  <c r="Z60" i="4"/>
  <c r="AA60" i="4" s="1"/>
  <c r="AB60" i="4" s="1"/>
  <c r="AC60" i="4" s="1"/>
  <c r="AD60" i="4" s="1"/>
  <c r="Z80" i="4"/>
  <c r="AA80" i="4" s="1"/>
  <c r="AB80" i="4" s="1"/>
  <c r="AC80" i="4" s="1"/>
  <c r="AD80" i="4" s="1"/>
  <c r="S14" i="4"/>
  <c r="AH41" i="4"/>
  <c r="S88" i="4"/>
  <c r="Z89" i="4"/>
  <c r="AA89" i="4" s="1"/>
  <c r="AB89" i="4" s="1"/>
  <c r="AC89" i="4" s="1"/>
  <c r="AD89" i="4" s="1"/>
  <c r="AH128" i="4"/>
  <c r="S116" i="4"/>
  <c r="AD224" i="4"/>
  <c r="AD294" i="4"/>
  <c r="Z396" i="4"/>
  <c r="AA396" i="4" s="1"/>
  <c r="AB396" i="4" s="1"/>
  <c r="AC396" i="4" s="1"/>
  <c r="AD531" i="4"/>
  <c r="AD563" i="4"/>
  <c r="Z58" i="4"/>
  <c r="Z76" i="4"/>
  <c r="AA76" i="4" s="1"/>
  <c r="AB76" i="4" s="1"/>
  <c r="AC76" i="4" s="1"/>
  <c r="AD76" i="4" s="1"/>
  <c r="Z85" i="4"/>
  <c r="AA85" i="4" s="1"/>
  <c r="AB85" i="4" s="1"/>
  <c r="AC85" i="4" s="1"/>
  <c r="AD85" i="4" s="1"/>
  <c r="AD17" i="4"/>
  <c r="AB9" i="4"/>
  <c r="AB19" i="4" s="1"/>
  <c r="S100" i="4"/>
  <c r="Z111" i="4"/>
  <c r="AA111" i="4" s="1"/>
  <c r="AB111" i="4" s="1"/>
  <c r="Z160" i="4"/>
  <c r="S161" i="4"/>
  <c r="AD161" i="4" s="1"/>
  <c r="AD250" i="4"/>
  <c r="AH269" i="4"/>
  <c r="Z286" i="4"/>
  <c r="AA286" i="4" s="1"/>
  <c r="AB286" i="4" s="1"/>
  <c r="AC286" i="4" s="1"/>
  <c r="AD286" i="4" s="1"/>
  <c r="Z355" i="4"/>
  <c r="AA355" i="4" s="1"/>
  <c r="AB355" i="4" s="1"/>
  <c r="AC355" i="4" s="1"/>
  <c r="Z375" i="4"/>
  <c r="AA375" i="4" s="1"/>
  <c r="AB375" i="4" s="1"/>
  <c r="AC375" i="4" s="1"/>
  <c r="S398" i="4"/>
  <c r="S515" i="4"/>
  <c r="AD515" i="4" s="1"/>
  <c r="Z552" i="4"/>
  <c r="AA552" i="4" s="1"/>
  <c r="AB552" i="4" s="1"/>
  <c r="AC552" i="4" s="1"/>
  <c r="AD643" i="4"/>
  <c r="AD737" i="4"/>
  <c r="AD293" i="4"/>
  <c r="Z64" i="4"/>
  <c r="AA64" i="4" s="1"/>
  <c r="AB64" i="4" s="1"/>
  <c r="AC64" i="4" s="1"/>
  <c r="O41" i="4"/>
  <c r="Z66" i="4"/>
  <c r="AA66" i="4" s="1"/>
  <c r="AB66" i="4" s="1"/>
  <c r="AC66" i="4" s="1"/>
  <c r="S99" i="4"/>
  <c r="Z127" i="4"/>
  <c r="AA127" i="4" s="1"/>
  <c r="AB127" i="4" s="1"/>
  <c r="AC127" i="4" s="1"/>
  <c r="AD127" i="4" s="1"/>
  <c r="Z192" i="4"/>
  <c r="Z220" i="4"/>
  <c r="AA220" i="4" s="1"/>
  <c r="AB220" i="4" s="1"/>
  <c r="AC220" i="4" s="1"/>
  <c r="AD220" i="4" s="1"/>
  <c r="Z327" i="4"/>
  <c r="AA327" i="4" s="1"/>
  <c r="AB327" i="4" s="1"/>
  <c r="AC327" i="4" s="1"/>
  <c r="AD346" i="4"/>
  <c r="AD366" i="4"/>
  <c r="Z423" i="4"/>
  <c r="AA423" i="4" s="1"/>
  <c r="AB423" i="4" s="1"/>
  <c r="AC423" i="4" s="1"/>
  <c r="AD423" i="4" s="1"/>
  <c r="S430" i="4"/>
  <c r="Z488" i="4"/>
  <c r="AA488" i="4" s="1"/>
  <c r="AB488" i="4" s="1"/>
  <c r="AC488" i="4" s="1"/>
  <c r="Z507" i="4"/>
  <c r="AA507" i="4" s="1"/>
  <c r="AB507" i="4" s="1"/>
  <c r="AC507" i="4" s="1"/>
  <c r="AD507" i="4" s="1"/>
  <c r="Z508" i="4"/>
  <c r="AA508" i="4" s="1"/>
  <c r="AB508" i="4" s="1"/>
  <c r="AC508" i="4" s="1"/>
  <c r="S514" i="4"/>
  <c r="S522" i="4"/>
  <c r="Z528" i="4"/>
  <c r="AA528" i="4" s="1"/>
  <c r="AB528" i="4" s="1"/>
  <c r="AC528" i="4" s="1"/>
  <c r="AD769" i="4"/>
  <c r="AD873" i="4"/>
  <c r="AD890" i="4"/>
  <c r="Z198" i="4"/>
  <c r="S211" i="4"/>
  <c r="S219" i="4"/>
  <c r="AH315" i="4"/>
  <c r="AD304" i="4"/>
  <c r="S309" i="4"/>
  <c r="AD354" i="4"/>
  <c r="S362" i="4"/>
  <c r="S372" i="4"/>
  <c r="AD372" i="4" s="1"/>
  <c r="Z377" i="4"/>
  <c r="AA377" i="4" s="1"/>
  <c r="AB377" i="4" s="1"/>
  <c r="AC377" i="4" s="1"/>
  <c r="AD377" i="4" s="1"/>
  <c r="AD410" i="4"/>
  <c r="Z417" i="4"/>
  <c r="AA417" i="4" s="1"/>
  <c r="AB417" i="4" s="1"/>
  <c r="AC417" i="4" s="1"/>
  <c r="AD417" i="4" s="1"/>
  <c r="AD442" i="4"/>
  <c r="S444" i="4"/>
  <c r="Z455" i="4"/>
  <c r="AA455" i="4" s="1"/>
  <c r="AB455" i="4" s="1"/>
  <c r="AC455" i="4" s="1"/>
  <c r="Z457" i="4"/>
  <c r="AA457" i="4" s="1"/>
  <c r="AB457" i="4" s="1"/>
  <c r="AC457" i="4" s="1"/>
  <c r="AD457" i="4" s="1"/>
  <c r="Z463" i="4"/>
  <c r="AA463" i="4" s="1"/>
  <c r="AB463" i="4" s="1"/>
  <c r="AC463" i="4" s="1"/>
  <c r="AD463" i="4" s="1"/>
  <c r="S465" i="4"/>
  <c r="AD465" i="4" s="1"/>
  <c r="AD506" i="4"/>
  <c r="S508" i="4"/>
  <c r="Z519" i="4"/>
  <c r="AA519" i="4" s="1"/>
  <c r="AB519" i="4" s="1"/>
  <c r="AC519" i="4" s="1"/>
  <c r="AD519" i="4" s="1"/>
  <c r="Z521" i="4"/>
  <c r="AA521" i="4" s="1"/>
  <c r="AB521" i="4" s="1"/>
  <c r="AC521" i="4" s="1"/>
  <c r="AD521" i="4" s="1"/>
  <c r="Z527" i="4"/>
  <c r="AA527" i="4" s="1"/>
  <c r="AB527" i="4" s="1"/>
  <c r="AC527" i="4" s="1"/>
  <c r="AD527" i="4" s="1"/>
  <c r="S529" i="4"/>
  <c r="S542" i="4"/>
  <c r="S553" i="4"/>
  <c r="S558" i="4"/>
  <c r="S628" i="4"/>
  <c r="S636" i="4"/>
  <c r="S644" i="4"/>
  <c r="AD647" i="4"/>
  <c r="S655" i="4"/>
  <c r="AD655" i="4" s="1"/>
  <c r="S720" i="4"/>
  <c r="AD720" i="4" s="1"/>
  <c r="S731" i="4"/>
  <c r="AD754" i="4"/>
  <c r="S763" i="4"/>
  <c r="S800" i="4"/>
  <c r="S869" i="4"/>
  <c r="AD869" i="4" s="1"/>
  <c r="S898" i="4"/>
  <c r="S945" i="4"/>
  <c r="AD945" i="4" s="1"/>
  <c r="S973" i="4"/>
  <c r="Z101" i="4"/>
  <c r="AA101" i="4" s="1"/>
  <c r="AB101" i="4" s="1"/>
  <c r="AC101" i="4" s="1"/>
  <c r="AD101" i="4" s="1"/>
  <c r="S125" i="4"/>
  <c r="Z158" i="4"/>
  <c r="Z166" i="4"/>
  <c r="AA166" i="4" s="1"/>
  <c r="AB166" i="4" s="1"/>
  <c r="AC166" i="4" s="1"/>
  <c r="S167" i="4"/>
  <c r="Z186" i="4"/>
  <c r="Z202" i="4"/>
  <c r="S223" i="4"/>
  <c r="Z227" i="4"/>
  <c r="AA227" i="4" s="1"/>
  <c r="AB227" i="4" s="1"/>
  <c r="AC227" i="4" s="1"/>
  <c r="S241" i="4"/>
  <c r="S247" i="4"/>
  <c r="Z254" i="4"/>
  <c r="AA254" i="4" s="1"/>
  <c r="AB254" i="4" s="1"/>
  <c r="AC254" i="4" s="1"/>
  <c r="AD254" i="4" s="1"/>
  <c r="O315" i="4"/>
  <c r="Z284" i="4"/>
  <c r="AA284" i="4" s="1"/>
  <c r="AB284" i="4" s="1"/>
  <c r="AC284" i="4" s="1"/>
  <c r="AD284" i="4" s="1"/>
  <c r="Z289" i="4"/>
  <c r="AA289" i="4" s="1"/>
  <c r="AB289" i="4" s="1"/>
  <c r="AC289" i="4" s="1"/>
  <c r="AD289" i="4" s="1"/>
  <c r="S292" i="4"/>
  <c r="AD292" i="4" s="1"/>
  <c r="S298" i="4"/>
  <c r="Z311" i="4"/>
  <c r="AA311" i="4" s="1"/>
  <c r="AB311" i="4" s="1"/>
  <c r="AC311" i="4" s="1"/>
  <c r="AD311" i="4" s="1"/>
  <c r="S313" i="4"/>
  <c r="Z338" i="4"/>
  <c r="AA338" i="4" s="1"/>
  <c r="AB338" i="4" s="1"/>
  <c r="AC338" i="4" s="1"/>
  <c r="AD338" i="4" s="1"/>
  <c r="Z353" i="4"/>
  <c r="AA353" i="4" s="1"/>
  <c r="AB353" i="4" s="1"/>
  <c r="AC353" i="4" s="1"/>
  <c r="Z358" i="4"/>
  <c r="AA358" i="4" s="1"/>
  <c r="AB358" i="4" s="1"/>
  <c r="AC358" i="4" s="1"/>
  <c r="AD358" i="4" s="1"/>
  <c r="S361" i="4"/>
  <c r="AD361" i="4" s="1"/>
  <c r="S382" i="4"/>
  <c r="Z394" i="4"/>
  <c r="AA394" i="4" s="1"/>
  <c r="AB394" i="4" s="1"/>
  <c r="AC394" i="4" s="1"/>
  <c r="AD394" i="4" s="1"/>
  <c r="S396" i="4"/>
  <c r="Z407" i="4"/>
  <c r="AA407" i="4" s="1"/>
  <c r="AB407" i="4" s="1"/>
  <c r="AC407" i="4" s="1"/>
  <c r="AD407" i="4" s="1"/>
  <c r="Z409" i="4"/>
  <c r="AA409" i="4" s="1"/>
  <c r="AB409" i="4" s="1"/>
  <c r="AC409" i="4" s="1"/>
  <c r="AD409" i="4" s="1"/>
  <c r="Z434" i="4"/>
  <c r="AA434" i="4" s="1"/>
  <c r="AB434" i="4" s="1"/>
  <c r="AC434" i="4" s="1"/>
  <c r="AD434" i="4" s="1"/>
  <c r="Z441" i="4"/>
  <c r="AA441" i="4" s="1"/>
  <c r="AB441" i="4" s="1"/>
  <c r="AC441" i="4" s="1"/>
  <c r="AD441" i="4" s="1"/>
  <c r="Z447" i="4"/>
  <c r="AA447" i="4" s="1"/>
  <c r="AB447" i="4" s="1"/>
  <c r="AC447" i="4" s="1"/>
  <c r="AD447" i="4" s="1"/>
  <c r="S449" i="4"/>
  <c r="Z490" i="4"/>
  <c r="AA490" i="4" s="1"/>
  <c r="AB490" i="4" s="1"/>
  <c r="AC490" i="4" s="1"/>
  <c r="AD490" i="4" s="1"/>
  <c r="S492" i="4"/>
  <c r="AD492" i="4" s="1"/>
  <c r="Z503" i="4"/>
  <c r="AA503" i="4" s="1"/>
  <c r="AB503" i="4" s="1"/>
  <c r="AC503" i="4" s="1"/>
  <c r="AD503" i="4" s="1"/>
  <c r="Z505" i="4"/>
  <c r="AA505" i="4" s="1"/>
  <c r="AB505" i="4" s="1"/>
  <c r="AC505" i="4" s="1"/>
  <c r="AD505" i="4" s="1"/>
  <c r="Z511" i="4"/>
  <c r="AA511" i="4" s="1"/>
  <c r="AB511" i="4" s="1"/>
  <c r="AC511" i="4" s="1"/>
  <c r="AD511" i="4" s="1"/>
  <c r="S513" i="4"/>
  <c r="AD513" i="4" s="1"/>
  <c r="S545" i="4"/>
  <c r="AD564" i="4"/>
  <c r="S566" i="4"/>
  <c r="S580" i="4"/>
  <c r="S588" i="4"/>
  <c r="S599" i="4"/>
  <c r="AD599" i="4" s="1"/>
  <c r="Z608" i="4"/>
  <c r="AA608" i="4" s="1"/>
  <c r="AB608" i="4" s="1"/>
  <c r="AC608" i="4" s="1"/>
  <c r="Z618" i="4"/>
  <c r="AA618" i="4" s="1"/>
  <c r="AB618" i="4" s="1"/>
  <c r="AC618" i="4" s="1"/>
  <c r="AD618" i="4" s="1"/>
  <c r="Z627" i="4"/>
  <c r="AA627" i="4" s="1"/>
  <c r="AB627" i="4" s="1"/>
  <c r="AC627" i="4" s="1"/>
  <c r="Z628" i="4"/>
  <c r="AA628" i="4" s="1"/>
  <c r="AB628" i="4" s="1"/>
  <c r="AC628" i="4" s="1"/>
  <c r="AD628" i="4" s="1"/>
  <c r="Z657" i="4"/>
  <c r="AA657" i="4" s="1"/>
  <c r="AB657" i="4" s="1"/>
  <c r="AC657" i="4" s="1"/>
  <c r="AD657" i="4" s="1"/>
  <c r="AD687" i="4"/>
  <c r="S714" i="4"/>
  <c r="S725" i="4"/>
  <c r="S762" i="4"/>
  <c r="AD762" i="4" s="1"/>
  <c r="AD768" i="4"/>
  <c r="S810" i="4"/>
  <c r="AD897" i="4"/>
  <c r="S909" i="4"/>
  <c r="AD909" i="4" s="1"/>
  <c r="S934" i="4"/>
  <c r="S948" i="4"/>
  <c r="AD975" i="4"/>
  <c r="S1057" i="4"/>
  <c r="Z196" i="4"/>
  <c r="Z215" i="4"/>
  <c r="AA215" i="4" s="1"/>
  <c r="AB215" i="4" s="1"/>
  <c r="AC215" i="4" s="1"/>
  <c r="AD215" i="4" s="1"/>
  <c r="AD225" i="4"/>
  <c r="Z240" i="4"/>
  <c r="AA240" i="4" s="1"/>
  <c r="AB240" i="4" s="1"/>
  <c r="AC240" i="4" s="1"/>
  <c r="AD240" i="4" s="1"/>
  <c r="S268" i="4"/>
  <c r="S278" i="4"/>
  <c r="AD278" i="4" s="1"/>
  <c r="Z281" i="4"/>
  <c r="AA281" i="4" s="1"/>
  <c r="AB281" i="4" s="1"/>
  <c r="AC281" i="4" s="1"/>
  <c r="AD281" i="4" s="1"/>
  <c r="Z287" i="4"/>
  <c r="AA287" i="4" s="1"/>
  <c r="AB287" i="4" s="1"/>
  <c r="AC287" i="4" s="1"/>
  <c r="Z307" i="4"/>
  <c r="AA307" i="4" s="1"/>
  <c r="AB307" i="4" s="1"/>
  <c r="AC307" i="4" s="1"/>
  <c r="AD307" i="4" s="1"/>
  <c r="Z309" i="4"/>
  <c r="AA309" i="4" s="1"/>
  <c r="AB309" i="4" s="1"/>
  <c r="AC309" i="4" s="1"/>
  <c r="AD334" i="4"/>
  <c r="Z345" i="4"/>
  <c r="AA345" i="4" s="1"/>
  <c r="AB345" i="4" s="1"/>
  <c r="AC345" i="4" s="1"/>
  <c r="S347" i="4"/>
  <c r="AD347" i="4" s="1"/>
  <c r="Z350" i="4"/>
  <c r="AA350" i="4" s="1"/>
  <c r="AB350" i="4" s="1"/>
  <c r="AC350" i="4" s="1"/>
  <c r="AD350" i="4" s="1"/>
  <c r="Z356" i="4"/>
  <c r="AA356" i="4" s="1"/>
  <c r="AB356" i="4" s="1"/>
  <c r="AC356" i="4" s="1"/>
  <c r="S367" i="4"/>
  <c r="AD367" i="4" s="1"/>
  <c r="S371" i="4"/>
  <c r="AD371" i="4" s="1"/>
  <c r="Z401" i="4"/>
  <c r="AA401" i="4" s="1"/>
  <c r="AB401" i="4" s="1"/>
  <c r="AC401" i="4" s="1"/>
  <c r="S403" i="4"/>
  <c r="AD403" i="4" s="1"/>
  <c r="Z412" i="4"/>
  <c r="AA412" i="4" s="1"/>
  <c r="AB412" i="4" s="1"/>
  <c r="AC412" i="4" s="1"/>
  <c r="Z439" i="4"/>
  <c r="AA439" i="4" s="1"/>
  <c r="AB439" i="4" s="1"/>
  <c r="AC439" i="4" s="1"/>
  <c r="AD439" i="4" s="1"/>
  <c r="Z482" i="4"/>
  <c r="AA482" i="4" s="1"/>
  <c r="AB482" i="4" s="1"/>
  <c r="AC482" i="4" s="1"/>
  <c r="AD482" i="4" s="1"/>
  <c r="Z497" i="4"/>
  <c r="AA497" i="4" s="1"/>
  <c r="AB497" i="4" s="1"/>
  <c r="AC497" i="4" s="1"/>
  <c r="S499" i="4"/>
  <c r="AD516" i="4"/>
  <c r="Z544" i="4"/>
  <c r="AA544" i="4" s="1"/>
  <c r="AB544" i="4" s="1"/>
  <c r="AC544" i="4" s="1"/>
  <c r="Z572" i="4"/>
  <c r="AA572" i="4" s="1"/>
  <c r="AB572" i="4" s="1"/>
  <c r="AC572" i="4" s="1"/>
  <c r="AD572" i="4" s="1"/>
  <c r="Z579" i="4"/>
  <c r="AA579" i="4" s="1"/>
  <c r="AB579" i="4" s="1"/>
  <c r="AC579" i="4" s="1"/>
  <c r="AD579" i="4" s="1"/>
  <c r="Z587" i="4"/>
  <c r="AA587" i="4" s="1"/>
  <c r="AB587" i="4" s="1"/>
  <c r="AC587" i="4" s="1"/>
  <c r="AD587" i="4" s="1"/>
  <c r="Z636" i="4"/>
  <c r="AA636" i="4" s="1"/>
  <c r="AB636" i="4" s="1"/>
  <c r="AC636" i="4" s="1"/>
  <c r="AD644" i="4"/>
  <c r="AD703" i="4"/>
  <c r="Z794" i="4"/>
  <c r="AA794" i="4" s="1"/>
  <c r="AB794" i="4" s="1"/>
  <c r="AC794" i="4" s="1"/>
  <c r="AH857" i="4"/>
  <c r="Z883" i="4"/>
  <c r="AA883" i="4" s="1"/>
  <c r="AB883" i="4" s="1"/>
  <c r="AC883" i="4" s="1"/>
  <c r="AD883" i="4" s="1"/>
  <c r="AH50" i="4"/>
  <c r="S58" i="4"/>
  <c r="AD58" i="4" s="1"/>
  <c r="Z84" i="4"/>
  <c r="AA84" i="4" s="1"/>
  <c r="AB84" i="4" s="1"/>
  <c r="AC84" i="4" s="1"/>
  <c r="AD84" i="4" s="1"/>
  <c r="Z98" i="4"/>
  <c r="AA98" i="4" s="1"/>
  <c r="AB98" i="4" s="1"/>
  <c r="Z100" i="4"/>
  <c r="AA100" i="4" s="1"/>
  <c r="AB100" i="4" s="1"/>
  <c r="AC100" i="4" s="1"/>
  <c r="AD100" i="4" s="1"/>
  <c r="Z121" i="4"/>
  <c r="AA121" i="4" s="1"/>
  <c r="AB121" i="4" s="1"/>
  <c r="AC121" i="4" s="1"/>
  <c r="AD121" i="4" s="1"/>
  <c r="Z137" i="4"/>
  <c r="AA137" i="4" s="1"/>
  <c r="AB137" i="4" s="1"/>
  <c r="AC137" i="4" s="1"/>
  <c r="AD137" i="4" s="1"/>
  <c r="Z146" i="4"/>
  <c r="AA146" i="4" s="1"/>
  <c r="AB146" i="4" s="1"/>
  <c r="S147" i="4"/>
  <c r="Z156" i="4"/>
  <c r="Z164" i="4"/>
  <c r="AH260" i="4"/>
  <c r="Z190" i="4"/>
  <c r="Z207" i="4"/>
  <c r="AA207" i="4" s="1"/>
  <c r="AB207" i="4" s="1"/>
  <c r="AC207" i="4" s="1"/>
  <c r="AD207" i="4" s="1"/>
  <c r="S209" i="4"/>
  <c r="AD209" i="4" s="1"/>
  <c r="S227" i="4"/>
  <c r="Z231" i="4"/>
  <c r="AA231" i="4" s="1"/>
  <c r="AB231" i="4" s="1"/>
  <c r="AC231" i="4" s="1"/>
  <c r="Z234" i="4"/>
  <c r="AA234" i="4" s="1"/>
  <c r="AB234" i="4" s="1"/>
  <c r="AC234" i="4" s="1"/>
  <c r="S235" i="4"/>
  <c r="Z243" i="4"/>
  <c r="AA243" i="4" s="1"/>
  <c r="AB243" i="4" s="1"/>
  <c r="AC243" i="4" s="1"/>
  <c r="AD243" i="4" s="1"/>
  <c r="S245" i="4"/>
  <c r="AD245" i="4" s="1"/>
  <c r="Z249" i="4"/>
  <c r="AA249" i="4" s="1"/>
  <c r="AB249" i="4" s="1"/>
  <c r="AC249" i="4" s="1"/>
  <c r="AD249" i="4" s="1"/>
  <c r="Z258" i="4"/>
  <c r="AA258" i="4" s="1"/>
  <c r="AB258" i="4" s="1"/>
  <c r="AC258" i="4" s="1"/>
  <c r="AD258" i="4" s="1"/>
  <c r="S297" i="4"/>
  <c r="AD297" i="4" s="1"/>
  <c r="AH821" i="4"/>
  <c r="Z330" i="4"/>
  <c r="AA330" i="4" s="1"/>
  <c r="AB330" i="4" s="1"/>
  <c r="AC330" i="4" s="1"/>
  <c r="AD330" i="4" s="1"/>
  <c r="Z342" i="4"/>
  <c r="AA342" i="4" s="1"/>
  <c r="AB342" i="4" s="1"/>
  <c r="AC342" i="4" s="1"/>
  <c r="AD342" i="4" s="1"/>
  <c r="S345" i="4"/>
  <c r="Z363" i="4"/>
  <c r="AA363" i="4" s="1"/>
  <c r="AB363" i="4" s="1"/>
  <c r="AC363" i="4" s="1"/>
  <c r="AD363" i="4" s="1"/>
  <c r="S365" i="4"/>
  <c r="S374" i="4"/>
  <c r="Z386" i="4"/>
  <c r="AA386" i="4" s="1"/>
  <c r="AB386" i="4" s="1"/>
  <c r="AC386" i="4" s="1"/>
  <c r="AD386" i="4" s="1"/>
  <c r="Z393" i="4"/>
  <c r="AA393" i="4" s="1"/>
  <c r="AB393" i="4" s="1"/>
  <c r="AC393" i="4" s="1"/>
  <c r="AD393" i="4" s="1"/>
  <c r="Z399" i="4"/>
  <c r="AA399" i="4" s="1"/>
  <c r="AB399" i="4" s="1"/>
  <c r="AC399" i="4" s="1"/>
  <c r="AD399" i="4" s="1"/>
  <c r="S401" i="4"/>
  <c r="Z426" i="4"/>
  <c r="AA426" i="4" s="1"/>
  <c r="AB426" i="4" s="1"/>
  <c r="AC426" i="4" s="1"/>
  <c r="AD426" i="4" s="1"/>
  <c r="Z433" i="4"/>
  <c r="AA433" i="4" s="1"/>
  <c r="AB433" i="4" s="1"/>
  <c r="AC433" i="4" s="1"/>
  <c r="AD433" i="4" s="1"/>
  <c r="Z438" i="4"/>
  <c r="AA438" i="4" s="1"/>
  <c r="AB438" i="4" s="1"/>
  <c r="AC438" i="4" s="1"/>
  <c r="Z474" i="4"/>
  <c r="AA474" i="4" s="1"/>
  <c r="AB474" i="4" s="1"/>
  <c r="AC474" i="4" s="1"/>
  <c r="AD474" i="4" s="1"/>
  <c r="S476" i="4"/>
  <c r="AD476" i="4" s="1"/>
  <c r="Z487" i="4"/>
  <c r="AA487" i="4" s="1"/>
  <c r="AB487" i="4" s="1"/>
  <c r="AC487" i="4" s="1"/>
  <c r="Z495" i="4"/>
  <c r="AA495" i="4" s="1"/>
  <c r="AB495" i="4" s="1"/>
  <c r="AC495" i="4" s="1"/>
  <c r="AD495" i="4" s="1"/>
  <c r="S497" i="4"/>
  <c r="Z543" i="4"/>
  <c r="AA543" i="4" s="1"/>
  <c r="AB543" i="4" s="1"/>
  <c r="AC543" i="4" s="1"/>
  <c r="AD543" i="4" s="1"/>
  <c r="S571" i="4"/>
  <c r="AD571" i="4" s="1"/>
  <c r="S574" i="4"/>
  <c r="S591" i="4"/>
  <c r="AD591" i="4" s="1"/>
  <c r="S627" i="4"/>
  <c r="S642" i="4"/>
  <c r="AD642" i="4" s="1"/>
  <c r="S649" i="4"/>
  <c r="AD649" i="4" s="1"/>
  <c r="S690" i="4"/>
  <c r="AD690" i="4" s="1"/>
  <c r="S702" i="4"/>
  <c r="AD706" i="4"/>
  <c r="Z713" i="4"/>
  <c r="AA713" i="4" s="1"/>
  <c r="AB713" i="4" s="1"/>
  <c r="AC713" i="4" s="1"/>
  <c r="AD713" i="4" s="1"/>
  <c r="Z721" i="4"/>
  <c r="AA721" i="4" s="1"/>
  <c r="AB721" i="4" s="1"/>
  <c r="AC721" i="4" s="1"/>
  <c r="Z722" i="4"/>
  <c r="AA722" i="4" s="1"/>
  <c r="AB722" i="4" s="1"/>
  <c r="AC722" i="4" s="1"/>
  <c r="S728" i="4"/>
  <c r="Z786" i="4"/>
  <c r="AA786" i="4" s="1"/>
  <c r="AB786" i="4" s="1"/>
  <c r="AC786" i="4" s="1"/>
  <c r="Z801" i="4"/>
  <c r="AA801" i="4" s="1"/>
  <c r="AB801" i="4" s="1"/>
  <c r="AC801" i="4" s="1"/>
  <c r="AD809" i="4"/>
  <c r="S812" i="4"/>
  <c r="S838" i="4"/>
  <c r="AD838" i="4" s="1"/>
  <c r="Z852" i="4"/>
  <c r="AA852" i="4" s="1"/>
  <c r="AB852" i="4" s="1"/>
  <c r="AC852" i="4" s="1"/>
  <c r="AD852" i="4" s="1"/>
  <c r="S882" i="4"/>
  <c r="AD933" i="4"/>
  <c r="Z974" i="4"/>
  <c r="AA974" i="4" s="1"/>
  <c r="AB974" i="4" s="1"/>
  <c r="AC974" i="4" s="1"/>
  <c r="Z1006" i="4"/>
  <c r="AA1006" i="4" s="1"/>
  <c r="AB1006" i="4" s="1"/>
  <c r="AC1006" i="4" s="1"/>
  <c r="AH139" i="4"/>
  <c r="S157" i="4"/>
  <c r="AD157" i="4" s="1"/>
  <c r="S165" i="4"/>
  <c r="AD165" i="4" s="1"/>
  <c r="Z184" i="4"/>
  <c r="Z200" i="4"/>
  <c r="Z212" i="4"/>
  <c r="AA212" i="4" s="1"/>
  <c r="AB212" i="4" s="1"/>
  <c r="AC212" i="4" s="1"/>
  <c r="AD212" i="4" s="1"/>
  <c r="Z214" i="4"/>
  <c r="AA214" i="4" s="1"/>
  <c r="AB214" i="4" s="1"/>
  <c r="AC214" i="4" s="1"/>
  <c r="S216" i="4"/>
  <c r="AD216" i="4" s="1"/>
  <c r="S221" i="4"/>
  <c r="AD221" i="4" s="1"/>
  <c r="Z229" i="4"/>
  <c r="AA229" i="4" s="1"/>
  <c r="AB229" i="4" s="1"/>
  <c r="AC229" i="4" s="1"/>
  <c r="AD229" i="4" s="1"/>
  <c r="Z239" i="4"/>
  <c r="AA239" i="4" s="1"/>
  <c r="AB239" i="4" s="1"/>
  <c r="AC239" i="4" s="1"/>
  <c r="Z241" i="4"/>
  <c r="AA241" i="4" s="1"/>
  <c r="AB241" i="4" s="1"/>
  <c r="AC241" i="4" s="1"/>
  <c r="Z247" i="4"/>
  <c r="AA247" i="4" s="1"/>
  <c r="AB247" i="4" s="1"/>
  <c r="AC247" i="4" s="1"/>
  <c r="AD247" i="4" s="1"/>
  <c r="Z252" i="4"/>
  <c r="AA252" i="4" s="1"/>
  <c r="AB252" i="4" s="1"/>
  <c r="AC252" i="4" s="1"/>
  <c r="S253" i="4"/>
  <c r="S277" i="4"/>
  <c r="S290" i="4"/>
  <c r="S312" i="4"/>
  <c r="AD312" i="4" s="1"/>
  <c r="Z335" i="4"/>
  <c r="AA335" i="4" s="1"/>
  <c r="AB335" i="4" s="1"/>
  <c r="AC335" i="4" s="1"/>
  <c r="S337" i="4"/>
  <c r="Z340" i="4"/>
  <c r="AA340" i="4" s="1"/>
  <c r="AB340" i="4" s="1"/>
  <c r="AC340" i="4" s="1"/>
  <c r="S359" i="4"/>
  <c r="AD359" i="4" s="1"/>
  <c r="Z391" i="4"/>
  <c r="AA391" i="4" s="1"/>
  <c r="AB391" i="4" s="1"/>
  <c r="AC391" i="4" s="1"/>
  <c r="AD391" i="4" s="1"/>
  <c r="Z404" i="4"/>
  <c r="AA404" i="4" s="1"/>
  <c r="AB404" i="4" s="1"/>
  <c r="AC404" i="4" s="1"/>
  <c r="AD404" i="4" s="1"/>
  <c r="S406" i="4"/>
  <c r="Z431" i="4"/>
  <c r="AA431" i="4" s="1"/>
  <c r="AB431" i="4" s="1"/>
  <c r="AC431" i="4" s="1"/>
  <c r="AD431" i="4" s="1"/>
  <c r="Z436" i="4"/>
  <c r="AA436" i="4" s="1"/>
  <c r="AB436" i="4" s="1"/>
  <c r="AC436" i="4" s="1"/>
  <c r="S438" i="4"/>
  <c r="S446" i="4"/>
  <c r="AD466" i="4"/>
  <c r="S468" i="4"/>
  <c r="AD468" i="4" s="1"/>
  <c r="Z481" i="4"/>
  <c r="AA481" i="4" s="1"/>
  <c r="AB481" i="4" s="1"/>
  <c r="AC481" i="4" s="1"/>
  <c r="S483" i="4"/>
  <c r="Z500" i="4"/>
  <c r="AA500" i="4" s="1"/>
  <c r="AB500" i="4" s="1"/>
  <c r="AC500" i="4" s="1"/>
  <c r="AD500" i="4" s="1"/>
  <c r="S502" i="4"/>
  <c r="S510" i="4"/>
  <c r="AD530" i="4"/>
  <c r="S532" i="4"/>
  <c r="AD532" i="4" s="1"/>
  <c r="Z537" i="4"/>
  <c r="AA537" i="4" s="1"/>
  <c r="AB537" i="4" s="1"/>
  <c r="AC537" i="4" s="1"/>
  <c r="AD554" i="4"/>
  <c r="Z570" i="4"/>
  <c r="AA570" i="4" s="1"/>
  <c r="AB570" i="4" s="1"/>
  <c r="AC570" i="4" s="1"/>
  <c r="Z580" i="4"/>
  <c r="AA580" i="4" s="1"/>
  <c r="AB580" i="4" s="1"/>
  <c r="AC580" i="4" s="1"/>
  <c r="AD580" i="4" s="1"/>
  <c r="AD588" i="4"/>
  <c r="Z656" i="4"/>
  <c r="AA656" i="4" s="1"/>
  <c r="AB656" i="4" s="1"/>
  <c r="AC656" i="4" s="1"/>
  <c r="Z755" i="4"/>
  <c r="AA755" i="4" s="1"/>
  <c r="AB755" i="4" s="1"/>
  <c r="AC755" i="4" s="1"/>
  <c r="AD755" i="4" s="1"/>
  <c r="Z756" i="4"/>
  <c r="AA756" i="4" s="1"/>
  <c r="AB756" i="4" s="1"/>
  <c r="AC756" i="4" s="1"/>
  <c r="S874" i="4"/>
  <c r="AD874" i="4" s="1"/>
  <c r="S918" i="4"/>
  <c r="S1002" i="4"/>
  <c r="S1145" i="4"/>
  <c r="Z88" i="4"/>
  <c r="AA88" i="4" s="1"/>
  <c r="AB88" i="4" s="1"/>
  <c r="AC88" i="4" s="1"/>
  <c r="AD88" i="4" s="1"/>
  <c r="Z102" i="4"/>
  <c r="AA102" i="4" s="1"/>
  <c r="AB102" i="4" s="1"/>
  <c r="AC102" i="4" s="1"/>
  <c r="AD102" i="4" s="1"/>
  <c r="S114" i="4"/>
  <c r="AD114" i="4" s="1"/>
  <c r="Z162" i="4"/>
  <c r="Z194" i="4"/>
  <c r="Z206" i="4"/>
  <c r="AA206" i="4" s="1"/>
  <c r="AB206" i="4" s="1"/>
  <c r="AC206" i="4" s="1"/>
  <c r="AD206" i="4" s="1"/>
  <c r="S214" i="4"/>
  <c r="Z219" i="4"/>
  <c r="AA219" i="4" s="1"/>
  <c r="AB219" i="4" s="1"/>
  <c r="AC219" i="4" s="1"/>
  <c r="S231" i="4"/>
  <c r="S252" i="4"/>
  <c r="Z299" i="4"/>
  <c r="AA299" i="4" s="1"/>
  <c r="AB299" i="4" s="1"/>
  <c r="AC299" i="4" s="1"/>
  <c r="AD299" i="4" s="1"/>
  <c r="S302" i="4"/>
  <c r="Z313" i="4"/>
  <c r="AA313" i="4" s="1"/>
  <c r="AB313" i="4" s="1"/>
  <c r="AC313" i="4" s="1"/>
  <c r="AD313" i="4" s="1"/>
  <c r="Z329" i="4"/>
  <c r="AA329" i="4" s="1"/>
  <c r="AB329" i="4" s="1"/>
  <c r="AC329" i="4" s="1"/>
  <c r="AD329" i="4" s="1"/>
  <c r="AD351" i="4"/>
  <c r="Z378" i="4"/>
  <c r="AA378" i="4" s="1"/>
  <c r="AB378" i="4" s="1"/>
  <c r="AC378" i="4" s="1"/>
  <c r="AD378" i="4" s="1"/>
  <c r="S380" i="4"/>
  <c r="AD380" i="4" s="1"/>
  <c r="Z385" i="4"/>
  <c r="AA385" i="4" s="1"/>
  <c r="AB385" i="4" s="1"/>
  <c r="AC385" i="4" s="1"/>
  <c r="AD385" i="4" s="1"/>
  <c r="Z390" i="4"/>
  <c r="AA390" i="4" s="1"/>
  <c r="AB390" i="4" s="1"/>
  <c r="AC390" i="4" s="1"/>
  <c r="Z418" i="4"/>
  <c r="AA418" i="4" s="1"/>
  <c r="AB418" i="4" s="1"/>
  <c r="AC418" i="4" s="1"/>
  <c r="AD418" i="4" s="1"/>
  <c r="Z425" i="4"/>
  <c r="AA425" i="4" s="1"/>
  <c r="AB425" i="4" s="1"/>
  <c r="AC425" i="4" s="1"/>
  <c r="AD425" i="4" s="1"/>
  <c r="Z430" i="4"/>
  <c r="AA430" i="4" s="1"/>
  <c r="AB430" i="4" s="1"/>
  <c r="AC430" i="4" s="1"/>
  <c r="AD430" i="4" s="1"/>
  <c r="Z458" i="4"/>
  <c r="AA458" i="4" s="1"/>
  <c r="AB458" i="4" s="1"/>
  <c r="AC458" i="4" s="1"/>
  <c r="AD458" i="4" s="1"/>
  <c r="S460" i="4"/>
  <c r="AD460" i="4" s="1"/>
  <c r="Z471" i="4"/>
  <c r="AA471" i="4" s="1"/>
  <c r="AB471" i="4" s="1"/>
  <c r="AC471" i="4" s="1"/>
  <c r="AD471" i="4" s="1"/>
  <c r="Z473" i="4"/>
  <c r="AA473" i="4" s="1"/>
  <c r="AB473" i="4" s="1"/>
  <c r="AC473" i="4" s="1"/>
  <c r="AD473" i="4" s="1"/>
  <c r="Z479" i="4"/>
  <c r="AA479" i="4" s="1"/>
  <c r="AB479" i="4" s="1"/>
  <c r="AC479" i="4" s="1"/>
  <c r="AD479" i="4" s="1"/>
  <c r="S481" i="4"/>
  <c r="Z522" i="4"/>
  <c r="AA522" i="4" s="1"/>
  <c r="AB522" i="4" s="1"/>
  <c r="AC522" i="4" s="1"/>
  <c r="AD522" i="4" s="1"/>
  <c r="S524" i="4"/>
  <c r="AD524" i="4" s="1"/>
  <c r="Z535" i="4"/>
  <c r="AA535" i="4" s="1"/>
  <c r="AB535" i="4" s="1"/>
  <c r="AC535" i="4" s="1"/>
  <c r="AD535" i="4" s="1"/>
  <c r="S537" i="4"/>
  <c r="S570" i="4"/>
  <c r="S586" i="4"/>
  <c r="AD586" i="4" s="1"/>
  <c r="Z593" i="4"/>
  <c r="AA593" i="4" s="1"/>
  <c r="AB593" i="4" s="1"/>
  <c r="AC593" i="4" s="1"/>
  <c r="S606" i="4"/>
  <c r="S626" i="4"/>
  <c r="AD626" i="4" s="1"/>
  <c r="Z641" i="4"/>
  <c r="AA641" i="4" s="1"/>
  <c r="AB641" i="4" s="1"/>
  <c r="AC641" i="4" s="1"/>
  <c r="AD641" i="4" s="1"/>
  <c r="Z648" i="4"/>
  <c r="AA648" i="4" s="1"/>
  <c r="AB648" i="4" s="1"/>
  <c r="AC648" i="4" s="1"/>
  <c r="Z663" i="4"/>
  <c r="AA663" i="4" s="1"/>
  <c r="AB663" i="4" s="1"/>
  <c r="AC663" i="4" s="1"/>
  <c r="AD663" i="4" s="1"/>
  <c r="S721" i="4"/>
  <c r="Z748" i="4"/>
  <c r="AA748" i="4" s="1"/>
  <c r="AB748" i="4" s="1"/>
  <c r="AC748" i="4" s="1"/>
  <c r="Z763" i="4"/>
  <c r="AA763" i="4" s="1"/>
  <c r="AB763" i="4" s="1"/>
  <c r="AC763" i="4" s="1"/>
  <c r="S766" i="4"/>
  <c r="AD766" i="4" s="1"/>
  <c r="AD792" i="4"/>
  <c r="S801" i="4"/>
  <c r="S884" i="4"/>
  <c r="S914" i="4"/>
  <c r="AD914" i="4" s="1"/>
  <c r="S925" i="4"/>
  <c r="S971" i="4"/>
  <c r="AD971" i="4" s="1"/>
  <c r="AD1001" i="4"/>
  <c r="AD1007" i="4"/>
  <c r="AD1011" i="4"/>
  <c r="S662" i="4"/>
  <c r="Z682" i="4"/>
  <c r="AA682" i="4" s="1"/>
  <c r="AB682" i="4" s="1"/>
  <c r="AC682" i="4" s="1"/>
  <c r="AD682" i="4" s="1"/>
  <c r="AD697" i="4"/>
  <c r="Z702" i="4"/>
  <c r="AA702" i="4" s="1"/>
  <c r="AB702" i="4" s="1"/>
  <c r="AC702" i="4" s="1"/>
  <c r="S705" i="4"/>
  <c r="Z725" i="4"/>
  <c r="AA725" i="4" s="1"/>
  <c r="AB725" i="4" s="1"/>
  <c r="AC725" i="4" s="1"/>
  <c r="S727" i="4"/>
  <c r="Z742" i="4"/>
  <c r="AA742" i="4" s="1"/>
  <c r="AB742" i="4" s="1"/>
  <c r="AC742" i="4" s="1"/>
  <c r="AD742" i="4" s="1"/>
  <c r="Z784" i="4"/>
  <c r="AA784" i="4" s="1"/>
  <c r="AB784" i="4" s="1"/>
  <c r="AC784" i="4" s="1"/>
  <c r="AD784" i="4" s="1"/>
  <c r="S842" i="4"/>
  <c r="AD842" i="4" s="1"/>
  <c r="S844" i="4"/>
  <c r="AD844" i="4" s="1"/>
  <c r="Z866" i="4"/>
  <c r="S875" i="4"/>
  <c r="Z889" i="4"/>
  <c r="AA889" i="4" s="1"/>
  <c r="AB889" i="4" s="1"/>
  <c r="AC889" i="4" s="1"/>
  <c r="AD889" i="4" s="1"/>
  <c r="S899" i="4"/>
  <c r="Z903" i="4"/>
  <c r="AA903" i="4" s="1"/>
  <c r="AB903" i="4" s="1"/>
  <c r="AC903" i="4" s="1"/>
  <c r="Z906" i="4"/>
  <c r="AA906" i="4" s="1"/>
  <c r="AB906" i="4" s="1"/>
  <c r="AC906" i="4" s="1"/>
  <c r="AD906" i="4" s="1"/>
  <c r="Z911" i="4"/>
  <c r="AA911" i="4" s="1"/>
  <c r="AB911" i="4" s="1"/>
  <c r="AC911" i="4" s="1"/>
  <c r="Z913" i="4"/>
  <c r="AA913" i="4" s="1"/>
  <c r="AB913" i="4" s="1"/>
  <c r="AC913" i="4" s="1"/>
  <c r="AD913" i="4" s="1"/>
  <c r="S916" i="4"/>
  <c r="Z919" i="4"/>
  <c r="AA919" i="4" s="1"/>
  <c r="AB919" i="4" s="1"/>
  <c r="AC919" i="4" s="1"/>
  <c r="Z921" i="4"/>
  <c r="AA921" i="4" s="1"/>
  <c r="AB921" i="4" s="1"/>
  <c r="AC921" i="4" s="1"/>
  <c r="AD921" i="4" s="1"/>
  <c r="Z927" i="4"/>
  <c r="AA927" i="4" s="1"/>
  <c r="AB927" i="4" s="1"/>
  <c r="AC927" i="4" s="1"/>
  <c r="Z929" i="4"/>
  <c r="AA929" i="4" s="1"/>
  <c r="AB929" i="4" s="1"/>
  <c r="AC929" i="4" s="1"/>
  <c r="AD929" i="4" s="1"/>
  <c r="Z944" i="4"/>
  <c r="AA944" i="4" s="1"/>
  <c r="AB944" i="4" s="1"/>
  <c r="AC944" i="4" s="1"/>
  <c r="AD944" i="4" s="1"/>
  <c r="Z953" i="4"/>
  <c r="AA953" i="4" s="1"/>
  <c r="AB953" i="4" s="1"/>
  <c r="AC953" i="4" s="1"/>
  <c r="AD953" i="4" s="1"/>
  <c r="S955" i="4"/>
  <c r="S956" i="4"/>
  <c r="AD956" i="4" s="1"/>
  <c r="Z969" i="4"/>
  <c r="AA969" i="4" s="1"/>
  <c r="AB969" i="4" s="1"/>
  <c r="AC969" i="4" s="1"/>
  <c r="AD969" i="4" s="1"/>
  <c r="S986" i="4"/>
  <c r="Z987" i="4"/>
  <c r="AA987" i="4" s="1"/>
  <c r="AB987" i="4" s="1"/>
  <c r="AC987" i="4" s="1"/>
  <c r="S1014" i="4"/>
  <c r="S1025" i="4"/>
  <c r="S1037" i="4"/>
  <c r="Z1038" i="4"/>
  <c r="AA1038" i="4" s="1"/>
  <c r="AB1038" i="4" s="1"/>
  <c r="AC1038" i="4" s="1"/>
  <c r="AD1038" i="4" s="1"/>
  <c r="Z1106" i="4"/>
  <c r="AA1106" i="4" s="1"/>
  <c r="AB1106" i="4" s="1"/>
  <c r="AC1106" i="4" s="1"/>
  <c r="AD1106" i="4" s="1"/>
  <c r="S1109" i="4"/>
  <c r="Z1214" i="4"/>
  <c r="AA1214" i="4" s="1"/>
  <c r="AB1214" i="4" s="1"/>
  <c r="AC1214" i="4" s="1"/>
  <c r="S1249" i="4"/>
  <c r="S556" i="4"/>
  <c r="Z567" i="4"/>
  <c r="AA567" i="4" s="1"/>
  <c r="AB567" i="4" s="1"/>
  <c r="AC567" i="4" s="1"/>
  <c r="AD567" i="4" s="1"/>
  <c r="Z575" i="4"/>
  <c r="AA575" i="4" s="1"/>
  <c r="AB575" i="4" s="1"/>
  <c r="AC575" i="4" s="1"/>
  <c r="AD575" i="4" s="1"/>
  <c r="Z610" i="4"/>
  <c r="AA610" i="4" s="1"/>
  <c r="AB610" i="4" s="1"/>
  <c r="AC610" i="4" s="1"/>
  <c r="AD610" i="4" s="1"/>
  <c r="S612" i="4"/>
  <c r="AD612" i="4" s="1"/>
  <c r="Z623" i="4"/>
  <c r="AA623" i="4" s="1"/>
  <c r="AB623" i="4" s="1"/>
  <c r="AC623" i="4" s="1"/>
  <c r="AD623" i="4" s="1"/>
  <c r="Z625" i="4"/>
  <c r="AA625" i="4" s="1"/>
  <c r="AB625" i="4" s="1"/>
  <c r="AC625" i="4" s="1"/>
  <c r="AD625" i="4" s="1"/>
  <c r="Z631" i="4"/>
  <c r="AA631" i="4" s="1"/>
  <c r="AB631" i="4" s="1"/>
  <c r="AC631" i="4" s="1"/>
  <c r="AD631" i="4" s="1"/>
  <c r="Z674" i="4"/>
  <c r="AA674" i="4" s="1"/>
  <c r="AB674" i="4" s="1"/>
  <c r="AC674" i="4" s="1"/>
  <c r="AD674" i="4" s="1"/>
  <c r="S676" i="4"/>
  <c r="Z689" i="4"/>
  <c r="AA689" i="4" s="1"/>
  <c r="AB689" i="4" s="1"/>
  <c r="AC689" i="4" s="1"/>
  <c r="AD689" i="4" s="1"/>
  <c r="S691" i="4"/>
  <c r="AD691" i="4" s="1"/>
  <c r="Z694" i="4"/>
  <c r="AA694" i="4" s="1"/>
  <c r="AB694" i="4" s="1"/>
  <c r="AC694" i="4" s="1"/>
  <c r="AD694" i="4" s="1"/>
  <c r="Z700" i="4"/>
  <c r="AA700" i="4" s="1"/>
  <c r="AB700" i="4" s="1"/>
  <c r="AC700" i="4" s="1"/>
  <c r="Z717" i="4"/>
  <c r="AA717" i="4" s="1"/>
  <c r="AB717" i="4" s="1"/>
  <c r="AC717" i="4" s="1"/>
  <c r="AD717" i="4" s="1"/>
  <c r="S740" i="4"/>
  <c r="Z753" i="4"/>
  <c r="AA753" i="4" s="1"/>
  <c r="AB753" i="4" s="1"/>
  <c r="AC753" i="4" s="1"/>
  <c r="Z758" i="4"/>
  <c r="AA758" i="4" s="1"/>
  <c r="AB758" i="4" s="1"/>
  <c r="AC758" i="4" s="1"/>
  <c r="AD758" i="4" s="1"/>
  <c r="Z767" i="4"/>
  <c r="AA767" i="4" s="1"/>
  <c r="AB767" i="4" s="1"/>
  <c r="AC767" i="4" s="1"/>
  <c r="AD767" i="4" s="1"/>
  <c r="Z772" i="4"/>
  <c r="AA772" i="4" s="1"/>
  <c r="AB772" i="4" s="1"/>
  <c r="AC772" i="4" s="1"/>
  <c r="AD772" i="4" s="1"/>
  <c r="Z791" i="4"/>
  <c r="AA791" i="4" s="1"/>
  <c r="AB791" i="4" s="1"/>
  <c r="AC791" i="4" s="1"/>
  <c r="AD791" i="4" s="1"/>
  <c r="Z796" i="4"/>
  <c r="AA796" i="4" s="1"/>
  <c r="AB796" i="4" s="1"/>
  <c r="AC796" i="4" s="1"/>
  <c r="AD796" i="4" s="1"/>
  <c r="S817" i="4"/>
  <c r="AD817" i="4" s="1"/>
  <c r="S837" i="4"/>
  <c r="AD837" i="4" s="1"/>
  <c r="S854" i="4"/>
  <c r="AH1388" i="4"/>
  <c r="Z878" i="4"/>
  <c r="AA878" i="4" s="1"/>
  <c r="AB878" i="4" s="1"/>
  <c r="AC878" i="4" s="1"/>
  <c r="AD878" i="4" s="1"/>
  <c r="S891" i="4"/>
  <c r="Z905" i="4"/>
  <c r="AA905" i="4" s="1"/>
  <c r="AB905" i="4" s="1"/>
  <c r="AC905" i="4" s="1"/>
  <c r="AD905" i="4" s="1"/>
  <c r="S907" i="4"/>
  <c r="AD907" i="4" s="1"/>
  <c r="S915" i="4"/>
  <c r="AD915" i="4" s="1"/>
  <c r="S923" i="4"/>
  <c r="AD923" i="4" s="1"/>
  <c r="S931" i="4"/>
  <c r="AD931" i="4" s="1"/>
  <c r="Z940" i="4"/>
  <c r="AA940" i="4" s="1"/>
  <c r="AB940" i="4" s="1"/>
  <c r="AC940" i="4" s="1"/>
  <c r="Z952" i="4"/>
  <c r="AA952" i="4" s="1"/>
  <c r="AB952" i="4" s="1"/>
  <c r="AC952" i="4" s="1"/>
  <c r="Z957" i="4"/>
  <c r="AA957" i="4" s="1"/>
  <c r="AB957" i="4" s="1"/>
  <c r="AC957" i="4" s="1"/>
  <c r="AD957" i="4" s="1"/>
  <c r="S961" i="4"/>
  <c r="Z984" i="4"/>
  <c r="AA984" i="4" s="1"/>
  <c r="AB984" i="4" s="1"/>
  <c r="AC984" i="4" s="1"/>
  <c r="AD984" i="4" s="1"/>
  <c r="Z995" i="4"/>
  <c r="AA995" i="4" s="1"/>
  <c r="AB995" i="4" s="1"/>
  <c r="AC995" i="4" s="1"/>
  <c r="AD995" i="4" s="1"/>
  <c r="S1006" i="4"/>
  <c r="S1010" i="4"/>
  <c r="AD1010" i="4" s="1"/>
  <c r="S1017" i="4"/>
  <c r="AD1017" i="4" s="1"/>
  <c r="S1032" i="4"/>
  <c r="Z1154" i="4"/>
  <c r="AA1154" i="4" s="1"/>
  <c r="AB1154" i="4" s="1"/>
  <c r="AC1154" i="4" s="1"/>
  <c r="AD1154" i="4" s="1"/>
  <c r="S1475" i="4"/>
  <c r="AD1475" i="4" s="1"/>
  <c r="Z546" i="4"/>
  <c r="AA546" i="4" s="1"/>
  <c r="AB546" i="4" s="1"/>
  <c r="AC546" i="4" s="1"/>
  <c r="AD546" i="4" s="1"/>
  <c r="S548" i="4"/>
  <c r="AD548" i="4" s="1"/>
  <c r="Z561" i="4"/>
  <c r="AA561" i="4" s="1"/>
  <c r="AB561" i="4" s="1"/>
  <c r="AC561" i="4" s="1"/>
  <c r="S582" i="4"/>
  <c r="S590" i="4"/>
  <c r="Z602" i="4"/>
  <c r="AA602" i="4" s="1"/>
  <c r="AB602" i="4" s="1"/>
  <c r="AC602" i="4" s="1"/>
  <c r="AD602" i="4" s="1"/>
  <c r="S604" i="4"/>
  <c r="Z617" i="4"/>
  <c r="AA617" i="4" s="1"/>
  <c r="AB617" i="4" s="1"/>
  <c r="AC617" i="4" s="1"/>
  <c r="S638" i="4"/>
  <c r="S646" i="4"/>
  <c r="Z666" i="4"/>
  <c r="AA666" i="4" s="1"/>
  <c r="AB666" i="4" s="1"/>
  <c r="AC666" i="4" s="1"/>
  <c r="AD666" i="4" s="1"/>
  <c r="S668" i="4"/>
  <c r="AD668" i="4" s="1"/>
  <c r="Z681" i="4"/>
  <c r="AA681" i="4" s="1"/>
  <c r="AB681" i="4" s="1"/>
  <c r="AC681" i="4" s="1"/>
  <c r="Z686" i="4"/>
  <c r="AA686" i="4" s="1"/>
  <c r="AB686" i="4" s="1"/>
  <c r="AC686" i="4" s="1"/>
  <c r="AD686" i="4" s="1"/>
  <c r="S732" i="4"/>
  <c r="Z750" i="4"/>
  <c r="AA750" i="4" s="1"/>
  <c r="AB750" i="4" s="1"/>
  <c r="AC750" i="4" s="1"/>
  <c r="AD750" i="4" s="1"/>
  <c r="Z783" i="4"/>
  <c r="AA783" i="4" s="1"/>
  <c r="AB783" i="4" s="1"/>
  <c r="AC783" i="4" s="1"/>
  <c r="Z788" i="4"/>
  <c r="AA788" i="4" s="1"/>
  <c r="AB788" i="4" s="1"/>
  <c r="AC788" i="4" s="1"/>
  <c r="AD788" i="4" s="1"/>
  <c r="Z804" i="4"/>
  <c r="AA804" i="4" s="1"/>
  <c r="AB804" i="4" s="1"/>
  <c r="AC804" i="4" s="1"/>
  <c r="AD804" i="4" s="1"/>
  <c r="Z811" i="4"/>
  <c r="AA811" i="4" s="1"/>
  <c r="AB811" i="4" s="1"/>
  <c r="AC811" i="4" s="1"/>
  <c r="Z839" i="4"/>
  <c r="AD855" i="4"/>
  <c r="Z865" i="4"/>
  <c r="Z886" i="4"/>
  <c r="AA886" i="4" s="1"/>
  <c r="AB886" i="4" s="1"/>
  <c r="AC886" i="4" s="1"/>
  <c r="AD886" i="4" s="1"/>
  <c r="Z894" i="4"/>
  <c r="AA894" i="4" s="1"/>
  <c r="AB894" i="4" s="1"/>
  <c r="AC894" i="4" s="1"/>
  <c r="AD894" i="4" s="1"/>
  <c r="Z946" i="4"/>
  <c r="AA946" i="4" s="1"/>
  <c r="AB946" i="4" s="1"/>
  <c r="AC946" i="4" s="1"/>
  <c r="AD946" i="4" s="1"/>
  <c r="Z968" i="4"/>
  <c r="AA968" i="4" s="1"/>
  <c r="AB968" i="4" s="1"/>
  <c r="AC968" i="4" s="1"/>
  <c r="AD968" i="4" s="1"/>
  <c r="Z973" i="4"/>
  <c r="AA973" i="4" s="1"/>
  <c r="AB973" i="4" s="1"/>
  <c r="AC973" i="4" s="1"/>
  <c r="Z1014" i="4"/>
  <c r="AA1014" i="4" s="1"/>
  <c r="AB1014" i="4" s="1"/>
  <c r="AC1014" i="4" s="1"/>
  <c r="AD1014" i="4" s="1"/>
  <c r="Z1019" i="4"/>
  <c r="AA1019" i="4" s="1"/>
  <c r="AB1019" i="4" s="1"/>
  <c r="AC1019" i="4" s="1"/>
  <c r="Z1066" i="4"/>
  <c r="AA1066" i="4" s="1"/>
  <c r="AB1066" i="4" s="1"/>
  <c r="AC1066" i="4" s="1"/>
  <c r="Z538" i="4"/>
  <c r="AA538" i="4" s="1"/>
  <c r="AB538" i="4" s="1"/>
  <c r="AC538" i="4" s="1"/>
  <c r="AD538" i="4" s="1"/>
  <c r="S540" i="4"/>
  <c r="AD540" i="4" s="1"/>
  <c r="Z551" i="4"/>
  <c r="AA551" i="4" s="1"/>
  <c r="AB551" i="4" s="1"/>
  <c r="AC551" i="4" s="1"/>
  <c r="AD551" i="4" s="1"/>
  <c r="Z553" i="4"/>
  <c r="AA553" i="4" s="1"/>
  <c r="AB553" i="4" s="1"/>
  <c r="AC553" i="4" s="1"/>
  <c r="Z559" i="4"/>
  <c r="AA559" i="4" s="1"/>
  <c r="AB559" i="4" s="1"/>
  <c r="AC559" i="4" s="1"/>
  <c r="AD559" i="4" s="1"/>
  <c r="S561" i="4"/>
  <c r="Z607" i="4"/>
  <c r="AA607" i="4" s="1"/>
  <c r="AB607" i="4" s="1"/>
  <c r="AC607" i="4" s="1"/>
  <c r="AD607" i="4" s="1"/>
  <c r="Z609" i="4"/>
  <c r="AA609" i="4" s="1"/>
  <c r="AB609" i="4" s="1"/>
  <c r="AC609" i="4" s="1"/>
  <c r="Z615" i="4"/>
  <c r="AA615" i="4" s="1"/>
  <c r="AB615" i="4" s="1"/>
  <c r="AC615" i="4" s="1"/>
  <c r="AD615" i="4" s="1"/>
  <c r="S617" i="4"/>
  <c r="Z658" i="4"/>
  <c r="AA658" i="4" s="1"/>
  <c r="AB658" i="4" s="1"/>
  <c r="AC658" i="4" s="1"/>
  <c r="AD658" i="4" s="1"/>
  <c r="S660" i="4"/>
  <c r="AD660" i="4" s="1"/>
  <c r="Z671" i="4"/>
  <c r="AA671" i="4" s="1"/>
  <c r="AB671" i="4" s="1"/>
  <c r="AC671" i="4" s="1"/>
  <c r="AD671" i="4" s="1"/>
  <c r="Z673" i="4"/>
  <c r="AA673" i="4" s="1"/>
  <c r="AB673" i="4" s="1"/>
  <c r="AC673" i="4" s="1"/>
  <c r="Z679" i="4"/>
  <c r="AA679" i="4" s="1"/>
  <c r="AB679" i="4" s="1"/>
  <c r="AC679" i="4" s="1"/>
  <c r="AD679" i="4" s="1"/>
  <c r="S681" i="4"/>
  <c r="S718" i="4"/>
  <c r="S724" i="4"/>
  <c r="Z736" i="4"/>
  <c r="AA736" i="4" s="1"/>
  <c r="AB736" i="4" s="1"/>
  <c r="AC736" i="4" s="1"/>
  <c r="AD736" i="4" s="1"/>
  <c r="Z780" i="4"/>
  <c r="AA780" i="4" s="1"/>
  <c r="AB780" i="4" s="1"/>
  <c r="AC780" i="4" s="1"/>
  <c r="AD780" i="4" s="1"/>
  <c r="S783" i="4"/>
  <c r="Z803" i="4"/>
  <c r="AA803" i="4" s="1"/>
  <c r="AB803" i="4" s="1"/>
  <c r="AC803" i="4" s="1"/>
  <c r="AD803" i="4" s="1"/>
  <c r="O857" i="4"/>
  <c r="Z831" i="4"/>
  <c r="S834" i="4"/>
  <c r="AD834" i="4" s="1"/>
  <c r="S841" i="4"/>
  <c r="AD841" i="4" s="1"/>
  <c r="S846" i="4"/>
  <c r="Z849" i="4"/>
  <c r="AA849" i="4" s="1"/>
  <c r="AB849" i="4" s="1"/>
  <c r="AC849" i="4" s="1"/>
  <c r="Z870" i="4"/>
  <c r="Z875" i="4"/>
  <c r="AA875" i="4" s="1"/>
  <c r="AB875" i="4" s="1"/>
  <c r="AC875" i="4" s="1"/>
  <c r="Z877" i="4"/>
  <c r="AA877" i="4" s="1"/>
  <c r="AB877" i="4" s="1"/>
  <c r="AC877" i="4" s="1"/>
  <c r="AD877" i="4" s="1"/>
  <c r="S879" i="4"/>
  <c r="AD879" i="4" s="1"/>
  <c r="Z885" i="4"/>
  <c r="AA885" i="4" s="1"/>
  <c r="AB885" i="4" s="1"/>
  <c r="AC885" i="4" s="1"/>
  <c r="S888" i="4"/>
  <c r="Z902" i="4"/>
  <c r="AA902" i="4" s="1"/>
  <c r="AB902" i="4" s="1"/>
  <c r="AC902" i="4" s="1"/>
  <c r="AD902" i="4" s="1"/>
  <c r="Z910" i="4"/>
  <c r="AA910" i="4" s="1"/>
  <c r="AB910" i="4" s="1"/>
  <c r="AC910" i="4" s="1"/>
  <c r="AD910" i="4" s="1"/>
  <c r="S920" i="4"/>
  <c r="Z926" i="4"/>
  <c r="AA926" i="4" s="1"/>
  <c r="AB926" i="4" s="1"/>
  <c r="AC926" i="4" s="1"/>
  <c r="AD926" i="4" s="1"/>
  <c r="Z938" i="4"/>
  <c r="AA938" i="4" s="1"/>
  <c r="AB938" i="4" s="1"/>
  <c r="AC938" i="4" s="1"/>
  <c r="AD938" i="4" s="1"/>
  <c r="S941" i="4"/>
  <c r="AD941" i="4" s="1"/>
  <c r="Z949" i="4"/>
  <c r="AA949" i="4" s="1"/>
  <c r="AB949" i="4" s="1"/>
  <c r="AC949" i="4" s="1"/>
  <c r="AD949" i="4" s="1"/>
  <c r="S952" i="4"/>
  <c r="Z965" i="4"/>
  <c r="AA965" i="4" s="1"/>
  <c r="AB965" i="4" s="1"/>
  <c r="AC965" i="4" s="1"/>
  <c r="AD965" i="4" s="1"/>
  <c r="S977" i="4"/>
  <c r="AD977" i="4" s="1"/>
  <c r="Z980" i="4"/>
  <c r="AA980" i="4" s="1"/>
  <c r="AB980" i="4" s="1"/>
  <c r="AC980" i="4" s="1"/>
  <c r="AD980" i="4" s="1"/>
  <c r="S1009" i="4"/>
  <c r="S1065" i="4"/>
  <c r="AD1113" i="4"/>
  <c r="AD1166" i="4"/>
  <c r="AD594" i="4"/>
  <c r="Z601" i="4"/>
  <c r="AA601" i="4" s="1"/>
  <c r="AB601" i="4" s="1"/>
  <c r="AC601" i="4" s="1"/>
  <c r="AD601" i="4" s="1"/>
  <c r="S609" i="4"/>
  <c r="Z620" i="4"/>
  <c r="AA620" i="4" s="1"/>
  <c r="AB620" i="4" s="1"/>
  <c r="AC620" i="4" s="1"/>
  <c r="S622" i="4"/>
  <c r="S630" i="4"/>
  <c r="AD650" i="4"/>
  <c r="S652" i="4"/>
  <c r="AD652" i="4" s="1"/>
  <c r="Z665" i="4"/>
  <c r="AA665" i="4" s="1"/>
  <c r="AB665" i="4" s="1"/>
  <c r="AC665" i="4" s="1"/>
  <c r="AD665" i="4" s="1"/>
  <c r="S673" i="4"/>
  <c r="Z714" i="4"/>
  <c r="AA714" i="4" s="1"/>
  <c r="AB714" i="4" s="1"/>
  <c r="AC714" i="4" s="1"/>
  <c r="AD714" i="4" s="1"/>
  <c r="S716" i="4"/>
  <c r="Z728" i="4"/>
  <c r="AA728" i="4" s="1"/>
  <c r="AB728" i="4" s="1"/>
  <c r="AC728" i="4" s="1"/>
  <c r="AD728" i="4" s="1"/>
  <c r="Z734" i="4"/>
  <c r="AA734" i="4" s="1"/>
  <c r="AB734" i="4" s="1"/>
  <c r="AC734" i="4" s="1"/>
  <c r="AD734" i="4" s="1"/>
  <c r="S739" i="4"/>
  <c r="Z778" i="4"/>
  <c r="AA778" i="4" s="1"/>
  <c r="AB778" i="4" s="1"/>
  <c r="AC778" i="4" s="1"/>
  <c r="S805" i="4"/>
  <c r="AD805" i="4" s="1"/>
  <c r="S851" i="4"/>
  <c r="S887" i="4"/>
  <c r="AD887" i="4" s="1"/>
  <c r="AD891" i="4"/>
  <c r="S895" i="4"/>
  <c r="AD895" i="4" s="1"/>
  <c r="Z899" i="4"/>
  <c r="AA899" i="4" s="1"/>
  <c r="AB899" i="4" s="1"/>
  <c r="AC899" i="4" s="1"/>
  <c r="S904" i="4"/>
  <c r="Z918" i="4"/>
  <c r="AA918" i="4" s="1"/>
  <c r="AB918" i="4" s="1"/>
  <c r="AC918" i="4" s="1"/>
  <c r="S939" i="4"/>
  <c r="AD939" i="4" s="1"/>
  <c r="Z955" i="4"/>
  <c r="AA955" i="4" s="1"/>
  <c r="AB955" i="4" s="1"/>
  <c r="AC955" i="4" s="1"/>
  <c r="Z962" i="4"/>
  <c r="AA962" i="4" s="1"/>
  <c r="AB962" i="4" s="1"/>
  <c r="AC962" i="4" s="1"/>
  <c r="AD962" i="4" s="1"/>
  <c r="AD976" i="4"/>
  <c r="S1023" i="4"/>
  <c r="S1061" i="4"/>
  <c r="AD1061" i="4" s="1"/>
  <c r="S1097" i="4"/>
  <c r="Z1231" i="4"/>
  <c r="AA1231" i="4" s="1"/>
  <c r="AB1231" i="4" s="1"/>
  <c r="AC1231" i="4" s="1"/>
  <c r="AD751" i="4"/>
  <c r="Z810" i="4"/>
  <c r="AA810" i="4" s="1"/>
  <c r="AB810" i="4" s="1"/>
  <c r="AC810" i="4" s="1"/>
  <c r="AD810" i="4" s="1"/>
  <c r="Z843" i="4"/>
  <c r="Z869" i="4"/>
  <c r="Z882" i="4"/>
  <c r="AA882" i="4" s="1"/>
  <c r="AB882" i="4" s="1"/>
  <c r="AC882" i="4" s="1"/>
  <c r="AD882" i="4" s="1"/>
  <c r="S903" i="4"/>
  <c r="S911" i="4"/>
  <c r="S919" i="4"/>
  <c r="AD925" i="4"/>
  <c r="S927" i="4"/>
  <c r="Z934" i="4"/>
  <c r="AA934" i="4" s="1"/>
  <c r="AB934" i="4" s="1"/>
  <c r="AC934" i="4" s="1"/>
  <c r="AD934" i="4" s="1"/>
  <c r="AD948" i="4"/>
  <c r="S959" i="4"/>
  <c r="AD959" i="4" s="1"/>
  <c r="AD964" i="4"/>
  <c r="S987" i="4"/>
  <c r="Z989" i="4"/>
  <c r="AA989" i="4" s="1"/>
  <c r="AB989" i="4" s="1"/>
  <c r="AC989" i="4" s="1"/>
  <c r="AD989" i="4" s="1"/>
  <c r="S994" i="4"/>
  <c r="AD994" i="4" s="1"/>
  <c r="AD1054" i="4"/>
  <c r="S1077" i="4"/>
  <c r="Z1078" i="4"/>
  <c r="AA1078" i="4" s="1"/>
  <c r="AB1078" i="4" s="1"/>
  <c r="AC1078" i="4" s="1"/>
  <c r="AD1078" i="4" s="1"/>
  <c r="S1129" i="4"/>
  <c r="Z1146" i="4"/>
  <c r="AA1146" i="4" s="1"/>
  <c r="AB1146" i="4" s="1"/>
  <c r="AC1146" i="4" s="1"/>
  <c r="S1161" i="4"/>
  <c r="S1273" i="4"/>
  <c r="Z1303" i="4"/>
  <c r="AA1303" i="4" s="1"/>
  <c r="AB1303" i="4" s="1"/>
  <c r="AC1303" i="4" s="1"/>
  <c r="S1062" i="4"/>
  <c r="AD1062" i="4" s="1"/>
  <c r="Z1065" i="4"/>
  <c r="AA1065" i="4" s="1"/>
  <c r="AB1065" i="4" s="1"/>
  <c r="AC1065" i="4" s="1"/>
  <c r="S1085" i="4"/>
  <c r="S1090" i="4"/>
  <c r="AD1090" i="4" s="1"/>
  <c r="S1094" i="4"/>
  <c r="AD1094" i="4" s="1"/>
  <c r="Z1097" i="4"/>
  <c r="AA1097" i="4" s="1"/>
  <c r="AB1097" i="4" s="1"/>
  <c r="AC1097" i="4" s="1"/>
  <c r="S1100" i="4"/>
  <c r="S1114" i="4"/>
  <c r="AD1114" i="4" s="1"/>
  <c r="S1133" i="4"/>
  <c r="S1138" i="4"/>
  <c r="AD1138" i="4" s="1"/>
  <c r="S1142" i="4"/>
  <c r="AD1142" i="4" s="1"/>
  <c r="Z1145" i="4"/>
  <c r="AA1145" i="4" s="1"/>
  <c r="AB1145" i="4" s="1"/>
  <c r="AC1145" i="4" s="1"/>
  <c r="AD1145" i="4" s="1"/>
  <c r="S1165" i="4"/>
  <c r="S1170" i="4"/>
  <c r="AD1170" i="4" s="1"/>
  <c r="Z1183" i="4"/>
  <c r="AA1183" i="4" s="1"/>
  <c r="AB1183" i="4" s="1"/>
  <c r="AC1183" i="4" s="1"/>
  <c r="S1184" i="4"/>
  <c r="S1232" i="4"/>
  <c r="AD1253" i="4"/>
  <c r="S1254" i="4"/>
  <c r="S1265" i="4"/>
  <c r="S1269" i="4"/>
  <c r="S1312" i="4"/>
  <c r="AD1350" i="4"/>
  <c r="S1477" i="4"/>
  <c r="AD1477" i="4" s="1"/>
  <c r="S1545" i="4"/>
  <c r="AD1694" i="4"/>
  <c r="AD1706" i="4"/>
  <c r="Z1747" i="4"/>
  <c r="AA1747" i="4" s="1"/>
  <c r="AB1747" i="4" s="1"/>
  <c r="AC1747" i="4" s="1"/>
  <c r="S1027" i="4"/>
  <c r="S1041" i="4"/>
  <c r="Z1045" i="4"/>
  <c r="AA1045" i="4" s="1"/>
  <c r="AB1045" i="4" s="1"/>
  <c r="AC1045" i="4" s="1"/>
  <c r="AD1045" i="4" s="1"/>
  <c r="S1066" i="4"/>
  <c r="AD1066" i="4" s="1"/>
  <c r="S1071" i="4"/>
  <c r="AD1071" i="4" s="1"/>
  <c r="S1072" i="4"/>
  <c r="S1075" i="4"/>
  <c r="S1089" i="4"/>
  <c r="S1093" i="4"/>
  <c r="S1104" i="4"/>
  <c r="S1107" i="4"/>
  <c r="AD1107" i="4" s="1"/>
  <c r="S1118" i="4"/>
  <c r="AD1118" i="4" s="1"/>
  <c r="S1137" i="4"/>
  <c r="S1141" i="4"/>
  <c r="S1146" i="4"/>
  <c r="S1151" i="4"/>
  <c r="AD1151" i="4" s="1"/>
  <c r="S1152" i="4"/>
  <c r="S1155" i="4"/>
  <c r="S1169" i="4"/>
  <c r="Z1173" i="4"/>
  <c r="AA1173" i="4" s="1"/>
  <c r="AB1173" i="4" s="1"/>
  <c r="AC1173" i="4" s="1"/>
  <c r="AD1173" i="4" s="1"/>
  <c r="S1180" i="4"/>
  <c r="S1187" i="4"/>
  <c r="S1203" i="4"/>
  <c r="AD1203" i="4" s="1"/>
  <c r="Z1254" i="4"/>
  <c r="AA1254" i="4" s="1"/>
  <c r="AB1254" i="4" s="1"/>
  <c r="AC1254" i="4" s="1"/>
  <c r="AD1254" i="4" s="1"/>
  <c r="Z1258" i="4"/>
  <c r="AA1258" i="4" s="1"/>
  <c r="AB1258" i="4" s="1"/>
  <c r="AC1258" i="4" s="1"/>
  <c r="S1308" i="4"/>
  <c r="S1346" i="4"/>
  <c r="AD1346" i="4" s="1"/>
  <c r="S1356" i="4"/>
  <c r="S1463" i="4"/>
  <c r="AD1463" i="4" s="1"/>
  <c r="S1493" i="4"/>
  <c r="AD1493" i="4" s="1"/>
  <c r="S1526" i="4"/>
  <c r="S1555" i="4"/>
  <c r="S1612" i="4"/>
  <c r="Z1626" i="4"/>
  <c r="AA1626" i="4" s="1"/>
  <c r="AB1626" i="4" s="1"/>
  <c r="AC1626" i="4" s="1"/>
  <c r="AD1668" i="4"/>
  <c r="Z1739" i="4"/>
  <c r="AA1739" i="4" s="1"/>
  <c r="AB1739" i="4" s="1"/>
  <c r="AC1739" i="4" s="1"/>
  <c r="S1213" i="4"/>
  <c r="AD1219" i="4"/>
  <c r="Z1225" i="4"/>
  <c r="AA1225" i="4" s="1"/>
  <c r="AB1225" i="4" s="1"/>
  <c r="AC1225" i="4" s="1"/>
  <c r="AD1225" i="4" s="1"/>
  <c r="Z1237" i="4"/>
  <c r="AA1237" i="4" s="1"/>
  <c r="AB1237" i="4" s="1"/>
  <c r="AC1237" i="4" s="1"/>
  <c r="AD1237" i="4" s="1"/>
  <c r="Z1239" i="4"/>
  <c r="AA1239" i="4" s="1"/>
  <c r="AB1239" i="4" s="1"/>
  <c r="AC1239" i="4" s="1"/>
  <c r="Z1287" i="4"/>
  <c r="AA1287" i="4" s="1"/>
  <c r="AB1287" i="4" s="1"/>
  <c r="AC1287" i="4" s="1"/>
  <c r="Z981" i="4"/>
  <c r="AA981" i="4" s="1"/>
  <c r="AB981" i="4" s="1"/>
  <c r="AC981" i="4" s="1"/>
  <c r="AD981" i="4" s="1"/>
  <c r="Z997" i="4"/>
  <c r="AA997" i="4" s="1"/>
  <c r="AB997" i="4" s="1"/>
  <c r="AC997" i="4" s="1"/>
  <c r="AD997" i="4" s="1"/>
  <c r="S1022" i="4"/>
  <c r="AD1022" i="4" s="1"/>
  <c r="S1056" i="4"/>
  <c r="S1070" i="4"/>
  <c r="AD1070" i="4" s="1"/>
  <c r="S1102" i="4"/>
  <c r="AD1102" i="4" s="1"/>
  <c r="S1121" i="4"/>
  <c r="Z1125" i="4"/>
  <c r="AA1125" i="4" s="1"/>
  <c r="AB1125" i="4" s="1"/>
  <c r="AC1125" i="4" s="1"/>
  <c r="AD1125" i="4" s="1"/>
  <c r="S1150" i="4"/>
  <c r="AD1150" i="4" s="1"/>
  <c r="S1186" i="4"/>
  <c r="AD1186" i="4" s="1"/>
  <c r="Z1187" i="4"/>
  <c r="AA1187" i="4" s="1"/>
  <c r="AB1187" i="4" s="1"/>
  <c r="AC1187" i="4" s="1"/>
  <c r="AD1187" i="4" s="1"/>
  <c r="S1200" i="4"/>
  <c r="S1206" i="4"/>
  <c r="Z1210" i="4"/>
  <c r="AA1210" i="4" s="1"/>
  <c r="AB1210" i="4" s="1"/>
  <c r="AC1210" i="4" s="1"/>
  <c r="AD1210" i="4" s="1"/>
  <c r="S1217" i="4"/>
  <c r="S1221" i="4"/>
  <c r="S1226" i="4"/>
  <c r="AD1226" i="4" s="1"/>
  <c r="S1230" i="4"/>
  <c r="AD1230" i="4" s="1"/>
  <c r="Z1234" i="4"/>
  <c r="AA1234" i="4" s="1"/>
  <c r="AB1234" i="4" s="1"/>
  <c r="AC1234" i="4" s="1"/>
  <c r="AD1234" i="4" s="1"/>
  <c r="S1280" i="4"/>
  <c r="AD1290" i="4"/>
  <c r="S1318" i="4"/>
  <c r="Z1321" i="4"/>
  <c r="AA1321" i="4" s="1"/>
  <c r="AB1321" i="4" s="1"/>
  <c r="AC1321" i="4" s="1"/>
  <c r="Z1322" i="4"/>
  <c r="AA1322" i="4" s="1"/>
  <c r="AB1322" i="4" s="1"/>
  <c r="AC1322" i="4" s="1"/>
  <c r="AD1322" i="4" s="1"/>
  <c r="Z1525" i="4"/>
  <c r="AA1525" i="4" s="1"/>
  <c r="AB1525" i="4" s="1"/>
  <c r="AC1525" i="4" s="1"/>
  <c r="S1535" i="4"/>
  <c r="S1554" i="4"/>
  <c r="AD1554" i="4" s="1"/>
  <c r="AD1633" i="4"/>
  <c r="S1021" i="4"/>
  <c r="Z1027" i="4"/>
  <c r="AA1027" i="4" s="1"/>
  <c r="AB1027" i="4" s="1"/>
  <c r="AC1027" i="4" s="1"/>
  <c r="Z1031" i="4"/>
  <c r="AA1031" i="4" s="1"/>
  <c r="AB1031" i="4" s="1"/>
  <c r="AC1031" i="4" s="1"/>
  <c r="Z1033" i="4"/>
  <c r="AA1033" i="4" s="1"/>
  <c r="AB1033" i="4" s="1"/>
  <c r="AC1033" i="4" s="1"/>
  <c r="AD1033" i="4" s="1"/>
  <c r="Z1046" i="4"/>
  <c r="AA1046" i="4" s="1"/>
  <c r="AB1046" i="4" s="1"/>
  <c r="AC1046" i="4" s="1"/>
  <c r="AD1046" i="4" s="1"/>
  <c r="S1059" i="4"/>
  <c r="AD1059" i="4" s="1"/>
  <c r="S1069" i="4"/>
  <c r="Z1075" i="4"/>
  <c r="AA1075" i="4" s="1"/>
  <c r="AB1075" i="4" s="1"/>
  <c r="AC1075" i="4" s="1"/>
  <c r="Z1079" i="4"/>
  <c r="AA1079" i="4" s="1"/>
  <c r="AB1079" i="4" s="1"/>
  <c r="AC1079" i="4" s="1"/>
  <c r="Z1081" i="4"/>
  <c r="AA1081" i="4" s="1"/>
  <c r="AB1081" i="4" s="1"/>
  <c r="AC1081" i="4" s="1"/>
  <c r="Z1098" i="4"/>
  <c r="AA1098" i="4" s="1"/>
  <c r="AB1098" i="4" s="1"/>
  <c r="AC1098" i="4" s="1"/>
  <c r="AD1098" i="4" s="1"/>
  <c r="S1101" i="4"/>
  <c r="Z1122" i="4"/>
  <c r="AA1122" i="4" s="1"/>
  <c r="AB1122" i="4" s="1"/>
  <c r="AC1122" i="4" s="1"/>
  <c r="AD1122" i="4" s="1"/>
  <c r="Z1127" i="4"/>
  <c r="AA1127" i="4" s="1"/>
  <c r="AB1127" i="4" s="1"/>
  <c r="AC1127" i="4" s="1"/>
  <c r="Z1129" i="4"/>
  <c r="AA1129" i="4" s="1"/>
  <c r="AB1129" i="4" s="1"/>
  <c r="AC1129" i="4" s="1"/>
  <c r="S1149" i="4"/>
  <c r="Z1155" i="4"/>
  <c r="AA1155" i="4" s="1"/>
  <c r="AB1155" i="4" s="1"/>
  <c r="AC1155" i="4" s="1"/>
  <c r="Z1159" i="4"/>
  <c r="AA1159" i="4" s="1"/>
  <c r="AB1159" i="4" s="1"/>
  <c r="AC1159" i="4" s="1"/>
  <c r="Z1161" i="4"/>
  <c r="AA1161" i="4" s="1"/>
  <c r="AB1161" i="4" s="1"/>
  <c r="AC1161" i="4" s="1"/>
  <c r="Z1174" i="4"/>
  <c r="AA1174" i="4" s="1"/>
  <c r="AB1174" i="4" s="1"/>
  <c r="AC1174" i="4" s="1"/>
  <c r="AD1174" i="4" s="1"/>
  <c r="AD1178" i="4"/>
  <c r="S1182" i="4"/>
  <c r="Z1191" i="4"/>
  <c r="AA1191" i="4" s="1"/>
  <c r="AB1191" i="4" s="1"/>
  <c r="AC1191" i="4" s="1"/>
  <c r="Z1193" i="4"/>
  <c r="AA1193" i="4" s="1"/>
  <c r="AB1193" i="4" s="1"/>
  <c r="AC1193" i="4" s="1"/>
  <c r="AD1193" i="4" s="1"/>
  <c r="Z1206" i="4"/>
  <c r="AA1206" i="4" s="1"/>
  <c r="AB1206" i="4" s="1"/>
  <c r="AC1206" i="4" s="1"/>
  <c r="S1233" i="4"/>
  <c r="AD1242" i="4"/>
  <c r="S1251" i="4"/>
  <c r="AD1251" i="4" s="1"/>
  <c r="Z1279" i="4"/>
  <c r="AA1279" i="4" s="1"/>
  <c r="AB1279" i="4" s="1"/>
  <c r="AC1279" i="4" s="1"/>
  <c r="AD1279" i="4" s="1"/>
  <c r="Z1283" i="4"/>
  <c r="AA1283" i="4" s="1"/>
  <c r="AB1283" i="4" s="1"/>
  <c r="AC1283" i="4" s="1"/>
  <c r="AD1283" i="4" s="1"/>
  <c r="S1293" i="4"/>
  <c r="S1302" i="4"/>
  <c r="S1317" i="4"/>
  <c r="AD1317" i="4" s="1"/>
  <c r="S1321" i="4"/>
  <c r="S1328" i="4"/>
  <c r="Z1399" i="4"/>
  <c r="Z1411" i="4"/>
  <c r="S1429" i="4"/>
  <c r="AD1429" i="4" s="1"/>
  <c r="S1450" i="4"/>
  <c r="AD1450" i="4" s="1"/>
  <c r="S1482" i="4"/>
  <c r="AD1482" i="4" s="1"/>
  <c r="S1487" i="4"/>
  <c r="AD1487" i="4" s="1"/>
  <c r="S1563" i="4"/>
  <c r="S1602" i="4"/>
  <c r="AD1602" i="4" s="1"/>
  <c r="S1648" i="4"/>
  <c r="AD1648" i="4" s="1"/>
  <c r="Z1651" i="4"/>
  <c r="AA1651" i="4" s="1"/>
  <c r="AB1651" i="4" s="1"/>
  <c r="AC1651" i="4" s="1"/>
  <c r="S1677" i="4"/>
  <c r="AD1677" i="4" s="1"/>
  <c r="S1707" i="4"/>
  <c r="AD1707" i="4" s="1"/>
  <c r="S1718" i="4"/>
  <c r="AD1734" i="4"/>
  <c r="Z1737" i="4"/>
  <c r="AA1737" i="4" s="1"/>
  <c r="AB1737" i="4" s="1"/>
  <c r="AC1737" i="4" s="1"/>
  <c r="S1742" i="4"/>
  <c r="S1105" i="4"/>
  <c r="Z1109" i="4"/>
  <c r="AA1109" i="4" s="1"/>
  <c r="AB1109" i="4" s="1"/>
  <c r="AC1109" i="4" s="1"/>
  <c r="AD1130" i="4"/>
  <c r="S1153" i="4"/>
  <c r="S1157" i="4"/>
  <c r="S1181" i="4"/>
  <c r="Z1182" i="4"/>
  <c r="AA1182" i="4" s="1"/>
  <c r="AB1182" i="4" s="1"/>
  <c r="AC1182" i="4" s="1"/>
  <c r="AD1194" i="4"/>
  <c r="AD1246" i="4"/>
  <c r="S1297" i="4"/>
  <c r="Z1301" i="4"/>
  <c r="AA1301" i="4" s="1"/>
  <c r="AB1301" i="4" s="1"/>
  <c r="AC1301" i="4" s="1"/>
  <c r="Z1302" i="4"/>
  <c r="AA1302" i="4" s="1"/>
  <c r="AB1302" i="4" s="1"/>
  <c r="AC1302" i="4" s="1"/>
  <c r="S1309" i="4"/>
  <c r="Z1310" i="4"/>
  <c r="AA1310" i="4" s="1"/>
  <c r="AB1310" i="4" s="1"/>
  <c r="AC1310" i="4" s="1"/>
  <c r="AD1310" i="4" s="1"/>
  <c r="AD1318" i="4"/>
  <c r="Z1323" i="4"/>
  <c r="AA1323" i="4" s="1"/>
  <c r="AB1323" i="4" s="1"/>
  <c r="AC1323" i="4" s="1"/>
  <c r="S1327" i="4"/>
  <c r="AD1327" i="4" s="1"/>
  <c r="AD1353" i="4"/>
  <c r="Z1358" i="4"/>
  <c r="AA1358" i="4" s="1"/>
  <c r="AB1358" i="4" s="1"/>
  <c r="AC1358" i="4" s="1"/>
  <c r="S1364" i="4"/>
  <c r="S1521" i="4"/>
  <c r="AD1549" i="4"/>
  <c r="S1578" i="4"/>
  <c r="S1034" i="4"/>
  <c r="AD1034" i="4" s="1"/>
  <c r="S1053" i="4"/>
  <c r="S1058" i="4"/>
  <c r="AD1058" i="4" s="1"/>
  <c r="S1110" i="4"/>
  <c r="AD1110" i="4" s="1"/>
  <c r="S1116" i="4"/>
  <c r="S1162" i="4"/>
  <c r="AD1162" i="4" s="1"/>
  <c r="S1198" i="4"/>
  <c r="AD1198" i="4" s="1"/>
  <c r="S1235" i="4"/>
  <c r="AD1235" i="4" s="1"/>
  <c r="S1245" i="4"/>
  <c r="S1250" i="4"/>
  <c r="AD1250" i="4" s="1"/>
  <c r="AD1273" i="4"/>
  <c r="S1274" i="4"/>
  <c r="AD1274" i="4" s="1"/>
  <c r="S1301" i="4"/>
  <c r="Z1306" i="4"/>
  <c r="AA1306" i="4" s="1"/>
  <c r="AB1306" i="4" s="1"/>
  <c r="AC1306" i="4" s="1"/>
  <c r="S1407" i="4"/>
  <c r="AD1407" i="4" s="1"/>
  <c r="Z1513" i="4"/>
  <c r="AA1513" i="4" s="1"/>
  <c r="AB1513" i="4" s="1"/>
  <c r="AC1513" i="4" s="1"/>
  <c r="AD1513" i="4" s="1"/>
  <c r="S1530" i="4"/>
  <c r="S1553" i="4"/>
  <c r="AD1553" i="4" s="1"/>
  <c r="S1581" i="4"/>
  <c r="AD1581" i="4" s="1"/>
  <c r="AD1620" i="4"/>
  <c r="AD1624" i="4"/>
  <c r="S1660" i="4"/>
  <c r="AD1660" i="4" s="1"/>
  <c r="S1717" i="4"/>
  <c r="AD1717" i="4" s="1"/>
  <c r="S1722" i="4"/>
  <c r="Z1740" i="4"/>
  <c r="AA1740" i="4" s="1"/>
  <c r="AB1740" i="4" s="1"/>
  <c r="AC1740" i="4" s="1"/>
  <c r="Z1748" i="4"/>
  <c r="AA1748" i="4" s="1"/>
  <c r="AB1748" i="4" s="1"/>
  <c r="AC1748" i="4" s="1"/>
  <c r="S1967" i="4"/>
  <c r="AD1967" i="4" s="1"/>
  <c r="S1238" i="4"/>
  <c r="AD1238" i="4" s="1"/>
  <c r="Z1241" i="4"/>
  <c r="AA1241" i="4" s="1"/>
  <c r="AB1241" i="4" s="1"/>
  <c r="AC1241" i="4" s="1"/>
  <c r="AD1241" i="4" s="1"/>
  <c r="S1244" i="4"/>
  <c r="S1258" i="4"/>
  <c r="S1264" i="4"/>
  <c r="S1277" i="4"/>
  <c r="S1282" i="4"/>
  <c r="AD1282" i="4" s="1"/>
  <c r="S1286" i="4"/>
  <c r="AD1286" i="4" s="1"/>
  <c r="Z1289" i="4"/>
  <c r="AA1289" i="4" s="1"/>
  <c r="AB1289" i="4" s="1"/>
  <c r="AC1289" i="4" s="1"/>
  <c r="AD1289" i="4" s="1"/>
  <c r="S1292" i="4"/>
  <c r="S1306" i="4"/>
  <c r="S1315" i="4"/>
  <c r="S1326" i="4"/>
  <c r="S1354" i="4"/>
  <c r="Z1410" i="4"/>
  <c r="Z1415" i="4"/>
  <c r="S1417" i="4"/>
  <c r="AD1417" i="4" s="1"/>
  <c r="S1428" i="4"/>
  <c r="AD1428" i="4" s="1"/>
  <c r="Z1438" i="4"/>
  <c r="Z1446" i="4"/>
  <c r="Z1454" i="4"/>
  <c r="S1462" i="4"/>
  <c r="S1479" i="4"/>
  <c r="AD1479" i="4" s="1"/>
  <c r="S1484" i="4"/>
  <c r="AD1484" i="4" s="1"/>
  <c r="AH1984" i="4"/>
  <c r="S1520" i="4"/>
  <c r="Z1530" i="4"/>
  <c r="AA1530" i="4" s="1"/>
  <c r="AB1530" i="4" s="1"/>
  <c r="AC1530" i="4" s="1"/>
  <c r="Z1532" i="4"/>
  <c r="AA1532" i="4" s="1"/>
  <c r="AB1532" i="4" s="1"/>
  <c r="AC1532" i="4" s="1"/>
  <c r="S1541" i="4"/>
  <c r="Z1542" i="4"/>
  <c r="AA1542" i="4" s="1"/>
  <c r="AB1542" i="4" s="1"/>
  <c r="AC1542" i="4" s="1"/>
  <c r="S1548" i="4"/>
  <c r="AD1548" i="4" s="1"/>
  <c r="Z1558" i="4"/>
  <c r="AA1558" i="4" s="1"/>
  <c r="AB1558" i="4" s="1"/>
  <c r="AC1558" i="4" s="1"/>
  <c r="S1561" i="4"/>
  <c r="AD1561" i="4" s="1"/>
  <c r="S1566" i="4"/>
  <c r="Z1569" i="4"/>
  <c r="AA1569" i="4" s="1"/>
  <c r="AB1569" i="4" s="1"/>
  <c r="AC1569" i="4" s="1"/>
  <c r="AD1569" i="4" s="1"/>
  <c r="Z1578" i="4"/>
  <c r="AA1578" i="4" s="1"/>
  <c r="AB1578" i="4" s="1"/>
  <c r="AC1578" i="4" s="1"/>
  <c r="Z1582" i="4"/>
  <c r="AA1582" i="4" s="1"/>
  <c r="AB1582" i="4" s="1"/>
  <c r="AC1582" i="4" s="1"/>
  <c r="Z1584" i="4"/>
  <c r="AA1584" i="4" s="1"/>
  <c r="AB1584" i="4" s="1"/>
  <c r="AC1584" i="4" s="1"/>
  <c r="S1585" i="4"/>
  <c r="Z1586" i="4"/>
  <c r="AA1586" i="4" s="1"/>
  <c r="AB1586" i="4" s="1"/>
  <c r="AC1586" i="4" s="1"/>
  <c r="AD1586" i="4" s="1"/>
  <c r="S1589" i="4"/>
  <c r="AD1589" i="4" s="1"/>
  <c r="Z1590" i="4"/>
  <c r="AA1590" i="4" s="1"/>
  <c r="AB1590" i="4" s="1"/>
  <c r="AC1590" i="4" s="1"/>
  <c r="AD1590" i="4" s="1"/>
  <c r="S1593" i="4"/>
  <c r="Z1594" i="4"/>
  <c r="AA1594" i="4" s="1"/>
  <c r="AB1594" i="4" s="1"/>
  <c r="AC1594" i="4" s="1"/>
  <c r="AD1594" i="4" s="1"/>
  <c r="S1597" i="4"/>
  <c r="Z1598" i="4"/>
  <c r="AA1598" i="4" s="1"/>
  <c r="AB1598" i="4" s="1"/>
  <c r="AC1598" i="4" s="1"/>
  <c r="AD1598" i="4" s="1"/>
  <c r="Z1605" i="4"/>
  <c r="AA1605" i="4" s="1"/>
  <c r="AB1605" i="4" s="1"/>
  <c r="AC1605" i="4" s="1"/>
  <c r="AD1605" i="4" s="1"/>
  <c r="Z1617" i="4"/>
  <c r="AA1617" i="4" s="1"/>
  <c r="AB1617" i="4" s="1"/>
  <c r="AC1617" i="4" s="1"/>
  <c r="S1618" i="4"/>
  <c r="AD1618" i="4" s="1"/>
  <c r="Z1623" i="4"/>
  <c r="AA1623" i="4" s="1"/>
  <c r="AB1623" i="4" s="1"/>
  <c r="AC1623" i="4" s="1"/>
  <c r="S1629" i="4"/>
  <c r="Z1640" i="4"/>
  <c r="AA1640" i="4" s="1"/>
  <c r="AB1640" i="4" s="1"/>
  <c r="AC1640" i="4" s="1"/>
  <c r="S1646" i="4"/>
  <c r="S1651" i="4"/>
  <c r="S1664" i="4"/>
  <c r="Z1667" i="4"/>
  <c r="AA1667" i="4" s="1"/>
  <c r="AB1667" i="4" s="1"/>
  <c r="AC1667" i="4" s="1"/>
  <c r="Z1683" i="4"/>
  <c r="AA1683" i="4" s="1"/>
  <c r="AB1683" i="4" s="1"/>
  <c r="AC1683" i="4" s="1"/>
  <c r="AD1683" i="4" s="1"/>
  <c r="Z1689" i="4"/>
  <c r="AA1689" i="4" s="1"/>
  <c r="AB1689" i="4" s="1"/>
  <c r="AC1689" i="4" s="1"/>
  <c r="AD1689" i="4" s="1"/>
  <c r="S1692" i="4"/>
  <c r="S1700" i="4"/>
  <c r="S1704" i="4"/>
  <c r="S1705" i="4"/>
  <c r="AD1705" i="4" s="1"/>
  <c r="AD1712" i="4"/>
  <c r="S1716" i="4"/>
  <c r="S1721" i="4"/>
  <c r="AD1721" i="4" s="1"/>
  <c r="S1735" i="4"/>
  <c r="AD1735" i="4" s="1"/>
  <c r="S1740" i="4"/>
  <c r="Z1745" i="4"/>
  <c r="AA1745" i="4" s="1"/>
  <c r="AB1745" i="4" s="1"/>
  <c r="AC1745" i="4" s="1"/>
  <c r="AD1745" i="4" s="1"/>
  <c r="S1748" i="4"/>
  <c r="S1764" i="4"/>
  <c r="Z1792" i="4"/>
  <c r="AA1792" i="4" s="1"/>
  <c r="AB1792" i="4" s="1"/>
  <c r="AC1792" i="4" s="1"/>
  <c r="AD1792" i="4" s="1"/>
  <c r="Z1832" i="4"/>
  <c r="AA1832" i="4" s="1"/>
  <c r="AB1832" i="4" s="1"/>
  <c r="AC1832" i="4" s="1"/>
  <c r="Z1919" i="4"/>
  <c r="AA1919" i="4" s="1"/>
  <c r="AB1919" i="4" s="1"/>
  <c r="AC1919" i="4" s="1"/>
  <c r="S1929" i="4"/>
  <c r="AD1929" i="4" s="1"/>
  <c r="S1966" i="4"/>
  <c r="S1185" i="4"/>
  <c r="Z1189" i="4"/>
  <c r="AA1189" i="4" s="1"/>
  <c r="AB1189" i="4" s="1"/>
  <c r="AC1189" i="4" s="1"/>
  <c r="AD1189" i="4" s="1"/>
  <c r="S1214" i="4"/>
  <c r="S1248" i="4"/>
  <c r="S1267" i="4"/>
  <c r="AD1267" i="4" s="1"/>
  <c r="Z1278" i="4"/>
  <c r="AA1278" i="4" s="1"/>
  <c r="AB1278" i="4" s="1"/>
  <c r="AC1278" i="4" s="1"/>
  <c r="AD1278" i="4" s="1"/>
  <c r="S1281" i="4"/>
  <c r="S1285" i="4"/>
  <c r="S1299" i="4"/>
  <c r="S1325" i="4"/>
  <c r="AD1358" i="4"/>
  <c r="Z1398" i="4"/>
  <c r="Z1401" i="4"/>
  <c r="Z1403" i="4"/>
  <c r="S1411" i="4"/>
  <c r="AD1411" i="4" s="1"/>
  <c r="Z1426" i="4"/>
  <c r="Z1429" i="4"/>
  <c r="Z1431" i="4"/>
  <c r="S1439" i="4"/>
  <c r="AD1439" i="4" s="1"/>
  <c r="Z1441" i="4"/>
  <c r="S1449" i="4"/>
  <c r="AD1449" i="4" s="1"/>
  <c r="Z1450" i="4"/>
  <c r="S1457" i="4"/>
  <c r="AD1457" i="4" s="1"/>
  <c r="Z1458" i="4"/>
  <c r="AA1458" i="4" s="1"/>
  <c r="AB1458" i="4" s="1"/>
  <c r="AC1458" i="4" s="1"/>
  <c r="S1491" i="4"/>
  <c r="AD1491" i="4" s="1"/>
  <c r="S1516" i="4"/>
  <c r="Z1519" i="4"/>
  <c r="AA1519" i="4" s="1"/>
  <c r="AB1519" i="4" s="1"/>
  <c r="AC1519" i="4" s="1"/>
  <c r="Z1524" i="4"/>
  <c r="AA1524" i="4" s="1"/>
  <c r="AB1524" i="4" s="1"/>
  <c r="AC1524" i="4" s="1"/>
  <c r="Z1526" i="4"/>
  <c r="AA1526" i="4" s="1"/>
  <c r="AB1526" i="4" s="1"/>
  <c r="AC1526" i="4" s="1"/>
  <c r="AD1526" i="4" s="1"/>
  <c r="S1532" i="4"/>
  <c r="S1533" i="4"/>
  <c r="S1537" i="4"/>
  <c r="AD1537" i="4" s="1"/>
  <c r="Z1538" i="4"/>
  <c r="AA1538" i="4" s="1"/>
  <c r="AB1538" i="4" s="1"/>
  <c r="AC1538" i="4" s="1"/>
  <c r="S1544" i="4"/>
  <c r="Z1547" i="4"/>
  <c r="AA1547" i="4" s="1"/>
  <c r="AB1547" i="4" s="1"/>
  <c r="AC1547" i="4" s="1"/>
  <c r="Z1551" i="4"/>
  <c r="AA1551" i="4" s="1"/>
  <c r="AB1551" i="4" s="1"/>
  <c r="AC1551" i="4" s="1"/>
  <c r="S1557" i="4"/>
  <c r="AD1557" i="4" s="1"/>
  <c r="S1560" i="4"/>
  <c r="AD1560" i="4" s="1"/>
  <c r="Z1565" i="4"/>
  <c r="AA1565" i="4" s="1"/>
  <c r="AB1565" i="4" s="1"/>
  <c r="AC1565" i="4" s="1"/>
  <c r="AD1565" i="4" s="1"/>
  <c r="Z1574" i="4"/>
  <c r="AA1574" i="4" s="1"/>
  <c r="AB1574" i="4" s="1"/>
  <c r="AC1574" i="4" s="1"/>
  <c r="AD1574" i="4" s="1"/>
  <c r="S1580" i="4"/>
  <c r="S1584" i="4"/>
  <c r="Z1609" i="4"/>
  <c r="AA1609" i="4" s="1"/>
  <c r="AB1609" i="4" s="1"/>
  <c r="AC1609" i="4" s="1"/>
  <c r="AD1609" i="4" s="1"/>
  <c r="Z1613" i="4"/>
  <c r="AA1613" i="4" s="1"/>
  <c r="AB1613" i="4" s="1"/>
  <c r="AC1613" i="4" s="1"/>
  <c r="S1623" i="4"/>
  <c r="Z1632" i="4"/>
  <c r="AA1632" i="4" s="1"/>
  <c r="AB1632" i="4" s="1"/>
  <c r="AC1632" i="4" s="1"/>
  <c r="AD1632" i="4" s="1"/>
  <c r="S1642" i="4"/>
  <c r="S1654" i="4"/>
  <c r="AD1654" i="4" s="1"/>
  <c r="Z1656" i="4"/>
  <c r="AA1656" i="4" s="1"/>
  <c r="AB1656" i="4" s="1"/>
  <c r="AC1656" i="4" s="1"/>
  <c r="S1667" i="4"/>
  <c r="S1676" i="4"/>
  <c r="S1684" i="4"/>
  <c r="Z1688" i="4"/>
  <c r="AA1688" i="4" s="1"/>
  <c r="AB1688" i="4" s="1"/>
  <c r="AC1688" i="4" s="1"/>
  <c r="AD1688" i="4" s="1"/>
  <c r="Z1691" i="4"/>
  <c r="AA1691" i="4" s="1"/>
  <c r="AB1691" i="4" s="1"/>
  <c r="AC1691" i="4" s="1"/>
  <c r="AD1691" i="4" s="1"/>
  <c r="Z1695" i="4"/>
  <c r="AA1695" i="4" s="1"/>
  <c r="AB1695" i="4" s="1"/>
  <c r="AC1695" i="4" s="1"/>
  <c r="S1703" i="4"/>
  <c r="AD1703" i="4" s="1"/>
  <c r="Z1719" i="4"/>
  <c r="AA1719" i="4" s="1"/>
  <c r="AB1719" i="4" s="1"/>
  <c r="AC1719" i="4" s="1"/>
  <c r="AD1719" i="4" s="1"/>
  <c r="Z1720" i="4"/>
  <c r="AA1720" i="4" s="1"/>
  <c r="AB1720" i="4" s="1"/>
  <c r="AC1720" i="4" s="1"/>
  <c r="Z1729" i="4"/>
  <c r="AA1729" i="4" s="1"/>
  <c r="AB1729" i="4" s="1"/>
  <c r="AC1729" i="4" s="1"/>
  <c r="AD1729" i="4" s="1"/>
  <c r="Z1730" i="4"/>
  <c r="AA1730" i="4" s="1"/>
  <c r="AB1730" i="4" s="1"/>
  <c r="AC1730" i="4" s="1"/>
  <c r="Z1732" i="4"/>
  <c r="AA1732" i="4" s="1"/>
  <c r="AB1732" i="4" s="1"/>
  <c r="AC1732" i="4" s="1"/>
  <c r="AD1732" i="4" s="1"/>
  <c r="S1733" i="4"/>
  <c r="Z1743" i="4"/>
  <c r="AA1743" i="4" s="1"/>
  <c r="AB1743" i="4" s="1"/>
  <c r="AC1743" i="4" s="1"/>
  <c r="Z1751" i="4"/>
  <c r="AA1751" i="4" s="1"/>
  <c r="AB1751" i="4" s="1"/>
  <c r="AC1751" i="4" s="1"/>
  <c r="AD1751" i="4" s="1"/>
  <c r="Z1754" i="4"/>
  <c r="AA1754" i="4" s="1"/>
  <c r="AB1754" i="4" s="1"/>
  <c r="AC1754" i="4" s="1"/>
  <c r="S1755" i="4"/>
  <c r="Z1759" i="4"/>
  <c r="AA1759" i="4" s="1"/>
  <c r="AB1759" i="4" s="1"/>
  <c r="AC1759" i="4" s="1"/>
  <c r="AD1759" i="4" s="1"/>
  <c r="Z1765" i="4"/>
  <c r="AA1765" i="4" s="1"/>
  <c r="AB1765" i="4" s="1"/>
  <c r="AC1765" i="4" s="1"/>
  <c r="Z1772" i="4"/>
  <c r="AA1772" i="4" s="1"/>
  <c r="AB1772" i="4" s="1"/>
  <c r="AC1772" i="4" s="1"/>
  <c r="AD1772" i="4" s="1"/>
  <c r="Z1780" i="4"/>
  <c r="AA1780" i="4" s="1"/>
  <c r="AB1780" i="4" s="1"/>
  <c r="AC1780" i="4" s="1"/>
  <c r="AD1780" i="4" s="1"/>
  <c r="Z1781" i="4"/>
  <c r="AA1781" i="4" s="1"/>
  <c r="AB1781" i="4" s="1"/>
  <c r="AC1781" i="4" s="1"/>
  <c r="AD1781" i="4" s="1"/>
  <c r="Z1788" i="4"/>
  <c r="AA1788" i="4" s="1"/>
  <c r="AB1788" i="4" s="1"/>
  <c r="AC1788" i="4" s="1"/>
  <c r="AD1788" i="4" s="1"/>
  <c r="AD1825" i="4"/>
  <c r="S1826" i="4"/>
  <c r="S1845" i="4"/>
  <c r="Z1867" i="4"/>
  <c r="AA1867" i="4" s="1"/>
  <c r="AB1867" i="4" s="1"/>
  <c r="AC1867" i="4" s="1"/>
  <c r="Z1890" i="4"/>
  <c r="AA1890" i="4" s="1"/>
  <c r="AB1890" i="4" s="1"/>
  <c r="AC1890" i="4" s="1"/>
  <c r="AD1890" i="4" s="1"/>
  <c r="S1902" i="4"/>
  <c r="Z1943" i="4"/>
  <c r="AA1943" i="4" s="1"/>
  <c r="AB1943" i="4" s="1"/>
  <c r="AC1943" i="4" s="1"/>
  <c r="Z1954" i="4"/>
  <c r="AA1954" i="4" s="1"/>
  <c r="AB1954" i="4" s="1"/>
  <c r="AC1954" i="4" s="1"/>
  <c r="AD1954" i="4" s="1"/>
  <c r="Z1326" i="4"/>
  <c r="AA1326" i="4" s="1"/>
  <c r="AB1326" i="4" s="1"/>
  <c r="AC1326" i="4" s="1"/>
  <c r="AD1326" i="4" s="1"/>
  <c r="S1329" i="4"/>
  <c r="Z1331" i="4"/>
  <c r="AA1331" i="4" s="1"/>
  <c r="AB1331" i="4" s="1"/>
  <c r="AC1331" i="4" s="1"/>
  <c r="AD1331" i="4" s="1"/>
  <c r="Z1335" i="4"/>
  <c r="AA1335" i="4" s="1"/>
  <c r="AB1335" i="4" s="1"/>
  <c r="AC1335" i="4" s="1"/>
  <c r="Z1337" i="4"/>
  <c r="AA1337" i="4" s="1"/>
  <c r="AB1337" i="4" s="1"/>
  <c r="AC1337" i="4" s="1"/>
  <c r="AD1337" i="4" s="1"/>
  <c r="Z1354" i="4"/>
  <c r="AA1354" i="4" s="1"/>
  <c r="AB1354" i="4" s="1"/>
  <c r="AC1354" i="4" s="1"/>
  <c r="S1357" i="4"/>
  <c r="AD1376" i="4"/>
  <c r="Z1414" i="4"/>
  <c r="Z1417" i="4"/>
  <c r="Z1419" i="4"/>
  <c r="S1444" i="4"/>
  <c r="AD1444" i="4" s="1"/>
  <c r="S1448" i="4"/>
  <c r="AD1448" i="4" s="1"/>
  <c r="S1456" i="4"/>
  <c r="AD1456" i="4" s="1"/>
  <c r="S1471" i="4"/>
  <c r="AD1471" i="4" s="1"/>
  <c r="S1476" i="4"/>
  <c r="AD1476" i="4" s="1"/>
  <c r="Z1515" i="4"/>
  <c r="AA1515" i="4" s="1"/>
  <c r="AB1515" i="4" s="1"/>
  <c r="AC1515" i="4" s="1"/>
  <c r="AD1515" i="4" s="1"/>
  <c r="S1519" i="4"/>
  <c r="S1524" i="4"/>
  <c r="Z1534" i="4"/>
  <c r="AA1534" i="4" s="1"/>
  <c r="AB1534" i="4" s="1"/>
  <c r="AC1534" i="4" s="1"/>
  <c r="Z1543" i="4"/>
  <c r="AA1543" i="4" s="1"/>
  <c r="AB1543" i="4" s="1"/>
  <c r="AC1543" i="4" s="1"/>
  <c r="Z1556" i="4"/>
  <c r="AA1556" i="4" s="1"/>
  <c r="AB1556" i="4" s="1"/>
  <c r="AC1556" i="4" s="1"/>
  <c r="Z1559" i="4"/>
  <c r="AA1559" i="4" s="1"/>
  <c r="AB1559" i="4" s="1"/>
  <c r="AC1559" i="4" s="1"/>
  <c r="Z1570" i="4"/>
  <c r="AA1570" i="4" s="1"/>
  <c r="AB1570" i="4" s="1"/>
  <c r="AC1570" i="4" s="1"/>
  <c r="AD1570" i="4" s="1"/>
  <c r="Z1579" i="4"/>
  <c r="AA1579" i="4" s="1"/>
  <c r="AB1579" i="4" s="1"/>
  <c r="AC1579" i="4" s="1"/>
  <c r="Z1583" i="4"/>
  <c r="AA1583" i="4" s="1"/>
  <c r="AB1583" i="4" s="1"/>
  <c r="AC1583" i="4" s="1"/>
  <c r="Z1614" i="4"/>
  <c r="AA1614" i="4" s="1"/>
  <c r="AB1614" i="4" s="1"/>
  <c r="AC1614" i="4" s="1"/>
  <c r="Z1627" i="4"/>
  <c r="AA1627" i="4" s="1"/>
  <c r="AB1627" i="4" s="1"/>
  <c r="AC1627" i="4" s="1"/>
  <c r="Z1631" i="4"/>
  <c r="AA1631" i="4" s="1"/>
  <c r="AB1631" i="4" s="1"/>
  <c r="AC1631" i="4" s="1"/>
  <c r="Z1634" i="4"/>
  <c r="AA1634" i="4" s="1"/>
  <c r="AB1634" i="4" s="1"/>
  <c r="AC1634" i="4" s="1"/>
  <c r="Z1636" i="4"/>
  <c r="AA1636" i="4" s="1"/>
  <c r="AB1636" i="4" s="1"/>
  <c r="AC1636" i="4" s="1"/>
  <c r="Z1641" i="4"/>
  <c r="AA1641" i="4" s="1"/>
  <c r="AB1641" i="4" s="1"/>
  <c r="AC1641" i="4" s="1"/>
  <c r="AD1641" i="4" s="1"/>
  <c r="Z1653" i="4"/>
  <c r="AA1653" i="4" s="1"/>
  <c r="AB1653" i="4" s="1"/>
  <c r="AC1653" i="4" s="1"/>
  <c r="Z1664" i="4"/>
  <c r="AA1664" i="4" s="1"/>
  <c r="AB1664" i="4" s="1"/>
  <c r="AC1664" i="4" s="1"/>
  <c r="AD1664" i="4" s="1"/>
  <c r="Z1676" i="4"/>
  <c r="AA1676" i="4" s="1"/>
  <c r="AB1676" i="4" s="1"/>
  <c r="AC1676" i="4" s="1"/>
  <c r="Z1684" i="4"/>
  <c r="AA1684" i="4" s="1"/>
  <c r="AB1684" i="4" s="1"/>
  <c r="AC1684" i="4" s="1"/>
  <c r="AD1684" i="4" s="1"/>
  <c r="Z1713" i="4"/>
  <c r="AA1713" i="4" s="1"/>
  <c r="AB1713" i="4" s="1"/>
  <c r="AC1713" i="4" s="1"/>
  <c r="AD1713" i="4" s="1"/>
  <c r="Z1714" i="4"/>
  <c r="AA1714" i="4" s="1"/>
  <c r="AB1714" i="4" s="1"/>
  <c r="AC1714" i="4" s="1"/>
  <c r="AD1714" i="4" s="1"/>
  <c r="Z1723" i="4"/>
  <c r="AA1723" i="4" s="1"/>
  <c r="AB1723" i="4" s="1"/>
  <c r="AC1723" i="4" s="1"/>
  <c r="AD1723" i="4" s="1"/>
  <c r="Z1727" i="4"/>
  <c r="AA1727" i="4" s="1"/>
  <c r="AB1727" i="4" s="1"/>
  <c r="AC1727" i="4" s="1"/>
  <c r="Z1757" i="4"/>
  <c r="AA1757" i="4" s="1"/>
  <c r="AB1757" i="4" s="1"/>
  <c r="AC1757" i="4" s="1"/>
  <c r="AD1757" i="4" s="1"/>
  <c r="Z1760" i="4"/>
  <c r="AA1760" i="4" s="1"/>
  <c r="AB1760" i="4" s="1"/>
  <c r="AC1760" i="4" s="1"/>
  <c r="Z1762" i="4"/>
  <c r="AA1762" i="4" s="1"/>
  <c r="AB1762" i="4" s="1"/>
  <c r="AC1762" i="4" s="1"/>
  <c r="S1813" i="4"/>
  <c r="Z1839" i="4"/>
  <c r="AA1839" i="4" s="1"/>
  <c r="AB1839" i="4" s="1"/>
  <c r="AC1839" i="4" s="1"/>
  <c r="Z1879" i="4"/>
  <c r="AA1879" i="4" s="1"/>
  <c r="AB1879" i="4" s="1"/>
  <c r="AC1879" i="4" s="1"/>
  <c r="S1913" i="4"/>
  <c r="AD1913" i="4" s="1"/>
  <c r="Z1931" i="4"/>
  <c r="AA1931" i="4" s="1"/>
  <c r="AB1931" i="4" s="1"/>
  <c r="AC1931" i="4" s="1"/>
  <c r="AD1966" i="4"/>
  <c r="S2000" i="4"/>
  <c r="S1261" i="4"/>
  <c r="S1266" i="4"/>
  <c r="AD1266" i="4" s="1"/>
  <c r="S1294" i="4"/>
  <c r="AD1294" i="4" s="1"/>
  <c r="S1313" i="4"/>
  <c r="S1333" i="4"/>
  <c r="S1338" i="4"/>
  <c r="AD1338" i="4" s="1"/>
  <c r="S1343" i="4"/>
  <c r="S1344" i="4"/>
  <c r="S1347" i="4"/>
  <c r="AD1347" i="4" s="1"/>
  <c r="S1361" i="4"/>
  <c r="AD1365" i="4"/>
  <c r="Z1402" i="4"/>
  <c r="S1421" i="4"/>
  <c r="AD1421" i="4" s="1"/>
  <c r="Z1430" i="4"/>
  <c r="Z1433" i="4"/>
  <c r="Z1442" i="4"/>
  <c r="S1452" i="4"/>
  <c r="AD1452" i="4" s="1"/>
  <c r="Z1462" i="4"/>
  <c r="AA1462" i="4" s="1"/>
  <c r="AB1462" i="4" s="1"/>
  <c r="AC1462" i="4" s="1"/>
  <c r="AD1462" i="4" s="1"/>
  <c r="Z1505" i="4"/>
  <c r="AA1505" i="4" s="1"/>
  <c r="AB1505" i="4" s="1"/>
  <c r="AC1505" i="4" s="1"/>
  <c r="AD1505" i="4" s="1"/>
  <c r="Z1514" i="4"/>
  <c r="AA1514" i="4" s="1"/>
  <c r="Z1523" i="4"/>
  <c r="AA1523" i="4" s="1"/>
  <c r="AB1523" i="4" s="1"/>
  <c r="AC1523" i="4" s="1"/>
  <c r="Z1527" i="4"/>
  <c r="AA1527" i="4" s="1"/>
  <c r="AB1527" i="4" s="1"/>
  <c r="AC1527" i="4" s="1"/>
  <c r="S1531" i="4"/>
  <c r="S1536" i="4"/>
  <c r="AD1536" i="4" s="1"/>
  <c r="Z1539" i="4"/>
  <c r="AA1539" i="4" s="1"/>
  <c r="AB1539" i="4" s="1"/>
  <c r="AC1539" i="4" s="1"/>
  <c r="S1550" i="4"/>
  <c r="AD1550" i="4" s="1"/>
  <c r="S1556" i="4"/>
  <c r="S1559" i="4"/>
  <c r="Z1564" i="4"/>
  <c r="AA1564" i="4" s="1"/>
  <c r="AB1564" i="4" s="1"/>
  <c r="AC1564" i="4" s="1"/>
  <c r="Z1566" i="4"/>
  <c r="AA1566" i="4" s="1"/>
  <c r="AB1566" i="4" s="1"/>
  <c r="AC1566" i="4" s="1"/>
  <c r="S1572" i="4"/>
  <c r="Z1575" i="4"/>
  <c r="AA1575" i="4" s="1"/>
  <c r="AB1575" i="4" s="1"/>
  <c r="AC1575" i="4" s="1"/>
  <c r="S1579" i="4"/>
  <c r="S1583" i="4"/>
  <c r="Z1608" i="4"/>
  <c r="AA1608" i="4" s="1"/>
  <c r="AB1608" i="4" s="1"/>
  <c r="AC1608" i="4" s="1"/>
  <c r="S1613" i="4"/>
  <c r="AD1613" i="4" s="1"/>
  <c r="S1616" i="4"/>
  <c r="AD1616" i="4" s="1"/>
  <c r="AD1621" i="4"/>
  <c r="S1627" i="4"/>
  <c r="S1631" i="4"/>
  <c r="S1636" i="4"/>
  <c r="Z1638" i="4"/>
  <c r="AA1638" i="4" s="1"/>
  <c r="AB1638" i="4" s="1"/>
  <c r="AC1638" i="4" s="1"/>
  <c r="Z1649" i="4"/>
  <c r="AA1649" i="4" s="1"/>
  <c r="AB1649" i="4" s="1"/>
  <c r="AC1649" i="4" s="1"/>
  <c r="Z1657" i="4"/>
  <c r="AA1657" i="4" s="1"/>
  <c r="AB1657" i="4" s="1"/>
  <c r="AC1657" i="4" s="1"/>
  <c r="Z1673" i="4"/>
  <c r="AA1673" i="4" s="1"/>
  <c r="AB1673" i="4" s="1"/>
  <c r="AC1673" i="4" s="1"/>
  <c r="S1678" i="4"/>
  <c r="AD1678" i="4" s="1"/>
  <c r="Z1681" i="4"/>
  <c r="AA1681" i="4" s="1"/>
  <c r="AB1681" i="4" s="1"/>
  <c r="AC1681" i="4" s="1"/>
  <c r="AD1681" i="4" s="1"/>
  <c r="S1686" i="4"/>
  <c r="S1695" i="4"/>
  <c r="AD1695" i="4" s="1"/>
  <c r="Z1696" i="4"/>
  <c r="AA1696" i="4" s="1"/>
  <c r="AB1696" i="4" s="1"/>
  <c r="AC1696" i="4" s="1"/>
  <c r="AD1696" i="4" s="1"/>
  <c r="S1702" i="4"/>
  <c r="AD1702" i="4" s="1"/>
  <c r="Z1708" i="4"/>
  <c r="AA1708" i="4" s="1"/>
  <c r="AB1708" i="4" s="1"/>
  <c r="AC1708" i="4" s="1"/>
  <c r="AD1708" i="4" s="1"/>
  <c r="S1720" i="4"/>
  <c r="S1762" i="4"/>
  <c r="Z1904" i="4"/>
  <c r="AA1904" i="4" s="1"/>
  <c r="AB1904" i="4" s="1"/>
  <c r="AC1904" i="4" s="1"/>
  <c r="Z1915" i="4"/>
  <c r="AA1915" i="4" s="1"/>
  <c r="AB1915" i="4" s="1"/>
  <c r="AC1915" i="4" s="1"/>
  <c r="S1918" i="4"/>
  <c r="S1938" i="4"/>
  <c r="AD1938" i="4" s="1"/>
  <c r="S1468" i="4"/>
  <c r="AD1468" i="4" s="1"/>
  <c r="S1514" i="4"/>
  <c r="AD1514" i="4" s="1"/>
  <c r="AD1521" i="4"/>
  <c r="S1527" i="4"/>
  <c r="Z1535" i="4"/>
  <c r="AA1535" i="4" s="1"/>
  <c r="AB1535" i="4" s="1"/>
  <c r="AC1535" i="4" s="1"/>
  <c r="Z1555" i="4"/>
  <c r="AA1555" i="4" s="1"/>
  <c r="AB1555" i="4" s="1"/>
  <c r="AC1555" i="4" s="1"/>
  <c r="Z1563" i="4"/>
  <c r="AA1563" i="4" s="1"/>
  <c r="AB1563" i="4" s="1"/>
  <c r="AC1563" i="4" s="1"/>
  <c r="AD1563" i="4" s="1"/>
  <c r="S1564" i="4"/>
  <c r="S1568" i="4"/>
  <c r="Z1571" i="4"/>
  <c r="AA1571" i="4" s="1"/>
  <c r="AB1571" i="4" s="1"/>
  <c r="AC1571" i="4" s="1"/>
  <c r="AD1571" i="4" s="1"/>
  <c r="S1575" i="4"/>
  <c r="Z1607" i="4"/>
  <c r="AA1607" i="4" s="1"/>
  <c r="AB1607" i="4" s="1"/>
  <c r="AC1607" i="4" s="1"/>
  <c r="AD1607" i="4" s="1"/>
  <c r="S1608" i="4"/>
  <c r="Z1612" i="4"/>
  <c r="AA1612" i="4" s="1"/>
  <c r="AB1612" i="4" s="1"/>
  <c r="AC1612" i="4" s="1"/>
  <c r="Z1615" i="4"/>
  <c r="AA1615" i="4" s="1"/>
  <c r="AB1615" i="4" s="1"/>
  <c r="AC1615" i="4" s="1"/>
  <c r="AD1615" i="4" s="1"/>
  <c r="Z1625" i="4"/>
  <c r="AA1625" i="4" s="1"/>
  <c r="AB1625" i="4" s="1"/>
  <c r="AC1625" i="4" s="1"/>
  <c r="S1626" i="4"/>
  <c r="AD1626" i="4" s="1"/>
  <c r="S1630" i="4"/>
  <c r="Z1635" i="4"/>
  <c r="AA1635" i="4" s="1"/>
  <c r="AB1635" i="4" s="1"/>
  <c r="AC1635" i="4" s="1"/>
  <c r="AD1635" i="4" s="1"/>
  <c r="AD1642" i="4"/>
  <c r="Z1661" i="4"/>
  <c r="AA1661" i="4" s="1"/>
  <c r="AB1661" i="4" s="1"/>
  <c r="AC1661" i="4" s="1"/>
  <c r="S1673" i="4"/>
  <c r="S1682" i="4"/>
  <c r="AD1682" i="4" s="1"/>
  <c r="Z1685" i="4"/>
  <c r="AA1685" i="4" s="1"/>
  <c r="AB1685" i="4" s="1"/>
  <c r="AC1685" i="4" s="1"/>
  <c r="AD1685" i="4" s="1"/>
  <c r="S1698" i="4"/>
  <c r="S1724" i="4"/>
  <c r="AD1724" i="4" s="1"/>
  <c r="S1730" i="4"/>
  <c r="Z1742" i="4"/>
  <c r="AA1742" i="4" s="1"/>
  <c r="AB1742" i="4" s="1"/>
  <c r="AC1742" i="4" s="1"/>
  <c r="S1744" i="4"/>
  <c r="Z1750" i="4"/>
  <c r="AA1750" i="4" s="1"/>
  <c r="AB1750" i="4" s="1"/>
  <c r="AC1750" i="4" s="1"/>
  <c r="AD1750" i="4" s="1"/>
  <c r="S1838" i="4"/>
  <c r="AD1838" i="4" s="1"/>
  <c r="Z1847" i="4"/>
  <c r="AA1847" i="4" s="1"/>
  <c r="AB1847" i="4" s="1"/>
  <c r="AC1847" i="4" s="1"/>
  <c r="Z1866" i="4"/>
  <c r="AA1866" i="4" s="1"/>
  <c r="AB1866" i="4" s="1"/>
  <c r="AC1866" i="4" s="1"/>
  <c r="AD1866" i="4" s="1"/>
  <c r="S1869" i="4"/>
  <c r="AD1878" i="4"/>
  <c r="AD1889" i="4"/>
  <c r="S1942" i="4"/>
  <c r="AD1942" i="4" s="1"/>
  <c r="Z1959" i="4"/>
  <c r="AA1959" i="4" s="1"/>
  <c r="AB1959" i="4" s="1"/>
  <c r="AC1959" i="4" s="1"/>
  <c r="S1805" i="4"/>
  <c r="Z1830" i="4"/>
  <c r="AA1830" i="4" s="1"/>
  <c r="AB1830" i="4" s="1"/>
  <c r="AC1830" i="4" s="1"/>
  <c r="AD1830" i="4" s="1"/>
  <c r="S1832" i="4"/>
  <c r="AD1864" i="4"/>
  <c r="S1893" i="4"/>
  <c r="Z1902" i="4"/>
  <c r="AA1902" i="4" s="1"/>
  <c r="AB1902" i="4" s="1"/>
  <c r="AC1902" i="4" s="1"/>
  <c r="Z1916" i="4"/>
  <c r="AA1916" i="4" s="1"/>
  <c r="AB1916" i="4" s="1"/>
  <c r="AC1916" i="4" s="1"/>
  <c r="Z1928" i="4"/>
  <c r="AA1928" i="4" s="1"/>
  <c r="AB1928" i="4" s="1"/>
  <c r="AC1928" i="4" s="1"/>
  <c r="AD1953" i="4"/>
  <c r="Z1956" i="4"/>
  <c r="AA1956" i="4" s="1"/>
  <c r="AB1956" i="4" s="1"/>
  <c r="AC1956" i="4" s="1"/>
  <c r="S1993" i="4"/>
  <c r="S2001" i="4"/>
  <c r="Z2005" i="4"/>
  <c r="AA2005" i="4" s="1"/>
  <c r="AB2005" i="4" s="1"/>
  <c r="AC2005" i="4" s="1"/>
  <c r="AD2005" i="4" s="1"/>
  <c r="S2012" i="4"/>
  <c r="AD2012" i="4" s="1"/>
  <c r="S2022" i="4"/>
  <c r="AD2022" i="4" s="1"/>
  <c r="Z2030" i="4"/>
  <c r="AA2030" i="4" s="1"/>
  <c r="AB2030" i="4" s="1"/>
  <c r="AC2030" i="4" s="1"/>
  <c r="AD2033" i="4"/>
  <c r="Z2065" i="4"/>
  <c r="AA2065" i="4" s="1"/>
  <c r="AB2065" i="4" s="1"/>
  <c r="AC2065" i="4" s="1"/>
  <c r="Z2066" i="4"/>
  <c r="AA2066" i="4" s="1"/>
  <c r="AB2066" i="4" s="1"/>
  <c r="AC2066" i="4" s="1"/>
  <c r="S2078" i="4"/>
  <c r="S2089" i="4"/>
  <c r="S2104" i="4"/>
  <c r="S2107" i="4"/>
  <c r="S2129" i="4"/>
  <c r="S2149" i="4"/>
  <c r="AD2149" i="4" s="1"/>
  <c r="Z2169" i="4"/>
  <c r="AA2169" i="4" s="1"/>
  <c r="AB2169" i="4" s="1"/>
  <c r="AC2169" i="4" s="1"/>
  <c r="S2187" i="4"/>
  <c r="S2219" i="4"/>
  <c r="S2341" i="4"/>
  <c r="Z1768" i="4"/>
  <c r="AA1768" i="4" s="1"/>
  <c r="AB1768" i="4" s="1"/>
  <c r="AC1768" i="4" s="1"/>
  <c r="AD1768" i="4" s="1"/>
  <c r="Z1770" i="4"/>
  <c r="AA1770" i="4" s="1"/>
  <c r="AB1770" i="4" s="1"/>
  <c r="AC1770" i="4" s="1"/>
  <c r="S1771" i="4"/>
  <c r="Z1778" i="4"/>
  <c r="AA1778" i="4" s="1"/>
  <c r="AB1778" i="4" s="1"/>
  <c r="AC1778" i="4" s="1"/>
  <c r="S1779" i="4"/>
  <c r="Z1784" i="4"/>
  <c r="AA1784" i="4" s="1"/>
  <c r="AB1784" i="4" s="1"/>
  <c r="AC1784" i="4" s="1"/>
  <c r="AD1784" i="4" s="1"/>
  <c r="Z1786" i="4"/>
  <c r="AA1786" i="4" s="1"/>
  <c r="AB1786" i="4" s="1"/>
  <c r="AC1786" i="4" s="1"/>
  <c r="S1787" i="4"/>
  <c r="S1797" i="4"/>
  <c r="Z1822" i="4"/>
  <c r="AA1822" i="4" s="1"/>
  <c r="AB1822" i="4" s="1"/>
  <c r="AC1822" i="4" s="1"/>
  <c r="AD1822" i="4" s="1"/>
  <c r="S1877" i="4"/>
  <c r="Z1886" i="4"/>
  <c r="AA1886" i="4" s="1"/>
  <c r="AB1886" i="4" s="1"/>
  <c r="AC1886" i="4" s="1"/>
  <c r="AD1886" i="4" s="1"/>
  <c r="Z1897" i="4"/>
  <c r="AA1897" i="4" s="1"/>
  <c r="AB1897" i="4" s="1"/>
  <c r="AC1897" i="4" s="1"/>
  <c r="AD1897" i="4" s="1"/>
  <c r="Z1900" i="4"/>
  <c r="AA1900" i="4" s="1"/>
  <c r="AB1900" i="4" s="1"/>
  <c r="AC1900" i="4" s="1"/>
  <c r="Z1912" i="4"/>
  <c r="AA1912" i="4" s="1"/>
  <c r="AB1912" i="4" s="1"/>
  <c r="AC1912" i="4" s="1"/>
  <c r="S1941" i="4"/>
  <c r="Z1950" i="4"/>
  <c r="AA1950" i="4" s="1"/>
  <c r="AB1950" i="4" s="1"/>
  <c r="AC1950" i="4" s="1"/>
  <c r="AD1950" i="4" s="1"/>
  <c r="Z1952" i="4"/>
  <c r="AA1952" i="4" s="1"/>
  <c r="AB1952" i="4" s="1"/>
  <c r="AC1952" i="4" s="1"/>
  <c r="Z1996" i="4"/>
  <c r="AA1996" i="4" s="1"/>
  <c r="AB1996" i="4" s="1"/>
  <c r="AC1996" i="4" s="1"/>
  <c r="AD1996" i="4" s="1"/>
  <c r="AD2004" i="4"/>
  <c r="AD2024" i="4"/>
  <c r="AD2029" i="4"/>
  <c r="S2036" i="4"/>
  <c r="S2045" i="4"/>
  <c r="S2065" i="4"/>
  <c r="S2088" i="4"/>
  <c r="Z2129" i="4"/>
  <c r="AA2129" i="4" s="1"/>
  <c r="AB2129" i="4" s="1"/>
  <c r="AC2129" i="4" s="1"/>
  <c r="AD2129" i="4" s="1"/>
  <c r="AD2216" i="4"/>
  <c r="S1767" i="4"/>
  <c r="AD1767" i="4" s="1"/>
  <c r="S1770" i="4"/>
  <c r="S1778" i="4"/>
  <c r="S1783" i="4"/>
  <c r="AD1783" i="4" s="1"/>
  <c r="S1786" i="4"/>
  <c r="AD1786" i="4" s="1"/>
  <c r="Z1791" i="4"/>
  <c r="AA1791" i="4" s="1"/>
  <c r="AB1791" i="4" s="1"/>
  <c r="AC1791" i="4" s="1"/>
  <c r="AD1791" i="4" s="1"/>
  <c r="Z1809" i="4"/>
  <c r="AA1809" i="4" s="1"/>
  <c r="AB1809" i="4" s="1"/>
  <c r="AC1809" i="4" s="1"/>
  <c r="AD1809" i="4" s="1"/>
  <c r="Z1816" i="4"/>
  <c r="AA1816" i="4" s="1"/>
  <c r="AB1816" i="4" s="1"/>
  <c r="AC1816" i="4" s="1"/>
  <c r="S1829" i="4"/>
  <c r="Z1841" i="4"/>
  <c r="AA1841" i="4" s="1"/>
  <c r="AB1841" i="4" s="1"/>
  <c r="AC1841" i="4" s="1"/>
  <c r="AD1841" i="4" s="1"/>
  <c r="Z1849" i="4"/>
  <c r="AA1849" i="4" s="1"/>
  <c r="AB1849" i="4" s="1"/>
  <c r="AC1849" i="4" s="1"/>
  <c r="AD1849" i="4" s="1"/>
  <c r="Z1857" i="4"/>
  <c r="AA1857" i="4" s="1"/>
  <c r="AB1857" i="4" s="1"/>
  <c r="AC1857" i="4" s="1"/>
  <c r="AD1857" i="4" s="1"/>
  <c r="Z1860" i="4"/>
  <c r="AA1860" i="4" s="1"/>
  <c r="AB1860" i="4" s="1"/>
  <c r="AC1860" i="4" s="1"/>
  <c r="Z1872" i="4"/>
  <c r="AA1872" i="4" s="1"/>
  <c r="AB1872" i="4" s="1"/>
  <c r="AC1872" i="4" s="1"/>
  <c r="S1901" i="4"/>
  <c r="Z1910" i="4"/>
  <c r="AA1910" i="4" s="1"/>
  <c r="AB1910" i="4" s="1"/>
  <c r="AC1910" i="4" s="1"/>
  <c r="AD1910" i="4" s="1"/>
  <c r="Z1921" i="4"/>
  <c r="AA1921" i="4" s="1"/>
  <c r="AB1921" i="4" s="1"/>
  <c r="AC1921" i="4" s="1"/>
  <c r="AD1921" i="4" s="1"/>
  <c r="Z1924" i="4"/>
  <c r="AA1924" i="4" s="1"/>
  <c r="AB1924" i="4" s="1"/>
  <c r="AC1924" i="4" s="1"/>
  <c r="Z1936" i="4"/>
  <c r="AA1936" i="4" s="1"/>
  <c r="AB1936" i="4" s="1"/>
  <c r="AC1936" i="4" s="1"/>
  <c r="Z1961" i="4"/>
  <c r="AA1961" i="4" s="1"/>
  <c r="AB1961" i="4" s="1"/>
  <c r="AC1961" i="4" s="1"/>
  <c r="AD1961" i="4" s="1"/>
  <c r="S1997" i="4"/>
  <c r="AD1997" i="4" s="1"/>
  <c r="Z2051" i="4"/>
  <c r="AA2051" i="4" s="1"/>
  <c r="AB2051" i="4" s="1"/>
  <c r="AC2051" i="4" s="1"/>
  <c r="S2100" i="4"/>
  <c r="S2115" i="4"/>
  <c r="S2135" i="4"/>
  <c r="AD2135" i="4" s="1"/>
  <c r="AD2165" i="4"/>
  <c r="Z2192" i="4"/>
  <c r="AA2192" i="4" s="1"/>
  <c r="AB2192" i="4" s="1"/>
  <c r="AC2192" i="4" s="1"/>
  <c r="S2215" i="4"/>
  <c r="Z1773" i="4"/>
  <c r="AA1773" i="4" s="1"/>
  <c r="AB1773" i="4" s="1"/>
  <c r="AC1773" i="4" s="1"/>
  <c r="AD1773" i="4" s="1"/>
  <c r="S1775" i="4"/>
  <c r="Z1789" i="4"/>
  <c r="AA1789" i="4" s="1"/>
  <c r="AB1789" i="4" s="1"/>
  <c r="AC1789" i="4" s="1"/>
  <c r="Z1801" i="4"/>
  <c r="AA1801" i="4" s="1"/>
  <c r="AB1801" i="4" s="1"/>
  <c r="AC1801" i="4" s="1"/>
  <c r="AD1801" i="4" s="1"/>
  <c r="Z1814" i="4"/>
  <c r="AA1814" i="4" s="1"/>
  <c r="AB1814" i="4" s="1"/>
  <c r="AC1814" i="4" s="1"/>
  <c r="AD1814" i="4" s="1"/>
  <c r="S1816" i="4"/>
  <c r="S1861" i="4"/>
  <c r="Z1870" i="4"/>
  <c r="AA1870" i="4" s="1"/>
  <c r="AB1870" i="4" s="1"/>
  <c r="AC1870" i="4" s="1"/>
  <c r="AD1870" i="4" s="1"/>
  <c r="S1872" i="4"/>
  <c r="Z1881" i="4"/>
  <c r="AA1881" i="4" s="1"/>
  <c r="AB1881" i="4" s="1"/>
  <c r="AC1881" i="4" s="1"/>
  <c r="AD1881" i="4" s="1"/>
  <c r="Z1884" i="4"/>
  <c r="AA1884" i="4" s="1"/>
  <c r="AB1884" i="4" s="1"/>
  <c r="AC1884" i="4" s="1"/>
  <c r="Z1896" i="4"/>
  <c r="AA1896" i="4" s="1"/>
  <c r="AB1896" i="4" s="1"/>
  <c r="AC1896" i="4" s="1"/>
  <c r="S1898" i="4"/>
  <c r="S1925" i="4"/>
  <c r="Z1934" i="4"/>
  <c r="AA1934" i="4" s="1"/>
  <c r="AB1934" i="4" s="1"/>
  <c r="AC1934" i="4" s="1"/>
  <c r="Z1945" i="4"/>
  <c r="AA1945" i="4" s="1"/>
  <c r="AB1945" i="4" s="1"/>
  <c r="AC1945" i="4" s="1"/>
  <c r="AD1945" i="4" s="1"/>
  <c r="Z1948" i="4"/>
  <c r="AA1948" i="4" s="1"/>
  <c r="AB1948" i="4" s="1"/>
  <c r="AC1948" i="4" s="1"/>
  <c r="S2064" i="4"/>
  <c r="S2077" i="4"/>
  <c r="AD2077" i="4" s="1"/>
  <c r="Z2140" i="4"/>
  <c r="AA2140" i="4" s="1"/>
  <c r="AB2140" i="4" s="1"/>
  <c r="AC2140" i="4" s="1"/>
  <c r="Z2150" i="4"/>
  <c r="AA2150" i="4" s="1"/>
  <c r="AB2150" i="4" s="1"/>
  <c r="AC2150" i="4" s="1"/>
  <c r="Z2157" i="4"/>
  <c r="AA2157" i="4" s="1"/>
  <c r="AB2157" i="4" s="1"/>
  <c r="AC2157" i="4" s="1"/>
  <c r="Z2180" i="4"/>
  <c r="AA2180" i="4" s="1"/>
  <c r="AB2180" i="4" s="1"/>
  <c r="AC2180" i="4" s="1"/>
  <c r="Z2280" i="4"/>
  <c r="AA2280" i="4" s="1"/>
  <c r="AB2280" i="4" s="1"/>
  <c r="AC2280" i="4" s="1"/>
  <c r="Z1806" i="4"/>
  <c r="AA1806" i="4" s="1"/>
  <c r="AB1806" i="4" s="1"/>
  <c r="AC1806" i="4" s="1"/>
  <c r="AD1806" i="4" s="1"/>
  <c r="Z1808" i="4"/>
  <c r="AA1808" i="4" s="1"/>
  <c r="AB1808" i="4" s="1"/>
  <c r="AC1808" i="4" s="1"/>
  <c r="Z1819" i="4"/>
  <c r="AA1819" i="4" s="1"/>
  <c r="AB1819" i="4" s="1"/>
  <c r="AC1819" i="4" s="1"/>
  <c r="S1821" i="4"/>
  <c r="AD1833" i="4"/>
  <c r="Z1840" i="4"/>
  <c r="AA1840" i="4" s="1"/>
  <c r="AB1840" i="4" s="1"/>
  <c r="AC1840" i="4" s="1"/>
  <c r="Z1848" i="4"/>
  <c r="AA1848" i="4" s="1"/>
  <c r="AB1848" i="4" s="1"/>
  <c r="AC1848" i="4" s="1"/>
  <c r="Z1856" i="4"/>
  <c r="AA1856" i="4" s="1"/>
  <c r="AB1856" i="4" s="1"/>
  <c r="AC1856" i="4" s="1"/>
  <c r="S1885" i="4"/>
  <c r="Z1894" i="4"/>
  <c r="AA1894" i="4" s="1"/>
  <c r="AB1894" i="4" s="1"/>
  <c r="AC1894" i="4" s="1"/>
  <c r="AD1894" i="4" s="1"/>
  <c r="AD1905" i="4"/>
  <c r="Z1908" i="4"/>
  <c r="AA1908" i="4" s="1"/>
  <c r="AB1908" i="4" s="1"/>
  <c r="AC1908" i="4" s="1"/>
  <c r="Z1920" i="4"/>
  <c r="AA1920" i="4" s="1"/>
  <c r="AB1920" i="4" s="1"/>
  <c r="AC1920" i="4" s="1"/>
  <c r="S1949" i="4"/>
  <c r="Z1960" i="4"/>
  <c r="AA1960" i="4" s="1"/>
  <c r="AB1960" i="4" s="1"/>
  <c r="AC1960" i="4" s="1"/>
  <c r="S1962" i="4"/>
  <c r="AD1962" i="4" s="1"/>
  <c r="S1994" i="4"/>
  <c r="AD1994" i="4" s="1"/>
  <c r="Z2006" i="4"/>
  <c r="AA2006" i="4" s="1"/>
  <c r="AB2006" i="4" s="1"/>
  <c r="AC2006" i="4" s="1"/>
  <c r="AD2006" i="4" s="1"/>
  <c r="Z2031" i="4"/>
  <c r="AA2031" i="4" s="1"/>
  <c r="AB2031" i="4" s="1"/>
  <c r="AC2031" i="4" s="1"/>
  <c r="S2048" i="4"/>
  <c r="AD2048" i="4" s="1"/>
  <c r="Z2054" i="4"/>
  <c r="AA2054" i="4" s="1"/>
  <c r="AB2054" i="4" s="1"/>
  <c r="AC2054" i="4" s="1"/>
  <c r="Z2106" i="4"/>
  <c r="AA2106" i="4" s="1"/>
  <c r="AB2106" i="4" s="1"/>
  <c r="AC2106" i="4" s="1"/>
  <c r="S2117" i="4"/>
  <c r="AD2117" i="4" s="1"/>
  <c r="S2137" i="4"/>
  <c r="AD2137" i="4" s="1"/>
  <c r="S2140" i="4"/>
  <c r="Z2153" i="4"/>
  <c r="AA2153" i="4" s="1"/>
  <c r="AB2153" i="4" s="1"/>
  <c r="AC2153" i="4" s="1"/>
  <c r="S2157" i="4"/>
  <c r="S2164" i="4"/>
  <c r="AD2164" i="4" s="1"/>
  <c r="S2180" i="4"/>
  <c r="Z1764" i="4"/>
  <c r="AA1764" i="4" s="1"/>
  <c r="AB1764" i="4" s="1"/>
  <c r="AC1764" i="4" s="1"/>
  <c r="AD1764" i="4" s="1"/>
  <c r="S1794" i="4"/>
  <c r="AD1794" i="4" s="1"/>
  <c r="Z1800" i="4"/>
  <c r="AA1800" i="4" s="1"/>
  <c r="AB1800" i="4" s="1"/>
  <c r="AC1800" i="4" s="1"/>
  <c r="AD1800" i="4" s="1"/>
  <c r="S1808" i="4"/>
  <c r="S1840" i="4"/>
  <c r="AD1846" i="4"/>
  <c r="S1848" i="4"/>
  <c r="AD1854" i="4"/>
  <c r="S1856" i="4"/>
  <c r="AD1865" i="4"/>
  <c r="Z1868" i="4"/>
  <c r="AA1868" i="4" s="1"/>
  <c r="AB1868" i="4" s="1"/>
  <c r="AC1868" i="4" s="1"/>
  <c r="Z1880" i="4"/>
  <c r="AA1880" i="4" s="1"/>
  <c r="AB1880" i="4" s="1"/>
  <c r="AC1880" i="4" s="1"/>
  <c r="S1909" i="4"/>
  <c r="Z1918" i="4"/>
  <c r="AA1918" i="4" s="1"/>
  <c r="AB1918" i="4" s="1"/>
  <c r="AC1918" i="4" s="1"/>
  <c r="Z1932" i="4"/>
  <c r="AA1932" i="4" s="1"/>
  <c r="AB1932" i="4" s="1"/>
  <c r="AC1932" i="4" s="1"/>
  <c r="Z1944" i="4"/>
  <c r="AA1944" i="4" s="1"/>
  <c r="AB1944" i="4" s="1"/>
  <c r="AC1944" i="4" s="1"/>
  <c r="Z1958" i="4"/>
  <c r="AA1958" i="4" s="1"/>
  <c r="AB1958" i="4" s="1"/>
  <c r="AC1958" i="4" s="1"/>
  <c r="AD1958" i="4" s="1"/>
  <c r="AH2408" i="4"/>
  <c r="Z2000" i="4"/>
  <c r="AA2000" i="4" s="1"/>
  <c r="AB2000" i="4" s="1"/>
  <c r="AC2000" i="4" s="1"/>
  <c r="AD2000" i="4" s="1"/>
  <c r="Z2001" i="4"/>
  <c r="AA2001" i="4" s="1"/>
  <c r="AB2001" i="4" s="1"/>
  <c r="AC2001" i="4" s="1"/>
  <c r="AD2001" i="4" s="1"/>
  <c r="S2002" i="4"/>
  <c r="S2020" i="4"/>
  <c r="AD2020" i="4" s="1"/>
  <c r="Z2050" i="4"/>
  <c r="AA2050" i="4" s="1"/>
  <c r="AB2050" i="4" s="1"/>
  <c r="AC2050" i="4" s="1"/>
  <c r="S2053" i="4"/>
  <c r="S2076" i="4"/>
  <c r="Z2089" i="4"/>
  <c r="AA2089" i="4" s="1"/>
  <c r="AB2089" i="4" s="1"/>
  <c r="AC2089" i="4" s="1"/>
  <c r="S2092" i="4"/>
  <c r="S2111" i="4"/>
  <c r="AD2111" i="4" s="1"/>
  <c r="S2127" i="4"/>
  <c r="AD2127" i="4" s="1"/>
  <c r="AD2142" i="4"/>
  <c r="AD2156" i="4"/>
  <c r="S2352" i="4"/>
  <c r="AD2352" i="4" s="1"/>
  <c r="S2372" i="4"/>
  <c r="S2021" i="4"/>
  <c r="AD2021" i="4" s="1"/>
  <c r="Z2045" i="4"/>
  <c r="AA2045" i="4" s="1"/>
  <c r="AB2045" i="4" s="1"/>
  <c r="AC2045" i="4" s="1"/>
  <c r="S2052" i="4"/>
  <c r="AD2115" i="4"/>
  <c r="Z2134" i="4"/>
  <c r="AA2134" i="4" s="1"/>
  <c r="AB2134" i="4" s="1"/>
  <c r="AC2134" i="4" s="1"/>
  <c r="AD2134" i="4" s="1"/>
  <c r="Z2147" i="4"/>
  <c r="AA2147" i="4" s="1"/>
  <c r="AB2147" i="4" s="1"/>
  <c r="AC2147" i="4" s="1"/>
  <c r="Z2155" i="4"/>
  <c r="AA2155" i="4" s="1"/>
  <c r="AB2155" i="4" s="1"/>
  <c r="AC2155" i="4" s="1"/>
  <c r="Z2163" i="4"/>
  <c r="AA2163" i="4" s="1"/>
  <c r="AB2163" i="4" s="1"/>
  <c r="AC2163" i="4" s="1"/>
  <c r="Z2171" i="4"/>
  <c r="AA2171" i="4" s="1"/>
  <c r="AB2171" i="4" s="1"/>
  <c r="AC2171" i="4" s="1"/>
  <c r="Z2179" i="4"/>
  <c r="AA2179" i="4" s="1"/>
  <c r="AB2179" i="4" s="1"/>
  <c r="AC2179" i="4" s="1"/>
  <c r="S2191" i="4"/>
  <c r="S2192" i="4"/>
  <c r="AD2192" i="4" s="1"/>
  <c r="S2198" i="4"/>
  <c r="AD2198" i="4" s="1"/>
  <c r="Z2199" i="4"/>
  <c r="AA2199" i="4" s="1"/>
  <c r="AB2199" i="4" s="1"/>
  <c r="AC2199" i="4" s="1"/>
  <c r="Z2208" i="4"/>
  <c r="AA2208" i="4" s="1"/>
  <c r="AB2208" i="4" s="1"/>
  <c r="AC2208" i="4" s="1"/>
  <c r="S2209" i="4"/>
  <c r="Z2240" i="4"/>
  <c r="AA2240" i="4" s="1"/>
  <c r="AB2240" i="4" s="1"/>
  <c r="AC2240" i="4" s="1"/>
  <c r="Z2247" i="4"/>
  <c r="AA2247" i="4" s="1"/>
  <c r="AB2247" i="4" s="1"/>
  <c r="AC2247" i="4" s="1"/>
  <c r="AD2247" i="4" s="1"/>
  <c r="S2255" i="4"/>
  <c r="AD2279" i="4"/>
  <c r="S2360" i="4"/>
  <c r="AD2360" i="4" s="1"/>
  <c r="Z2008" i="4"/>
  <c r="AA2008" i="4" s="1"/>
  <c r="AB2008" i="4" s="1"/>
  <c r="AC2008" i="4" s="1"/>
  <c r="AD2008" i="4" s="1"/>
  <c r="Z2009" i="4"/>
  <c r="AA2009" i="4" s="1"/>
  <c r="AB2009" i="4" s="1"/>
  <c r="AC2009" i="4" s="1"/>
  <c r="AD2009" i="4" s="1"/>
  <c r="S2010" i="4"/>
  <c r="S2028" i="4"/>
  <c r="Z2040" i="4"/>
  <c r="AA2040" i="4" s="1"/>
  <c r="AB2040" i="4" s="1"/>
  <c r="AC2040" i="4" s="1"/>
  <c r="Z2075" i="4"/>
  <c r="AA2075" i="4" s="1"/>
  <c r="AB2075" i="4" s="1"/>
  <c r="AC2075" i="4" s="1"/>
  <c r="AD2075" i="4" s="1"/>
  <c r="S2110" i="4"/>
  <c r="Z2119" i="4"/>
  <c r="AA2119" i="4" s="1"/>
  <c r="AB2119" i="4" s="1"/>
  <c r="AC2119" i="4" s="1"/>
  <c r="AD2119" i="4" s="1"/>
  <c r="S2121" i="4"/>
  <c r="Z2126" i="4"/>
  <c r="AA2126" i="4" s="1"/>
  <c r="AB2126" i="4" s="1"/>
  <c r="AC2126" i="4" s="1"/>
  <c r="AD2126" i="4" s="1"/>
  <c r="Z2132" i="4"/>
  <c r="AA2132" i="4" s="1"/>
  <c r="AB2132" i="4" s="1"/>
  <c r="AC2132" i="4" s="1"/>
  <c r="AD2132" i="4" s="1"/>
  <c r="S2147" i="4"/>
  <c r="S2155" i="4"/>
  <c r="S2163" i="4"/>
  <c r="S2171" i="4"/>
  <c r="S2179" i="4"/>
  <c r="Z2184" i="4"/>
  <c r="AA2184" i="4" s="1"/>
  <c r="AB2184" i="4" s="1"/>
  <c r="AC2184" i="4" s="1"/>
  <c r="Z2190" i="4"/>
  <c r="AA2190" i="4" s="1"/>
  <c r="AB2190" i="4" s="1"/>
  <c r="AC2190" i="4" s="1"/>
  <c r="AD2190" i="4" s="1"/>
  <c r="Z2196" i="4"/>
  <c r="AA2196" i="4" s="1"/>
  <c r="AB2196" i="4" s="1"/>
  <c r="AC2196" i="4" s="1"/>
  <c r="AD2196" i="4" s="1"/>
  <c r="S2197" i="4"/>
  <c r="Z2202" i="4"/>
  <c r="AA2202" i="4" s="1"/>
  <c r="AB2202" i="4" s="1"/>
  <c r="AC2202" i="4" s="1"/>
  <c r="S2203" i="4"/>
  <c r="AD2203" i="4" s="1"/>
  <c r="Z2205" i="4"/>
  <c r="AA2205" i="4" s="1"/>
  <c r="AB2205" i="4" s="1"/>
  <c r="AC2205" i="4" s="1"/>
  <c r="AD2205" i="4" s="1"/>
  <c r="AD2210" i="4"/>
  <c r="Z2215" i="4"/>
  <c r="AA2215" i="4" s="1"/>
  <c r="AB2215" i="4" s="1"/>
  <c r="AC2215" i="4" s="1"/>
  <c r="Z2268" i="4"/>
  <c r="AA2268" i="4" s="1"/>
  <c r="AB2268" i="4" s="1"/>
  <c r="AC2268" i="4" s="1"/>
  <c r="S2284" i="4"/>
  <c r="Z2301" i="4"/>
  <c r="AA2301" i="4" s="1"/>
  <c r="AB2301" i="4" s="1"/>
  <c r="AC2301" i="4" s="1"/>
  <c r="Z2016" i="4"/>
  <c r="AA2016" i="4" s="1"/>
  <c r="AB2016" i="4" s="1"/>
  <c r="AC2016" i="4" s="1"/>
  <c r="AD2016" i="4" s="1"/>
  <c r="Z2017" i="4"/>
  <c r="AA2017" i="4" s="1"/>
  <c r="AB2017" i="4" s="1"/>
  <c r="AC2017" i="4" s="1"/>
  <c r="AD2017" i="4" s="1"/>
  <c r="S2018" i="4"/>
  <c r="AD2018" i="4" s="1"/>
  <c r="Z2043" i="4"/>
  <c r="AA2043" i="4" s="1"/>
  <c r="AB2043" i="4" s="1"/>
  <c r="AC2043" i="4" s="1"/>
  <c r="Z2108" i="4"/>
  <c r="AA2108" i="4" s="1"/>
  <c r="AB2108" i="4" s="1"/>
  <c r="AC2108" i="4" s="1"/>
  <c r="AD2108" i="4" s="1"/>
  <c r="Z2124" i="4"/>
  <c r="AA2124" i="4" s="1"/>
  <c r="AB2124" i="4" s="1"/>
  <c r="AC2124" i="4" s="1"/>
  <c r="AD2124" i="4" s="1"/>
  <c r="S2139" i="4"/>
  <c r="Z2144" i="4"/>
  <c r="AA2144" i="4" s="1"/>
  <c r="AB2144" i="4" s="1"/>
  <c r="AC2144" i="4" s="1"/>
  <c r="AD2144" i="4" s="1"/>
  <c r="Z2146" i="4"/>
  <c r="AA2146" i="4" s="1"/>
  <c r="AB2146" i="4" s="1"/>
  <c r="AC2146" i="4" s="1"/>
  <c r="Z2152" i="4"/>
  <c r="AA2152" i="4" s="1"/>
  <c r="AB2152" i="4" s="1"/>
  <c r="AC2152" i="4" s="1"/>
  <c r="AD2152" i="4" s="1"/>
  <c r="Z2154" i="4"/>
  <c r="AA2154" i="4" s="1"/>
  <c r="AB2154" i="4" s="1"/>
  <c r="AC2154" i="4" s="1"/>
  <c r="Z2160" i="4"/>
  <c r="AA2160" i="4" s="1"/>
  <c r="AB2160" i="4" s="1"/>
  <c r="AC2160" i="4" s="1"/>
  <c r="AD2160" i="4" s="1"/>
  <c r="Z2162" i="4"/>
  <c r="AA2162" i="4" s="1"/>
  <c r="AB2162" i="4" s="1"/>
  <c r="AC2162" i="4" s="1"/>
  <c r="Z2168" i="4"/>
  <c r="AA2168" i="4" s="1"/>
  <c r="AB2168" i="4" s="1"/>
  <c r="AC2168" i="4" s="1"/>
  <c r="AD2168" i="4" s="1"/>
  <c r="Z2170" i="4"/>
  <c r="AA2170" i="4" s="1"/>
  <c r="AB2170" i="4" s="1"/>
  <c r="AC2170" i="4" s="1"/>
  <c r="Z2176" i="4"/>
  <c r="AA2176" i="4" s="1"/>
  <c r="AB2176" i="4" s="1"/>
  <c r="AC2176" i="4" s="1"/>
  <c r="AD2176" i="4" s="1"/>
  <c r="Z2178" i="4"/>
  <c r="AA2178" i="4" s="1"/>
  <c r="AB2178" i="4" s="1"/>
  <c r="AC2178" i="4" s="1"/>
  <c r="Z2181" i="4"/>
  <c r="AA2181" i="4" s="1"/>
  <c r="AB2181" i="4" s="1"/>
  <c r="AC2181" i="4" s="1"/>
  <c r="AD2181" i="4" s="1"/>
  <c r="Z2187" i="4"/>
  <c r="AA2187" i="4" s="1"/>
  <c r="AB2187" i="4" s="1"/>
  <c r="AC2187" i="4" s="1"/>
  <c r="AD2187" i="4" s="1"/>
  <c r="S2207" i="4"/>
  <c r="S2208" i="4"/>
  <c r="S2213" i="4"/>
  <c r="Z2220" i="4"/>
  <c r="AA2220" i="4" s="1"/>
  <c r="AB2220" i="4" s="1"/>
  <c r="AC2220" i="4" s="1"/>
  <c r="S2223" i="4"/>
  <c r="AD2223" i="4" s="1"/>
  <c r="Z2236" i="4"/>
  <c r="AA2236" i="4" s="1"/>
  <c r="AB2236" i="4" s="1"/>
  <c r="AC2236" i="4" s="1"/>
  <c r="S2343" i="4"/>
  <c r="AH2594" i="4"/>
  <c r="Z2025" i="4"/>
  <c r="AA2025" i="4" s="1"/>
  <c r="AB2025" i="4" s="1"/>
  <c r="AC2025" i="4" s="1"/>
  <c r="S2026" i="4"/>
  <c r="AD2026" i="4" s="1"/>
  <c r="Z2037" i="4"/>
  <c r="AA2037" i="4" s="1"/>
  <c r="AB2037" i="4" s="1"/>
  <c r="AC2037" i="4" s="1"/>
  <c r="AD2037" i="4" s="1"/>
  <c r="Z2039" i="4"/>
  <c r="AA2039" i="4" s="1"/>
  <c r="AB2039" i="4" s="1"/>
  <c r="AC2039" i="4" s="1"/>
  <c r="S2044" i="4"/>
  <c r="S2086" i="4"/>
  <c r="Z2091" i="4"/>
  <c r="AA2091" i="4" s="1"/>
  <c r="AB2091" i="4" s="1"/>
  <c r="AC2091" i="4" s="1"/>
  <c r="AD2091" i="4" s="1"/>
  <c r="S2145" i="4"/>
  <c r="AD2145" i="4" s="1"/>
  <c r="S2153" i="4"/>
  <c r="S2161" i="4"/>
  <c r="AD2161" i="4" s="1"/>
  <c r="S2169" i="4"/>
  <c r="AD2169" i="4" s="1"/>
  <c r="S2177" i="4"/>
  <c r="AD2177" i="4" s="1"/>
  <c r="S2183" i="4"/>
  <c r="Z2191" i="4"/>
  <c r="AA2191" i="4" s="1"/>
  <c r="AB2191" i="4" s="1"/>
  <c r="AC2191" i="4" s="1"/>
  <c r="Z2200" i="4"/>
  <c r="AA2200" i="4" s="1"/>
  <c r="AB2200" i="4" s="1"/>
  <c r="AC2200" i="4" s="1"/>
  <c r="AD2200" i="4" s="1"/>
  <c r="Z2206" i="4"/>
  <c r="AA2206" i="4" s="1"/>
  <c r="AB2206" i="4" s="1"/>
  <c r="AC2206" i="4" s="1"/>
  <c r="AD2206" i="4" s="1"/>
  <c r="S2212" i="4"/>
  <c r="AD2212" i="4" s="1"/>
  <c r="Z2306" i="4"/>
  <c r="AA2306" i="4" s="1"/>
  <c r="AB2306" i="4" s="1"/>
  <c r="AC2306" i="4" s="1"/>
  <c r="S2342" i="4"/>
  <c r="Z2353" i="4"/>
  <c r="AA2353" i="4" s="1"/>
  <c r="AB2353" i="4" s="1"/>
  <c r="AC2353" i="4" s="1"/>
  <c r="AD2353" i="4" s="1"/>
  <c r="Z2373" i="4"/>
  <c r="AA2373" i="4" s="1"/>
  <c r="AB2373" i="4" s="1"/>
  <c r="AC2373" i="4" s="1"/>
  <c r="S2513" i="4"/>
  <c r="AD2513" i="4" s="1"/>
  <c r="AD2057" i="4"/>
  <c r="Z2067" i="4"/>
  <c r="AA2067" i="4" s="1"/>
  <c r="AB2067" i="4" s="1"/>
  <c r="AC2067" i="4" s="1"/>
  <c r="Z2070" i="4"/>
  <c r="AA2070" i="4" s="1"/>
  <c r="AB2070" i="4" s="1"/>
  <c r="AC2070" i="4" s="1"/>
  <c r="AD2070" i="4" s="1"/>
  <c r="Z2082" i="4"/>
  <c r="AA2082" i="4" s="1"/>
  <c r="AB2082" i="4" s="1"/>
  <c r="AC2082" i="4" s="1"/>
  <c r="S2131" i="4"/>
  <c r="Z2182" i="4"/>
  <c r="AA2182" i="4" s="1"/>
  <c r="AB2182" i="4" s="1"/>
  <c r="AC2182" i="4" s="1"/>
  <c r="AD2182" i="4" s="1"/>
  <c r="Z2188" i="4"/>
  <c r="AA2188" i="4" s="1"/>
  <c r="AB2188" i="4" s="1"/>
  <c r="AC2188" i="4" s="1"/>
  <c r="AD2188" i="4" s="1"/>
  <c r="S2189" i="4"/>
  <c r="AD2189" i="4" s="1"/>
  <c r="Z2194" i="4"/>
  <c r="AA2194" i="4" s="1"/>
  <c r="AB2194" i="4" s="1"/>
  <c r="AC2194" i="4" s="1"/>
  <c r="S2195" i="4"/>
  <c r="AD2195" i="4" s="1"/>
  <c r="AD2197" i="4"/>
  <c r="Z2225" i="4"/>
  <c r="AA2225" i="4" s="1"/>
  <c r="AB2225" i="4" s="1"/>
  <c r="AC2225" i="4" s="1"/>
  <c r="S2267" i="4"/>
  <c r="S2278" i="4"/>
  <c r="Z2013" i="4"/>
  <c r="AA2013" i="4" s="1"/>
  <c r="AB2013" i="4" s="1"/>
  <c r="AC2013" i="4" s="1"/>
  <c r="AD2013" i="4" s="1"/>
  <c r="S2014" i="4"/>
  <c r="AD2014" i="4" s="1"/>
  <c r="S2025" i="4"/>
  <c r="Z2035" i="4"/>
  <c r="AA2035" i="4" s="1"/>
  <c r="AB2035" i="4" s="1"/>
  <c r="AC2035" i="4" s="1"/>
  <c r="S2038" i="4"/>
  <c r="AD2038" i="4" s="1"/>
  <c r="Z2053" i="4"/>
  <c r="AA2053" i="4" s="1"/>
  <c r="AB2053" i="4" s="1"/>
  <c r="AC2053" i="4" s="1"/>
  <c r="S2067" i="4"/>
  <c r="S2102" i="4"/>
  <c r="Z2107" i="4"/>
  <c r="AA2107" i="4" s="1"/>
  <c r="AB2107" i="4" s="1"/>
  <c r="AC2107" i="4" s="1"/>
  <c r="Z2112" i="4"/>
  <c r="AA2112" i="4" s="1"/>
  <c r="AB2112" i="4" s="1"/>
  <c r="AC2112" i="4" s="1"/>
  <c r="S2118" i="4"/>
  <c r="S2123" i="4"/>
  <c r="S2143" i="4"/>
  <c r="AD2143" i="4" s="1"/>
  <c r="S2151" i="4"/>
  <c r="AD2151" i="4" s="1"/>
  <c r="S2159" i="4"/>
  <c r="AD2159" i="4" s="1"/>
  <c r="S2167" i="4"/>
  <c r="AD2167" i="4" s="1"/>
  <c r="S2175" i="4"/>
  <c r="AD2175" i="4" s="1"/>
  <c r="S2199" i="4"/>
  <c r="AD2219" i="4"/>
  <c r="Z2256" i="4"/>
  <c r="AA2256" i="4" s="1"/>
  <c r="AB2256" i="4" s="1"/>
  <c r="AC2256" i="4" s="1"/>
  <c r="Z2260" i="4"/>
  <c r="AA2260" i="4" s="1"/>
  <c r="AB2260" i="4" s="1"/>
  <c r="AC2260" i="4" s="1"/>
  <c r="AD2335" i="4"/>
  <c r="S2380" i="4"/>
  <c r="S2442" i="4"/>
  <c r="AD2442" i="4" s="1"/>
  <c r="AD2653" i="4"/>
  <c r="AD2234" i="4"/>
  <c r="Z2237" i="4"/>
  <c r="AA2237" i="4" s="1"/>
  <c r="AB2237" i="4" s="1"/>
  <c r="AC2237" i="4" s="1"/>
  <c r="Z2238" i="4"/>
  <c r="AA2238" i="4" s="1"/>
  <c r="AB2238" i="4" s="1"/>
  <c r="AC2238" i="4" s="1"/>
  <c r="Z2241" i="4"/>
  <c r="AA2241" i="4" s="1"/>
  <c r="AB2241" i="4" s="1"/>
  <c r="AC2241" i="4" s="1"/>
  <c r="Z2242" i="4"/>
  <c r="AA2242" i="4" s="1"/>
  <c r="AB2242" i="4" s="1"/>
  <c r="AC2242" i="4" s="1"/>
  <c r="Z2245" i="4"/>
  <c r="AA2245" i="4" s="1"/>
  <c r="AB2245" i="4" s="1"/>
  <c r="AC2245" i="4" s="1"/>
  <c r="Z2253" i="4"/>
  <c r="AA2253" i="4" s="1"/>
  <c r="AB2253" i="4" s="1"/>
  <c r="AC2253" i="4" s="1"/>
  <c r="Z2258" i="4"/>
  <c r="AA2258" i="4" s="1"/>
  <c r="AB2258" i="4" s="1"/>
  <c r="AC2258" i="4" s="1"/>
  <c r="AD2258" i="4" s="1"/>
  <c r="Z2265" i="4"/>
  <c r="AA2265" i="4" s="1"/>
  <c r="AB2265" i="4" s="1"/>
  <c r="AC2265" i="4" s="1"/>
  <c r="Z2270" i="4"/>
  <c r="AA2270" i="4" s="1"/>
  <c r="AB2270" i="4" s="1"/>
  <c r="AC2270" i="4" s="1"/>
  <c r="AD2270" i="4" s="1"/>
  <c r="Z2282" i="4"/>
  <c r="AA2282" i="4" s="1"/>
  <c r="AB2282" i="4" s="1"/>
  <c r="AC2282" i="4" s="1"/>
  <c r="AD2282" i="4" s="1"/>
  <c r="AD2287" i="4"/>
  <c r="AD2299" i="4"/>
  <c r="Z2312" i="4"/>
  <c r="AA2312" i="4" s="1"/>
  <c r="AB2312" i="4" s="1"/>
  <c r="AC2312" i="4" s="1"/>
  <c r="S2313" i="4"/>
  <c r="Z2318" i="4"/>
  <c r="AA2318" i="4" s="1"/>
  <c r="AB2318" i="4" s="1"/>
  <c r="AC2318" i="4" s="1"/>
  <c r="S2319" i="4"/>
  <c r="AD2319" i="4" s="1"/>
  <c r="Z2323" i="4"/>
  <c r="AA2323" i="4" s="1"/>
  <c r="AB2323" i="4" s="1"/>
  <c r="AC2323" i="4" s="1"/>
  <c r="S2328" i="4"/>
  <c r="S2333" i="4"/>
  <c r="S2334" i="4"/>
  <c r="AD2334" i="4" s="1"/>
  <c r="Z2337" i="4"/>
  <c r="AA2337" i="4" s="1"/>
  <c r="AB2337" i="4" s="1"/>
  <c r="AC2337" i="4" s="1"/>
  <c r="Z2340" i="4"/>
  <c r="AA2340" i="4" s="1"/>
  <c r="AB2340" i="4" s="1"/>
  <c r="AC2340" i="4" s="1"/>
  <c r="AD2340" i="4" s="1"/>
  <c r="Z2356" i="4"/>
  <c r="AA2356" i="4" s="1"/>
  <c r="AB2356" i="4" s="1"/>
  <c r="AC2356" i="4" s="1"/>
  <c r="AD2356" i="4" s="1"/>
  <c r="S2363" i="4"/>
  <c r="Z2368" i="4"/>
  <c r="AA2368" i="4" s="1"/>
  <c r="AB2368" i="4" s="1"/>
  <c r="AC2368" i="4" s="1"/>
  <c r="AD2368" i="4" s="1"/>
  <c r="Z2379" i="4"/>
  <c r="AA2379" i="4" s="1"/>
  <c r="AB2379" i="4" s="1"/>
  <c r="AC2379" i="4" s="1"/>
  <c r="Z2384" i="4"/>
  <c r="AA2384" i="4" s="1"/>
  <c r="AB2384" i="4" s="1"/>
  <c r="AC2384" i="4" s="1"/>
  <c r="AD2384" i="4" s="1"/>
  <c r="O2446" i="4"/>
  <c r="AD2432" i="4"/>
  <c r="AD2439" i="4"/>
  <c r="S2470" i="4"/>
  <c r="Z2488" i="4"/>
  <c r="AA2488" i="4" s="1"/>
  <c r="AB2488" i="4" s="1"/>
  <c r="AC2488" i="4" s="1"/>
  <c r="AD2508" i="4"/>
  <c r="S2527" i="4"/>
  <c r="AD2527" i="4" s="1"/>
  <c r="Z2550" i="4"/>
  <c r="AA2550" i="4" s="1"/>
  <c r="AB2550" i="4" s="1"/>
  <c r="AC2550" i="4" s="1"/>
  <c r="AD2550" i="4" s="1"/>
  <c r="AD2574" i="4"/>
  <c r="AD2650" i="4"/>
  <c r="S2246" i="4"/>
  <c r="Z2263" i="4"/>
  <c r="AA2263" i="4" s="1"/>
  <c r="AB2263" i="4" s="1"/>
  <c r="AC2263" i="4" s="1"/>
  <c r="AD2263" i="4" s="1"/>
  <c r="Z2304" i="4"/>
  <c r="AA2304" i="4" s="1"/>
  <c r="AB2304" i="4" s="1"/>
  <c r="AC2304" i="4" s="1"/>
  <c r="S2305" i="4"/>
  <c r="Z2310" i="4"/>
  <c r="AA2310" i="4" s="1"/>
  <c r="AB2310" i="4" s="1"/>
  <c r="AC2310" i="4" s="1"/>
  <c r="AD2310" i="4" s="1"/>
  <c r="S2311" i="4"/>
  <c r="AD2311" i="4" s="1"/>
  <c r="S2325" i="4"/>
  <c r="AD2325" i="4" s="1"/>
  <c r="Z2332" i="4"/>
  <c r="AA2332" i="4" s="1"/>
  <c r="AB2332" i="4" s="1"/>
  <c r="AC2332" i="4" s="1"/>
  <c r="AD2332" i="4" s="1"/>
  <c r="S2351" i="4"/>
  <c r="S2370" i="4"/>
  <c r="S2371" i="4"/>
  <c r="S2386" i="4"/>
  <c r="Z2420" i="4"/>
  <c r="AA2420" i="4" s="1"/>
  <c r="AB2420" i="4" s="1"/>
  <c r="AC2420" i="4" s="1"/>
  <c r="AD2424" i="4"/>
  <c r="Z2428" i="4"/>
  <c r="AA2428" i="4" s="1"/>
  <c r="AB2428" i="4" s="1"/>
  <c r="AC2428" i="4" s="1"/>
  <c r="AD2428" i="4" s="1"/>
  <c r="S2438" i="4"/>
  <c r="AD2438" i="4" s="1"/>
  <c r="Z2453" i="4"/>
  <c r="AA2453" i="4" s="1"/>
  <c r="AA2456" i="4" s="1"/>
  <c r="Z2504" i="4"/>
  <c r="AA2504" i="4" s="1"/>
  <c r="AB2504" i="4" s="1"/>
  <c r="AC2504" i="4" s="1"/>
  <c r="AD2504" i="4" s="1"/>
  <c r="S2505" i="4"/>
  <c r="AD2505" i="4" s="1"/>
  <c r="S2583" i="4"/>
  <c r="AD2583" i="4" s="1"/>
  <c r="S2613" i="4"/>
  <c r="AD2613" i="4" s="1"/>
  <c r="Z2231" i="4"/>
  <c r="AA2231" i="4" s="1"/>
  <c r="AB2231" i="4" s="1"/>
  <c r="AC2231" i="4" s="1"/>
  <c r="AD2231" i="4" s="1"/>
  <c r="Z2233" i="4"/>
  <c r="AA2233" i="4" s="1"/>
  <c r="AB2233" i="4" s="1"/>
  <c r="AC2233" i="4" s="1"/>
  <c r="Z2251" i="4"/>
  <c r="AA2251" i="4" s="1"/>
  <c r="AB2251" i="4" s="1"/>
  <c r="AC2251" i="4" s="1"/>
  <c r="AD2251" i="4" s="1"/>
  <c r="Z2257" i="4"/>
  <c r="AA2257" i="4" s="1"/>
  <c r="AB2257" i="4" s="1"/>
  <c r="AC2257" i="4" s="1"/>
  <c r="Z2269" i="4"/>
  <c r="AA2269" i="4" s="1"/>
  <c r="AB2269" i="4" s="1"/>
  <c r="AC2269" i="4" s="1"/>
  <c r="Z2274" i="4"/>
  <c r="AA2274" i="4" s="1"/>
  <c r="AB2274" i="4" s="1"/>
  <c r="AC2274" i="4" s="1"/>
  <c r="AD2274" i="4" s="1"/>
  <c r="Z2281" i="4"/>
  <c r="AA2281" i="4" s="1"/>
  <c r="AB2281" i="4" s="1"/>
  <c r="AC2281" i="4" s="1"/>
  <c r="Z2286" i="4"/>
  <c r="AA2286" i="4" s="1"/>
  <c r="AB2286" i="4" s="1"/>
  <c r="AC2286" i="4" s="1"/>
  <c r="AD2286" i="4" s="1"/>
  <c r="Z2291" i="4"/>
  <c r="AA2291" i="4" s="1"/>
  <c r="AB2291" i="4" s="1"/>
  <c r="AC2291" i="4" s="1"/>
  <c r="AD2291" i="4" s="1"/>
  <c r="Z2298" i="4"/>
  <c r="AA2298" i="4" s="1"/>
  <c r="AB2298" i="4" s="1"/>
  <c r="AC2298" i="4" s="1"/>
  <c r="AD2298" i="4" s="1"/>
  <c r="Z2303" i="4"/>
  <c r="AA2303" i="4" s="1"/>
  <c r="AB2303" i="4" s="1"/>
  <c r="AC2303" i="4" s="1"/>
  <c r="AD2303" i="4" s="1"/>
  <c r="Z2307" i="4"/>
  <c r="AA2307" i="4" s="1"/>
  <c r="AB2307" i="4" s="1"/>
  <c r="AC2307" i="4" s="1"/>
  <c r="S2312" i="4"/>
  <c r="S2317" i="4"/>
  <c r="S2318" i="4"/>
  <c r="Z2321" i="4"/>
  <c r="AA2321" i="4" s="1"/>
  <c r="AB2321" i="4" s="1"/>
  <c r="AC2321" i="4" s="1"/>
  <c r="Z2324" i="4"/>
  <c r="AA2324" i="4" s="1"/>
  <c r="AB2324" i="4" s="1"/>
  <c r="AC2324" i="4" s="1"/>
  <c r="Z2341" i="4"/>
  <c r="AA2341" i="4" s="1"/>
  <c r="AB2341" i="4" s="1"/>
  <c r="AC2341" i="4" s="1"/>
  <c r="AD2341" i="4" s="1"/>
  <c r="Z2342" i="4"/>
  <c r="AA2342" i="4" s="1"/>
  <c r="AB2342" i="4" s="1"/>
  <c r="AC2342" i="4" s="1"/>
  <c r="Z2344" i="4"/>
  <c r="AA2344" i="4" s="1"/>
  <c r="AB2344" i="4" s="1"/>
  <c r="AC2344" i="4" s="1"/>
  <c r="AD2344" i="4" s="1"/>
  <c r="S2358" i="4"/>
  <c r="AD2358" i="4" s="1"/>
  <c r="Z2374" i="4"/>
  <c r="AA2374" i="4" s="1"/>
  <c r="AB2374" i="4" s="1"/>
  <c r="AC2374" i="4" s="1"/>
  <c r="AD2374" i="4" s="1"/>
  <c r="Z2376" i="4"/>
  <c r="AA2376" i="4" s="1"/>
  <c r="AB2376" i="4" s="1"/>
  <c r="AC2376" i="4" s="1"/>
  <c r="S2378" i="4"/>
  <c r="Z2391" i="4"/>
  <c r="AA2391" i="4" s="1"/>
  <c r="AB2391" i="4" s="1"/>
  <c r="AC2391" i="4" s="1"/>
  <c r="S2423" i="4"/>
  <c r="Z2433" i="4"/>
  <c r="AA2433" i="4" s="1"/>
  <c r="AB2433" i="4" s="1"/>
  <c r="AC2433" i="4" s="1"/>
  <c r="AD2433" i="4" s="1"/>
  <c r="Z2435" i="4"/>
  <c r="AA2435" i="4" s="1"/>
  <c r="AB2435" i="4" s="1"/>
  <c r="AC2435" i="4" s="1"/>
  <c r="AD2435" i="4" s="1"/>
  <c r="S2468" i="4"/>
  <c r="K2775" i="4"/>
  <c r="K2778" i="4" s="1"/>
  <c r="AD2696" i="4"/>
  <c r="AD2699" i="4"/>
  <c r="Z2222" i="4"/>
  <c r="AA2222" i="4" s="1"/>
  <c r="AB2222" i="4" s="1"/>
  <c r="AC2222" i="4" s="1"/>
  <c r="Z2262" i="4"/>
  <c r="AA2262" i="4" s="1"/>
  <c r="AB2262" i="4" s="1"/>
  <c r="AC2262" i="4" s="1"/>
  <c r="AD2262" i="4" s="1"/>
  <c r="S2309" i="4"/>
  <c r="AD2309" i="4" s="1"/>
  <c r="Z2313" i="4"/>
  <c r="AA2313" i="4" s="1"/>
  <c r="AB2313" i="4" s="1"/>
  <c r="AC2313" i="4" s="1"/>
  <c r="Z2316" i="4"/>
  <c r="AA2316" i="4" s="1"/>
  <c r="AB2316" i="4" s="1"/>
  <c r="AC2316" i="4" s="1"/>
  <c r="Z2333" i="4"/>
  <c r="AA2333" i="4" s="1"/>
  <c r="AB2333" i="4" s="1"/>
  <c r="AC2333" i="4" s="1"/>
  <c r="Z2338" i="4"/>
  <c r="AA2338" i="4" s="1"/>
  <c r="AB2338" i="4" s="1"/>
  <c r="AC2338" i="4" s="1"/>
  <c r="AD2338" i="4" s="1"/>
  <c r="S2346" i="4"/>
  <c r="AD2346" i="4" s="1"/>
  <c r="Z2362" i="4"/>
  <c r="AA2362" i="4" s="1"/>
  <c r="AB2362" i="4" s="1"/>
  <c r="AC2362" i="4" s="1"/>
  <c r="AD2362" i="4" s="1"/>
  <c r="Z2383" i="4"/>
  <c r="AA2383" i="4" s="1"/>
  <c r="AB2383" i="4" s="1"/>
  <c r="AC2383" i="4" s="1"/>
  <c r="AD2393" i="4"/>
  <c r="Z2415" i="4"/>
  <c r="AA2415" i="4" s="1"/>
  <c r="Z2429" i="4"/>
  <c r="AA2429" i="4" s="1"/>
  <c r="AB2429" i="4" s="1"/>
  <c r="AC2429" i="4" s="1"/>
  <c r="Z2431" i="4"/>
  <c r="AA2431" i="4" s="1"/>
  <c r="AB2431" i="4" s="1"/>
  <c r="AC2431" i="4" s="1"/>
  <c r="AD2512" i="4"/>
  <c r="Z2522" i="4"/>
  <c r="AA2522" i="4" s="1"/>
  <c r="AB2522" i="4" s="1"/>
  <c r="Z2546" i="4"/>
  <c r="AA2546" i="4" s="1"/>
  <c r="AB2546" i="4" s="1"/>
  <c r="AC2546" i="4" s="1"/>
  <c r="AH2658" i="4"/>
  <c r="AD2656" i="4"/>
  <c r="Z2767" i="4"/>
  <c r="AA2767" i="4" s="1"/>
  <c r="AB2767" i="4" s="1"/>
  <c r="Z2221" i="4"/>
  <c r="AA2221" i="4" s="1"/>
  <c r="AB2221" i="4" s="1"/>
  <c r="AC2221" i="4" s="1"/>
  <c r="Z2229" i="4"/>
  <c r="AA2229" i="4" s="1"/>
  <c r="AB2229" i="4" s="1"/>
  <c r="AC2229" i="4" s="1"/>
  <c r="AD2250" i="4"/>
  <c r="AD2255" i="4"/>
  <c r="AD2267" i="4"/>
  <c r="Z2273" i="4"/>
  <c r="AA2273" i="4" s="1"/>
  <c r="AB2273" i="4" s="1"/>
  <c r="AC2273" i="4" s="1"/>
  <c r="AD2290" i="4"/>
  <c r="S2292" i="4"/>
  <c r="AD2292" i="4" s="1"/>
  <c r="AD2302" i="4"/>
  <c r="Z2308" i="4"/>
  <c r="AA2308" i="4" s="1"/>
  <c r="AB2308" i="4" s="1"/>
  <c r="AC2308" i="4" s="1"/>
  <c r="AD2308" i="4" s="1"/>
  <c r="S2324" i="4"/>
  <c r="Z2330" i="4"/>
  <c r="AA2330" i="4" s="1"/>
  <c r="AB2330" i="4" s="1"/>
  <c r="AC2330" i="4" s="1"/>
  <c r="AD2330" i="4" s="1"/>
  <c r="S2347" i="4"/>
  <c r="S2366" i="4"/>
  <c r="AD2366" i="4" s="1"/>
  <c r="Z2417" i="4"/>
  <c r="AA2417" i="4" s="1"/>
  <c r="AB2417" i="4" s="1"/>
  <c r="AC2417" i="4" s="1"/>
  <c r="AD2417" i="4" s="1"/>
  <c r="Z2419" i="4"/>
  <c r="AA2419" i="4" s="1"/>
  <c r="AB2419" i="4" s="1"/>
  <c r="AC2419" i="4" s="1"/>
  <c r="Z2423" i="4"/>
  <c r="AA2423" i="4" s="1"/>
  <c r="AB2423" i="4" s="1"/>
  <c r="AC2423" i="4" s="1"/>
  <c r="S2430" i="4"/>
  <c r="AD2430" i="4" s="1"/>
  <c r="S2473" i="4"/>
  <c r="AD2473" i="4" s="1"/>
  <c r="S2501" i="4"/>
  <c r="AD2501" i="4" s="1"/>
  <c r="AD2534" i="4"/>
  <c r="Z2562" i="4"/>
  <c r="AA2562" i="4" s="1"/>
  <c r="AB2562" i="4" s="1"/>
  <c r="AC2562" i="4" s="1"/>
  <c r="S2579" i="4"/>
  <c r="AD2579" i="4" s="1"/>
  <c r="Z2584" i="4"/>
  <c r="AA2584" i="4" s="1"/>
  <c r="AB2584" i="4" s="1"/>
  <c r="AC2584" i="4" s="1"/>
  <c r="S2230" i="4"/>
  <c r="Z2261" i="4"/>
  <c r="AA2261" i="4" s="1"/>
  <c r="AB2261" i="4" s="1"/>
  <c r="AC2261" i="4" s="1"/>
  <c r="Z2278" i="4"/>
  <c r="AA2278" i="4" s="1"/>
  <c r="AB2278" i="4" s="1"/>
  <c r="AC2278" i="4" s="1"/>
  <c r="Z2295" i="4"/>
  <c r="AA2295" i="4" s="1"/>
  <c r="AB2295" i="4" s="1"/>
  <c r="AC2295" i="4" s="1"/>
  <c r="AD2295" i="4" s="1"/>
  <c r="S2316" i="4"/>
  <c r="Z2317" i="4"/>
  <c r="AA2317" i="4" s="1"/>
  <c r="AB2317" i="4" s="1"/>
  <c r="AC2317" i="4" s="1"/>
  <c r="Z2322" i="4"/>
  <c r="AA2322" i="4" s="1"/>
  <c r="AB2322" i="4" s="1"/>
  <c r="AC2322" i="4" s="1"/>
  <c r="AD2322" i="4" s="1"/>
  <c r="Z2336" i="4"/>
  <c r="AA2336" i="4" s="1"/>
  <c r="AB2336" i="4" s="1"/>
  <c r="AC2336" i="4" s="1"/>
  <c r="S2337" i="4"/>
  <c r="S2354" i="4"/>
  <c r="AD2354" i="4" s="1"/>
  <c r="S2355" i="4"/>
  <c r="S2367" i="4"/>
  <c r="S2382" i="4"/>
  <c r="S2418" i="4"/>
  <c r="AD2418" i="4" s="1"/>
  <c r="S2422" i="4"/>
  <c r="AD2422" i="4" s="1"/>
  <c r="S2436" i="4"/>
  <c r="Z2445" i="4"/>
  <c r="AA2445" i="4" s="1"/>
  <c r="AB2445" i="4" s="1"/>
  <c r="AC2445" i="4" s="1"/>
  <c r="AD2445" i="4" s="1"/>
  <c r="S2472" i="4"/>
  <c r="Z2500" i="4"/>
  <c r="AD2551" i="4"/>
  <c r="Z2566" i="4"/>
  <c r="AA2566" i="4" s="1"/>
  <c r="AB2566" i="4" s="1"/>
  <c r="AC2566" i="4" s="1"/>
  <c r="AD2657" i="4"/>
  <c r="AH2677" i="4"/>
  <c r="AH2750" i="4"/>
  <c r="Q2456" i="4"/>
  <c r="AD2468" i="4"/>
  <c r="S2478" i="4"/>
  <c r="AD2478" i="4" s="1"/>
  <c r="S2487" i="4"/>
  <c r="AD2487" i="4" s="1"/>
  <c r="S2488" i="4"/>
  <c r="Z2511" i="4"/>
  <c r="AA2511" i="4" s="1"/>
  <c r="AB2511" i="4" s="1"/>
  <c r="AC2511" i="4" s="1"/>
  <c r="Z2541" i="4"/>
  <c r="AA2541" i="4" s="1"/>
  <c r="AB2541" i="4" s="1"/>
  <c r="AC2541" i="4" s="1"/>
  <c r="AD2541" i="4" s="1"/>
  <c r="Z2544" i="4"/>
  <c r="AA2544" i="4" s="1"/>
  <c r="AB2544" i="4" s="1"/>
  <c r="AC2544" i="4" s="1"/>
  <c r="AD2544" i="4" s="1"/>
  <c r="S2558" i="4"/>
  <c r="AD2558" i="4" s="1"/>
  <c r="S2562" i="4"/>
  <c r="AD2562" i="4" s="1"/>
  <c r="AD2565" i="4"/>
  <c r="S2566" i="4"/>
  <c r="Z2567" i="4"/>
  <c r="AA2567" i="4" s="1"/>
  <c r="AB2567" i="4" s="1"/>
  <c r="AC2567" i="4" s="1"/>
  <c r="Z2572" i="4"/>
  <c r="AA2572" i="4" s="1"/>
  <c r="AB2572" i="4" s="1"/>
  <c r="AC2572" i="4" s="1"/>
  <c r="S2582" i="4"/>
  <c r="Z2590" i="4"/>
  <c r="AA2590" i="4" s="1"/>
  <c r="AB2590" i="4" s="1"/>
  <c r="AC2590" i="4" s="1"/>
  <c r="AD2590" i="4" s="1"/>
  <c r="S2626" i="4"/>
  <c r="S2627" i="4"/>
  <c r="AD2627" i="4" s="1"/>
  <c r="Z2666" i="4"/>
  <c r="AA2666" i="4" s="1"/>
  <c r="AB2666" i="4" s="1"/>
  <c r="AC2666" i="4" s="1"/>
  <c r="S2706" i="4"/>
  <c r="S2712" i="4"/>
  <c r="Z2718" i="4"/>
  <c r="AA2718" i="4" s="1"/>
  <c r="AB2718" i="4" s="1"/>
  <c r="AC2718" i="4" s="1"/>
  <c r="S2722" i="4"/>
  <c r="AD2722" i="4" s="1"/>
  <c r="Z2723" i="4"/>
  <c r="AA2723" i="4" s="1"/>
  <c r="AB2723" i="4" s="1"/>
  <c r="AC2723" i="4" s="1"/>
  <c r="AD2723" i="4" s="1"/>
  <c r="S2735" i="4"/>
  <c r="Z2745" i="4"/>
  <c r="AA2745" i="4" s="1"/>
  <c r="AB2745" i="4" s="1"/>
  <c r="AC2745" i="4" s="1"/>
  <c r="AD2745" i="4" s="1"/>
  <c r="S2759" i="4"/>
  <c r="AD2759" i="4" s="1"/>
  <c r="AH2769" i="4"/>
  <c r="Z2484" i="4"/>
  <c r="Z2501" i="4"/>
  <c r="Z2506" i="4"/>
  <c r="AA2506" i="4" s="1"/>
  <c r="AB2506" i="4" s="1"/>
  <c r="AC2506" i="4" s="1"/>
  <c r="AD2506" i="4" s="1"/>
  <c r="S2525" i="4"/>
  <c r="Z2535" i="4"/>
  <c r="AA2535" i="4" s="1"/>
  <c r="AB2535" i="4" s="1"/>
  <c r="AC2535" i="4" s="1"/>
  <c r="Z2537" i="4"/>
  <c r="AA2537" i="4" s="1"/>
  <c r="AB2537" i="4" s="1"/>
  <c r="AC2537" i="4" s="1"/>
  <c r="AD2537" i="4" s="1"/>
  <c r="Z2540" i="4"/>
  <c r="AA2540" i="4" s="1"/>
  <c r="AB2540" i="4" s="1"/>
  <c r="AC2540" i="4" s="1"/>
  <c r="AD2540" i="4" s="1"/>
  <c r="S2552" i="4"/>
  <c r="Z2568" i="4"/>
  <c r="AA2568" i="4" s="1"/>
  <c r="AB2568" i="4" s="1"/>
  <c r="AC2568" i="4" s="1"/>
  <c r="S2572" i="4"/>
  <c r="AD2586" i="4"/>
  <c r="AD2641" i="4"/>
  <c r="AD2671" i="4"/>
  <c r="Z2673" i="4"/>
  <c r="AA2673" i="4" s="1"/>
  <c r="AB2673" i="4" s="1"/>
  <c r="AC2673" i="4" s="1"/>
  <c r="AD2673" i="4" s="1"/>
  <c r="S2718" i="4"/>
  <c r="S2721" i="4"/>
  <c r="AD2721" i="4" s="1"/>
  <c r="O2750" i="4"/>
  <c r="Z2739" i="4"/>
  <c r="AA2739" i="4" s="1"/>
  <c r="AB2739" i="4" s="1"/>
  <c r="AC2739" i="4" s="1"/>
  <c r="AD2739" i="4" s="1"/>
  <c r="S2744" i="4"/>
  <c r="AD2744" i="4" s="1"/>
  <c r="S2748" i="4"/>
  <c r="AD2748" i="4" s="1"/>
  <c r="AD2578" i="4"/>
  <c r="Z2589" i="4"/>
  <c r="AA2589" i="4" s="1"/>
  <c r="AB2589" i="4" s="1"/>
  <c r="AC2589" i="4" s="1"/>
  <c r="AD2589" i="4" s="1"/>
  <c r="Z2675" i="4"/>
  <c r="AA2675" i="4" s="1"/>
  <c r="AB2675" i="4" s="1"/>
  <c r="AC2675" i="4" s="1"/>
  <c r="S2695" i="4"/>
  <c r="AD2715" i="4"/>
  <c r="Z2717" i="4"/>
  <c r="AA2717" i="4" s="1"/>
  <c r="AB2717" i="4" s="1"/>
  <c r="AC2717" i="4" s="1"/>
  <c r="AD2743" i="4"/>
  <c r="K2597" i="4"/>
  <c r="Z2425" i="4"/>
  <c r="AA2425" i="4" s="1"/>
  <c r="AB2425" i="4" s="1"/>
  <c r="AC2425" i="4" s="1"/>
  <c r="AD2425" i="4" s="1"/>
  <c r="S2427" i="4"/>
  <c r="S2431" i="4"/>
  <c r="Z2436" i="4"/>
  <c r="AA2436" i="4" s="1"/>
  <c r="AB2436" i="4" s="1"/>
  <c r="AC2436" i="4" s="1"/>
  <c r="Z2440" i="4"/>
  <c r="AA2440" i="4" s="1"/>
  <c r="AB2440" i="4" s="1"/>
  <c r="AC2440" i="4" s="1"/>
  <c r="AD2440" i="4" s="1"/>
  <c r="Z2444" i="4"/>
  <c r="AA2444" i="4" s="1"/>
  <c r="AB2444" i="4" s="1"/>
  <c r="AC2444" i="4" s="1"/>
  <c r="AD2444" i="4" s="1"/>
  <c r="S2469" i="4"/>
  <c r="AD2469" i="4" s="1"/>
  <c r="Z2482" i="4"/>
  <c r="S2484" i="4"/>
  <c r="AD2484" i="4" s="1"/>
  <c r="S2502" i="4"/>
  <c r="Z2528" i="4"/>
  <c r="AA2528" i="4" s="1"/>
  <c r="AB2528" i="4" s="1"/>
  <c r="AC2528" i="4" s="1"/>
  <c r="S2529" i="4"/>
  <c r="AD2529" i="4" s="1"/>
  <c r="Z2531" i="4"/>
  <c r="AA2531" i="4" s="1"/>
  <c r="AB2531" i="4" s="1"/>
  <c r="AC2531" i="4" s="1"/>
  <c r="Z2533" i="4"/>
  <c r="AA2533" i="4" s="1"/>
  <c r="AB2533" i="4" s="1"/>
  <c r="AC2533" i="4" s="1"/>
  <c r="Z2536" i="4"/>
  <c r="AA2536" i="4" s="1"/>
  <c r="AB2536" i="4" s="1"/>
  <c r="AC2536" i="4" s="1"/>
  <c r="Z2547" i="4"/>
  <c r="AA2547" i="4" s="1"/>
  <c r="AB2547" i="4" s="1"/>
  <c r="AC2547" i="4" s="1"/>
  <c r="Z2549" i="4"/>
  <c r="AA2549" i="4" s="1"/>
  <c r="AB2549" i="4" s="1"/>
  <c r="AC2549" i="4" s="1"/>
  <c r="S2568" i="4"/>
  <c r="S2571" i="4"/>
  <c r="AD2571" i="4" s="1"/>
  <c r="Z2585" i="4"/>
  <c r="AA2585" i="4" s="1"/>
  <c r="AB2585" i="4" s="1"/>
  <c r="AC2585" i="4" s="1"/>
  <c r="AD2588" i="4"/>
  <c r="S2591" i="4"/>
  <c r="AD2591" i="4" s="1"/>
  <c r="S2602" i="4"/>
  <c r="AD2602" i="4" s="1"/>
  <c r="AD2609" i="4"/>
  <c r="S2622" i="4"/>
  <c r="S2634" i="4"/>
  <c r="S2638" i="4"/>
  <c r="AD2638" i="4" s="1"/>
  <c r="S2639" i="4"/>
  <c r="AD2639" i="4" s="1"/>
  <c r="Z2651" i="4"/>
  <c r="AA2651" i="4" s="1"/>
  <c r="AB2651" i="4" s="1"/>
  <c r="AC2651" i="4" s="1"/>
  <c r="S2652" i="4"/>
  <c r="Z2669" i="4"/>
  <c r="AA2669" i="4" s="1"/>
  <c r="AB2669" i="4" s="1"/>
  <c r="AC2669" i="4" s="1"/>
  <c r="S2670" i="4"/>
  <c r="S2675" i="4"/>
  <c r="AD2685" i="4"/>
  <c r="S2704" i="4"/>
  <c r="S2714" i="4"/>
  <c r="S2717" i="4"/>
  <c r="AD2725" i="4"/>
  <c r="S2733" i="4"/>
  <c r="Z2747" i="4"/>
  <c r="AA2747" i="4" s="1"/>
  <c r="AB2747" i="4" s="1"/>
  <c r="AC2747" i="4" s="1"/>
  <c r="AD2747" i="4" s="1"/>
  <c r="Q2760" i="4"/>
  <c r="Q2769" i="4"/>
  <c r="S2528" i="4"/>
  <c r="S2533" i="4"/>
  <c r="S2536" i="4"/>
  <c r="S2549" i="4"/>
  <c r="Z2552" i="4"/>
  <c r="AA2552" i="4" s="1"/>
  <c r="AB2552" i="4" s="1"/>
  <c r="AC2552" i="4" s="1"/>
  <c r="AD2554" i="4"/>
  <c r="S2559" i="4"/>
  <c r="AD2559" i="4" s="1"/>
  <c r="S2585" i="4"/>
  <c r="S2615" i="4"/>
  <c r="AD2615" i="4" s="1"/>
  <c r="S2617" i="4"/>
  <c r="S2621" i="4"/>
  <c r="AD2621" i="4" s="1"/>
  <c r="AD2625" i="4"/>
  <c r="S2642" i="4"/>
  <c r="AD2642" i="4" s="1"/>
  <c r="S2645" i="4"/>
  <c r="AD2645" i="4" s="1"/>
  <c r="S2651" i="4"/>
  <c r="S2669" i="4"/>
  <c r="S2672" i="4"/>
  <c r="S2687" i="4"/>
  <c r="AD2687" i="4" s="1"/>
  <c r="S2688" i="4"/>
  <c r="AD2688" i="4" s="1"/>
  <c r="S2689" i="4"/>
  <c r="AD2689" i="4" s="1"/>
  <c r="S2691" i="4"/>
  <c r="AD2691" i="4" s="1"/>
  <c r="Z2707" i="4"/>
  <c r="AA2707" i="4" s="1"/>
  <c r="AB2707" i="4" s="1"/>
  <c r="AC2707" i="4" s="1"/>
  <c r="AD2707" i="4" s="1"/>
  <c r="Z2709" i="4"/>
  <c r="AA2709" i="4" s="1"/>
  <c r="AB2709" i="4" s="1"/>
  <c r="AC2709" i="4" s="1"/>
  <c r="S2710" i="4"/>
  <c r="Z2711" i="4"/>
  <c r="AA2711" i="4" s="1"/>
  <c r="AB2711" i="4" s="1"/>
  <c r="AC2711" i="4" s="1"/>
  <c r="AD2711" i="4" s="1"/>
  <c r="AD2713" i="4"/>
  <c r="AD2734" i="4"/>
  <c r="AD2740" i="4"/>
  <c r="S2420" i="4"/>
  <c r="Z2426" i="4"/>
  <c r="AA2426" i="4" s="1"/>
  <c r="AB2426" i="4" s="1"/>
  <c r="AC2426" i="4" s="1"/>
  <c r="AD2426" i="4" s="1"/>
  <c r="S2467" i="4"/>
  <c r="S2479" i="4"/>
  <c r="S2480" i="4"/>
  <c r="S2495" i="4"/>
  <c r="AD2495" i="4" s="1"/>
  <c r="S2497" i="4"/>
  <c r="AD2497" i="4" s="1"/>
  <c r="S2498" i="4"/>
  <c r="AD2498" i="4" s="1"/>
  <c r="Z2538" i="4"/>
  <c r="AA2538" i="4" s="1"/>
  <c r="AB2538" i="4" s="1"/>
  <c r="AC2538" i="4" s="1"/>
  <c r="AD2538" i="4" s="1"/>
  <c r="S2542" i="4"/>
  <c r="AD2542" i="4" s="1"/>
  <c r="Z2569" i="4"/>
  <c r="AA2569" i="4" s="1"/>
  <c r="AB2569" i="4" s="1"/>
  <c r="AC2569" i="4" s="1"/>
  <c r="AD2569" i="4" s="1"/>
  <c r="S2570" i="4"/>
  <c r="AD2570" i="4" s="1"/>
  <c r="Z2582" i="4"/>
  <c r="AA2582" i="4" s="1"/>
  <c r="AB2582" i="4" s="1"/>
  <c r="AC2582" i="4" s="1"/>
  <c r="AD2610" i="4"/>
  <c r="S2632" i="4"/>
  <c r="AD2632" i="4" s="1"/>
  <c r="AD2635" i="4"/>
  <c r="S2700" i="4"/>
  <c r="AD2700" i="4" s="1"/>
  <c r="S2716" i="4"/>
  <c r="AD2716" i="4" s="1"/>
  <c r="S2736" i="4"/>
  <c r="Z2741" i="4"/>
  <c r="AA2741" i="4" s="1"/>
  <c r="AB2741" i="4" s="1"/>
  <c r="AC2741" i="4" s="1"/>
  <c r="AD2741" i="4" s="1"/>
  <c r="AH2760" i="4"/>
  <c r="AH2456" i="4"/>
  <c r="AH177" i="4"/>
  <c r="AH148" i="4"/>
  <c r="S110" i="4"/>
  <c r="AC322" i="4"/>
  <c r="AD390" i="4"/>
  <c r="AD438" i="4"/>
  <c r="AD12" i="4"/>
  <c r="R34" i="4"/>
  <c r="Q41" i="4"/>
  <c r="R168" i="4"/>
  <c r="S155" i="4"/>
  <c r="AD252" i="4"/>
  <c r="Z569" i="4"/>
  <c r="AA569" i="4" s="1"/>
  <c r="AB569" i="4" s="1"/>
  <c r="AC569" i="4" s="1"/>
  <c r="AD569" i="4" s="1"/>
  <c r="AD851" i="4"/>
  <c r="Q857" i="4"/>
  <c r="AD940" i="4"/>
  <c r="AD974" i="4"/>
  <c r="AC146" i="4"/>
  <c r="AB204" i="4"/>
  <c r="Z337" i="4"/>
  <c r="AA337" i="4" s="1"/>
  <c r="AB337" i="4" s="1"/>
  <c r="AC337" i="4" s="1"/>
  <c r="AD337" i="4" s="1"/>
  <c r="Z365" i="4"/>
  <c r="AA365" i="4" s="1"/>
  <c r="AB365" i="4" s="1"/>
  <c r="AC365" i="4" s="1"/>
  <c r="AD365" i="4" s="1"/>
  <c r="AD18" i="4"/>
  <c r="AD35" i="4"/>
  <c r="AD36" i="4"/>
  <c r="AD39" i="4"/>
  <c r="AD40" i="4"/>
  <c r="O91" i="4"/>
  <c r="S57" i="4"/>
  <c r="R111" i="4"/>
  <c r="R128" i="4" s="1"/>
  <c r="Q128" i="4"/>
  <c r="S138" i="4"/>
  <c r="AD138" i="4" s="1"/>
  <c r="AD219" i="4"/>
  <c r="AD227" i="4"/>
  <c r="AD231" i="4"/>
  <c r="AD232" i="4"/>
  <c r="AD234" i="4"/>
  <c r="AD239" i="4"/>
  <c r="AD259" i="4"/>
  <c r="R269" i="4"/>
  <c r="S368" i="4"/>
  <c r="AD451" i="4"/>
  <c r="AD483" i="4"/>
  <c r="AD499" i="4"/>
  <c r="AD547" i="4"/>
  <c r="AD635" i="4"/>
  <c r="AD651" i="4"/>
  <c r="AD715" i="4"/>
  <c r="AD741" i="4"/>
  <c r="AD745" i="4"/>
  <c r="AD747" i="4"/>
  <c r="AD775" i="4"/>
  <c r="AD777" i="4"/>
  <c r="AD793" i="4"/>
  <c r="AD806" i="4"/>
  <c r="AD848" i="4"/>
  <c r="AD917" i="4"/>
  <c r="AD937" i="4"/>
  <c r="AD972" i="4"/>
  <c r="AD15" i="4"/>
  <c r="O139" i="4"/>
  <c r="S135" i="4"/>
  <c r="AD422" i="4"/>
  <c r="AD942" i="4"/>
  <c r="Z960" i="4"/>
  <c r="AA960" i="4" s="1"/>
  <c r="AB960" i="4" s="1"/>
  <c r="AC960" i="4" s="1"/>
  <c r="AD960" i="4" s="1"/>
  <c r="S9" i="4"/>
  <c r="O19" i="4"/>
  <c r="AD11" i="4"/>
  <c r="S103" i="4"/>
  <c r="S267" i="4"/>
  <c r="O269" i="4"/>
  <c r="Z362" i="4"/>
  <c r="AA362" i="4" s="1"/>
  <c r="AB362" i="4" s="1"/>
  <c r="AC362" i="4" s="1"/>
  <c r="AD362" i="4" s="1"/>
  <c r="AD368" i="4"/>
  <c r="Z489" i="4"/>
  <c r="AA489" i="4" s="1"/>
  <c r="AB489" i="4" s="1"/>
  <c r="AC489" i="4" s="1"/>
  <c r="AD489" i="4" s="1"/>
  <c r="Z585" i="4"/>
  <c r="AA585" i="4" s="1"/>
  <c r="AB585" i="4" s="1"/>
  <c r="AC585" i="4" s="1"/>
  <c r="AD585" i="4" s="1"/>
  <c r="AD598" i="4"/>
  <c r="AD14" i="4"/>
  <c r="R26" i="4"/>
  <c r="Q27" i="4"/>
  <c r="AC50" i="4"/>
  <c r="AD48" i="4"/>
  <c r="AD50" i="4" s="1"/>
  <c r="R91" i="4"/>
  <c r="S156" i="4"/>
  <c r="AD156" i="4" s="1"/>
  <c r="O168" i="4"/>
  <c r="O260" i="4"/>
  <c r="AD208" i="4"/>
  <c r="AD237" i="4"/>
  <c r="AD241" i="4"/>
  <c r="AD244" i="4"/>
  <c r="S255" i="4"/>
  <c r="AD255" i="4" s="1"/>
  <c r="AA269" i="4"/>
  <c r="AB268" i="4"/>
  <c r="AB277" i="4"/>
  <c r="AD379" i="4"/>
  <c r="AD718" i="4"/>
  <c r="AD726" i="4"/>
  <c r="AD885" i="4"/>
  <c r="AD901" i="4"/>
  <c r="AD943" i="4"/>
  <c r="AD954" i="4"/>
  <c r="AD961" i="4"/>
  <c r="AD986" i="4"/>
  <c r="AD1023" i="4"/>
  <c r="AD1043" i="4"/>
  <c r="AD1171" i="4"/>
  <c r="AD1299" i="4"/>
  <c r="AD1630" i="4"/>
  <c r="Z59" i="4"/>
  <c r="AA59" i="4" s="1"/>
  <c r="Z75" i="4"/>
  <c r="AA75" i="4" s="1"/>
  <c r="AB75" i="4" s="1"/>
  <c r="AC75" i="4" s="1"/>
  <c r="AD75" i="4" s="1"/>
  <c r="Z83" i="4"/>
  <c r="AA83" i="4" s="1"/>
  <c r="AB83" i="4" s="1"/>
  <c r="AC83" i="4" s="1"/>
  <c r="AD83" i="4" s="1"/>
  <c r="Z112" i="4"/>
  <c r="AA112" i="4" s="1"/>
  <c r="AB112" i="4" s="1"/>
  <c r="AC112" i="4" s="1"/>
  <c r="AD112" i="4" s="1"/>
  <c r="Q148" i="4"/>
  <c r="R146" i="4"/>
  <c r="R148" i="4" s="1"/>
  <c r="Z187" i="4"/>
  <c r="Z191" i="4"/>
  <c r="Z197" i="4"/>
  <c r="Z201" i="4"/>
  <c r="Z257" i="4"/>
  <c r="AA257" i="4" s="1"/>
  <c r="AB257" i="4" s="1"/>
  <c r="AC257" i="4" s="1"/>
  <c r="AD257" i="4" s="1"/>
  <c r="S279" i="4"/>
  <c r="AD279" i="4" s="1"/>
  <c r="S287" i="4"/>
  <c r="AD287" i="4" s="1"/>
  <c r="Z310" i="4"/>
  <c r="AA310" i="4" s="1"/>
  <c r="AB310" i="4" s="1"/>
  <c r="AC310" i="4" s="1"/>
  <c r="S348" i="4"/>
  <c r="AD348" i="4" s="1"/>
  <c r="S356" i="4"/>
  <c r="AD356" i="4" s="1"/>
  <c r="Z369" i="4"/>
  <c r="AA369" i="4" s="1"/>
  <c r="AB369" i="4" s="1"/>
  <c r="AC369" i="4" s="1"/>
  <c r="AD369" i="4" s="1"/>
  <c r="S412" i="4"/>
  <c r="S684" i="4"/>
  <c r="AD684" i="4" s="1"/>
  <c r="S708" i="4"/>
  <c r="AD708" i="4" s="1"/>
  <c r="Z735" i="4"/>
  <c r="AA735" i="4" s="1"/>
  <c r="AB735" i="4" s="1"/>
  <c r="AC735" i="4" s="1"/>
  <c r="AD735" i="4" s="1"/>
  <c r="S756" i="4"/>
  <c r="S770" i="4"/>
  <c r="AD770" i="4" s="1"/>
  <c r="S802" i="4"/>
  <c r="Z808" i="4"/>
  <c r="AA808" i="4" s="1"/>
  <c r="AB808" i="4" s="1"/>
  <c r="AC808" i="4" s="1"/>
  <c r="AD808" i="4" s="1"/>
  <c r="O821" i="4"/>
  <c r="R857" i="4"/>
  <c r="Z838" i="4"/>
  <c r="Z854" i="4"/>
  <c r="AA854" i="4" s="1"/>
  <c r="AB854" i="4" s="1"/>
  <c r="AC854" i="4" s="1"/>
  <c r="AD854" i="4" s="1"/>
  <c r="AD1603" i="4"/>
  <c r="R19" i="4"/>
  <c r="Z71" i="4"/>
  <c r="AA71" i="4" s="1"/>
  <c r="AB71" i="4" s="1"/>
  <c r="AC71" i="4" s="1"/>
  <c r="AD71" i="4" s="1"/>
  <c r="Z79" i="4"/>
  <c r="AA79" i="4" s="1"/>
  <c r="AB79" i="4" s="1"/>
  <c r="AC79" i="4" s="1"/>
  <c r="AD79" i="4" s="1"/>
  <c r="Q103" i="4"/>
  <c r="Z185" i="4"/>
  <c r="Z189" i="4"/>
  <c r="Z193" i="4"/>
  <c r="Z195" i="4"/>
  <c r="Z203" i="4"/>
  <c r="Z242" i="4"/>
  <c r="AA242" i="4" s="1"/>
  <c r="AB242" i="4" s="1"/>
  <c r="AC242" i="4" s="1"/>
  <c r="S295" i="4"/>
  <c r="AD295" i="4" s="1"/>
  <c r="Z298" i="4"/>
  <c r="AA298" i="4" s="1"/>
  <c r="AB298" i="4" s="1"/>
  <c r="AC298" i="4" s="1"/>
  <c r="Z306" i="4"/>
  <c r="AA306" i="4" s="1"/>
  <c r="AB306" i="4" s="1"/>
  <c r="AC306" i="4" s="1"/>
  <c r="AD306" i="4" s="1"/>
  <c r="S324" i="4"/>
  <c r="AD324" i="4" s="1"/>
  <c r="S388" i="4"/>
  <c r="AD388" i="4" s="1"/>
  <c r="S420" i="4"/>
  <c r="AD420" i="4" s="1"/>
  <c r="S436" i="4"/>
  <c r="AD436" i="4" s="1"/>
  <c r="O1984" i="4"/>
  <c r="Z1503" i="4"/>
  <c r="AA1503" i="4" s="1"/>
  <c r="AB1503" i="4" s="1"/>
  <c r="AC1503" i="4" s="1"/>
  <c r="AD1503" i="4" s="1"/>
  <c r="Z1531" i="4"/>
  <c r="AA1531" i="4" s="1"/>
  <c r="AB1531" i="4" s="1"/>
  <c r="AC1531" i="4" s="1"/>
  <c r="Z1567" i="4"/>
  <c r="AA1567" i="4" s="1"/>
  <c r="AB1567" i="4" s="1"/>
  <c r="AC1567" i="4" s="1"/>
  <c r="AD1567" i="4" s="1"/>
  <c r="AC41" i="4"/>
  <c r="R50" i="4"/>
  <c r="O50" i="4"/>
  <c r="AH91" i="4"/>
  <c r="AH103" i="4"/>
  <c r="O128" i="4"/>
  <c r="Q139" i="4"/>
  <c r="Q177" i="4"/>
  <c r="Z176" i="4"/>
  <c r="R260" i="4"/>
  <c r="S185" i="4"/>
  <c r="AD185" i="4" s="1"/>
  <c r="S187" i="4"/>
  <c r="AD187" i="4" s="1"/>
  <c r="S189" i="4"/>
  <c r="AD189" i="4" s="1"/>
  <c r="S191" i="4"/>
  <c r="AD191" i="4" s="1"/>
  <c r="S193" i="4"/>
  <c r="AD193" i="4" s="1"/>
  <c r="S195" i="4"/>
  <c r="AD195" i="4" s="1"/>
  <c r="S197" i="4"/>
  <c r="AD197" i="4" s="1"/>
  <c r="S199" i="4"/>
  <c r="AD199" i="4" s="1"/>
  <c r="S201" i="4"/>
  <c r="AD201" i="4" s="1"/>
  <c r="S203" i="4"/>
  <c r="AD203" i="4" s="1"/>
  <c r="Z210" i="4"/>
  <c r="AA210" i="4" s="1"/>
  <c r="AB210" i="4" s="1"/>
  <c r="AC210" i="4" s="1"/>
  <c r="Z211" i="4"/>
  <c r="AA211" i="4" s="1"/>
  <c r="AB211" i="4" s="1"/>
  <c r="AC211" i="4" s="1"/>
  <c r="AD211" i="4" s="1"/>
  <c r="Z218" i="4"/>
  <c r="AA218" i="4" s="1"/>
  <c r="AB218" i="4" s="1"/>
  <c r="AC218" i="4" s="1"/>
  <c r="Z222" i="4"/>
  <c r="AA222" i="4" s="1"/>
  <c r="AB222" i="4" s="1"/>
  <c r="AC222" i="4" s="1"/>
  <c r="Z226" i="4"/>
  <c r="AA226" i="4" s="1"/>
  <c r="AB226" i="4" s="1"/>
  <c r="AC226" i="4" s="1"/>
  <c r="Z230" i="4"/>
  <c r="AA230" i="4" s="1"/>
  <c r="AB230" i="4" s="1"/>
  <c r="AC230" i="4" s="1"/>
  <c r="S233" i="4"/>
  <c r="AD233" i="4" s="1"/>
  <c r="S238" i="4"/>
  <c r="S242" i="4"/>
  <c r="S248" i="4"/>
  <c r="S251" i="4"/>
  <c r="AD251" i="4" s="1"/>
  <c r="S256" i="4"/>
  <c r="Q260" i="4"/>
  <c r="Q315" i="4"/>
  <c r="Z280" i="4"/>
  <c r="AA280" i="4" s="1"/>
  <c r="AB280" i="4" s="1"/>
  <c r="AC280" i="4" s="1"/>
  <c r="Z288" i="4"/>
  <c r="AA288" i="4" s="1"/>
  <c r="AB288" i="4" s="1"/>
  <c r="AC288" i="4" s="1"/>
  <c r="S301" i="4"/>
  <c r="AD301" i="4" s="1"/>
  <c r="S310" i="4"/>
  <c r="Z314" i="4"/>
  <c r="AA314" i="4" s="1"/>
  <c r="AB314" i="4" s="1"/>
  <c r="AC314" i="4" s="1"/>
  <c r="Z325" i="4"/>
  <c r="AA325" i="4" s="1"/>
  <c r="AB325" i="4" s="1"/>
  <c r="AC325" i="4" s="1"/>
  <c r="Z333" i="4"/>
  <c r="AA333" i="4" s="1"/>
  <c r="AB333" i="4" s="1"/>
  <c r="AC333" i="4" s="1"/>
  <c r="Z341" i="4"/>
  <c r="AA341" i="4" s="1"/>
  <c r="AB341" i="4" s="1"/>
  <c r="AC341" i="4" s="1"/>
  <c r="Z349" i="4"/>
  <c r="AA349" i="4" s="1"/>
  <c r="AB349" i="4" s="1"/>
  <c r="AC349" i="4" s="1"/>
  <c r="Z357" i="4"/>
  <c r="AA357" i="4" s="1"/>
  <c r="AB357" i="4" s="1"/>
  <c r="AC357" i="4" s="1"/>
  <c r="Z373" i="4"/>
  <c r="AA373" i="4" s="1"/>
  <c r="AB373" i="4" s="1"/>
  <c r="AC373" i="4" s="1"/>
  <c r="Z374" i="4"/>
  <c r="AA374" i="4" s="1"/>
  <c r="AB374" i="4" s="1"/>
  <c r="AC374" i="4" s="1"/>
  <c r="Z381" i="4"/>
  <c r="AA381" i="4" s="1"/>
  <c r="AB381" i="4" s="1"/>
  <c r="AC381" i="4" s="1"/>
  <c r="Z382" i="4"/>
  <c r="AA382" i="4" s="1"/>
  <c r="AB382" i="4" s="1"/>
  <c r="AC382" i="4" s="1"/>
  <c r="Z389" i="4"/>
  <c r="AA389" i="4" s="1"/>
  <c r="AB389" i="4" s="1"/>
  <c r="AC389" i="4" s="1"/>
  <c r="Z397" i="4"/>
  <c r="AA397" i="4" s="1"/>
  <c r="AB397" i="4" s="1"/>
  <c r="AC397" i="4" s="1"/>
  <c r="Z398" i="4"/>
  <c r="AA398" i="4" s="1"/>
  <c r="AB398" i="4" s="1"/>
  <c r="AC398" i="4" s="1"/>
  <c r="Z405" i="4"/>
  <c r="AA405" i="4" s="1"/>
  <c r="AB405" i="4" s="1"/>
  <c r="AC405" i="4" s="1"/>
  <c r="Z406" i="4"/>
  <c r="AA406" i="4" s="1"/>
  <c r="AB406" i="4" s="1"/>
  <c r="AC406" i="4" s="1"/>
  <c r="AD406" i="4" s="1"/>
  <c r="Z413" i="4"/>
  <c r="AA413" i="4" s="1"/>
  <c r="AB413" i="4" s="1"/>
  <c r="AC413" i="4" s="1"/>
  <c r="Z421" i="4"/>
  <c r="AA421" i="4" s="1"/>
  <c r="AB421" i="4" s="1"/>
  <c r="AC421" i="4" s="1"/>
  <c r="Z429" i="4"/>
  <c r="AA429" i="4" s="1"/>
  <c r="AB429" i="4" s="1"/>
  <c r="AC429" i="4" s="1"/>
  <c r="Z437" i="4"/>
  <c r="AA437" i="4" s="1"/>
  <c r="AB437" i="4" s="1"/>
  <c r="AC437" i="4" s="1"/>
  <c r="Z445" i="4"/>
  <c r="AA445" i="4" s="1"/>
  <c r="AB445" i="4" s="1"/>
  <c r="AC445" i="4" s="1"/>
  <c r="Z446" i="4"/>
  <c r="AA446" i="4" s="1"/>
  <c r="AB446" i="4" s="1"/>
  <c r="AC446" i="4" s="1"/>
  <c r="AD446" i="4" s="1"/>
  <c r="Z453" i="4"/>
  <c r="AA453" i="4" s="1"/>
  <c r="AB453" i="4" s="1"/>
  <c r="AC453" i="4" s="1"/>
  <c r="Z454" i="4"/>
  <c r="AA454" i="4" s="1"/>
  <c r="AB454" i="4" s="1"/>
  <c r="AC454" i="4" s="1"/>
  <c r="Z461" i="4"/>
  <c r="AA461" i="4" s="1"/>
  <c r="AB461" i="4" s="1"/>
  <c r="AC461" i="4" s="1"/>
  <c r="Z462" i="4"/>
  <c r="AA462" i="4" s="1"/>
  <c r="AB462" i="4" s="1"/>
  <c r="AC462" i="4" s="1"/>
  <c r="AD462" i="4" s="1"/>
  <c r="Z469" i="4"/>
  <c r="AA469" i="4" s="1"/>
  <c r="AB469" i="4" s="1"/>
  <c r="AC469" i="4" s="1"/>
  <c r="Z470" i="4"/>
  <c r="AA470" i="4" s="1"/>
  <c r="AB470" i="4" s="1"/>
  <c r="AC470" i="4" s="1"/>
  <c r="AD470" i="4" s="1"/>
  <c r="Z477" i="4"/>
  <c r="AA477" i="4" s="1"/>
  <c r="AB477" i="4" s="1"/>
  <c r="AC477" i="4" s="1"/>
  <c r="Z478" i="4"/>
  <c r="AA478" i="4" s="1"/>
  <c r="AB478" i="4" s="1"/>
  <c r="AC478" i="4" s="1"/>
  <c r="AD478" i="4" s="1"/>
  <c r="Z485" i="4"/>
  <c r="AA485" i="4" s="1"/>
  <c r="AB485" i="4" s="1"/>
  <c r="AC485" i="4" s="1"/>
  <c r="Z486" i="4"/>
  <c r="AA486" i="4" s="1"/>
  <c r="AB486" i="4" s="1"/>
  <c r="AC486" i="4" s="1"/>
  <c r="AD486" i="4" s="1"/>
  <c r="Z493" i="4"/>
  <c r="AA493" i="4" s="1"/>
  <c r="AB493" i="4" s="1"/>
  <c r="AC493" i="4" s="1"/>
  <c r="Z494" i="4"/>
  <c r="AA494" i="4" s="1"/>
  <c r="AB494" i="4" s="1"/>
  <c r="AC494" i="4" s="1"/>
  <c r="AD494" i="4" s="1"/>
  <c r="Z501" i="4"/>
  <c r="AA501" i="4" s="1"/>
  <c r="AB501" i="4" s="1"/>
  <c r="AC501" i="4" s="1"/>
  <c r="Z502" i="4"/>
  <c r="AA502" i="4" s="1"/>
  <c r="AB502" i="4" s="1"/>
  <c r="AC502" i="4" s="1"/>
  <c r="AD502" i="4" s="1"/>
  <c r="Z509" i="4"/>
  <c r="AA509" i="4" s="1"/>
  <c r="AB509" i="4" s="1"/>
  <c r="AC509" i="4" s="1"/>
  <c r="Z510" i="4"/>
  <c r="AA510" i="4" s="1"/>
  <c r="AB510" i="4" s="1"/>
  <c r="AC510" i="4" s="1"/>
  <c r="AD510" i="4" s="1"/>
  <c r="Z517" i="4"/>
  <c r="AA517" i="4" s="1"/>
  <c r="AB517" i="4" s="1"/>
  <c r="AC517" i="4" s="1"/>
  <c r="Z518" i="4"/>
  <c r="AA518" i="4" s="1"/>
  <c r="AB518" i="4" s="1"/>
  <c r="AC518" i="4" s="1"/>
  <c r="AD518" i="4" s="1"/>
  <c r="Z525" i="4"/>
  <c r="AA525" i="4" s="1"/>
  <c r="AB525" i="4" s="1"/>
  <c r="AC525" i="4" s="1"/>
  <c r="Z526" i="4"/>
  <c r="AA526" i="4" s="1"/>
  <c r="AB526" i="4" s="1"/>
  <c r="AC526" i="4" s="1"/>
  <c r="AD526" i="4" s="1"/>
  <c r="Z533" i="4"/>
  <c r="AA533" i="4" s="1"/>
  <c r="AB533" i="4" s="1"/>
  <c r="AC533" i="4" s="1"/>
  <c r="Z534" i="4"/>
  <c r="AA534" i="4" s="1"/>
  <c r="AB534" i="4" s="1"/>
  <c r="AC534" i="4" s="1"/>
  <c r="AD534" i="4" s="1"/>
  <c r="Z541" i="4"/>
  <c r="AA541" i="4" s="1"/>
  <c r="AB541" i="4" s="1"/>
  <c r="AC541" i="4" s="1"/>
  <c r="Z542" i="4"/>
  <c r="AA542" i="4" s="1"/>
  <c r="AB542" i="4" s="1"/>
  <c r="AC542" i="4" s="1"/>
  <c r="AD542" i="4" s="1"/>
  <c r="Z549" i="4"/>
  <c r="AA549" i="4" s="1"/>
  <c r="AB549" i="4" s="1"/>
  <c r="AC549" i="4" s="1"/>
  <c r="Z550" i="4"/>
  <c r="AA550" i="4" s="1"/>
  <c r="AB550" i="4" s="1"/>
  <c r="AC550" i="4" s="1"/>
  <c r="Z557" i="4"/>
  <c r="AA557" i="4" s="1"/>
  <c r="AB557" i="4" s="1"/>
  <c r="AC557" i="4" s="1"/>
  <c r="Z558" i="4"/>
  <c r="AA558" i="4" s="1"/>
  <c r="AB558" i="4" s="1"/>
  <c r="AC558" i="4" s="1"/>
  <c r="Z565" i="4"/>
  <c r="AA565" i="4" s="1"/>
  <c r="AB565" i="4" s="1"/>
  <c r="AC565" i="4" s="1"/>
  <c r="Z566" i="4"/>
  <c r="AA566" i="4" s="1"/>
  <c r="AB566" i="4" s="1"/>
  <c r="AC566" i="4" s="1"/>
  <c r="Z573" i="4"/>
  <c r="AA573" i="4" s="1"/>
  <c r="AB573" i="4" s="1"/>
  <c r="AC573" i="4" s="1"/>
  <c r="Z574" i="4"/>
  <c r="AA574" i="4" s="1"/>
  <c r="AB574" i="4" s="1"/>
  <c r="AC574" i="4" s="1"/>
  <c r="AD574" i="4" s="1"/>
  <c r="Z581" i="4"/>
  <c r="AA581" i="4" s="1"/>
  <c r="AB581" i="4" s="1"/>
  <c r="AC581" i="4" s="1"/>
  <c r="Z582" i="4"/>
  <c r="AA582" i="4" s="1"/>
  <c r="AB582" i="4" s="1"/>
  <c r="AC582" i="4" s="1"/>
  <c r="AD582" i="4" s="1"/>
  <c r="Z589" i="4"/>
  <c r="AA589" i="4" s="1"/>
  <c r="AB589" i="4" s="1"/>
  <c r="AC589" i="4" s="1"/>
  <c r="Z590" i="4"/>
  <c r="AA590" i="4" s="1"/>
  <c r="AB590" i="4" s="1"/>
  <c r="AC590" i="4" s="1"/>
  <c r="AD590" i="4" s="1"/>
  <c r="Z597" i="4"/>
  <c r="AA597" i="4" s="1"/>
  <c r="AB597" i="4" s="1"/>
  <c r="AC597" i="4" s="1"/>
  <c r="Z605" i="4"/>
  <c r="AA605" i="4" s="1"/>
  <c r="AB605" i="4" s="1"/>
  <c r="AC605" i="4" s="1"/>
  <c r="Z606" i="4"/>
  <c r="AA606" i="4" s="1"/>
  <c r="AB606" i="4" s="1"/>
  <c r="AC606" i="4" s="1"/>
  <c r="Z613" i="4"/>
  <c r="AA613" i="4" s="1"/>
  <c r="AB613" i="4" s="1"/>
  <c r="AC613" i="4" s="1"/>
  <c r="Z614" i="4"/>
  <c r="AA614" i="4" s="1"/>
  <c r="AB614" i="4" s="1"/>
  <c r="AC614" i="4" s="1"/>
  <c r="AD614" i="4" s="1"/>
  <c r="Z621" i="4"/>
  <c r="AA621" i="4" s="1"/>
  <c r="AB621" i="4" s="1"/>
  <c r="AC621" i="4" s="1"/>
  <c r="Z622" i="4"/>
  <c r="AA622" i="4" s="1"/>
  <c r="AB622" i="4" s="1"/>
  <c r="AC622" i="4" s="1"/>
  <c r="Z629" i="4"/>
  <c r="AA629" i="4" s="1"/>
  <c r="AB629" i="4" s="1"/>
  <c r="AC629" i="4" s="1"/>
  <c r="Z630" i="4"/>
  <c r="AA630" i="4" s="1"/>
  <c r="AB630" i="4" s="1"/>
  <c r="AC630" i="4" s="1"/>
  <c r="Z637" i="4"/>
  <c r="AA637" i="4" s="1"/>
  <c r="AB637" i="4" s="1"/>
  <c r="AC637" i="4" s="1"/>
  <c r="Z638" i="4"/>
  <c r="AA638" i="4" s="1"/>
  <c r="AB638" i="4" s="1"/>
  <c r="AC638" i="4" s="1"/>
  <c r="AD638" i="4" s="1"/>
  <c r="Z645" i="4"/>
  <c r="AA645" i="4" s="1"/>
  <c r="AB645" i="4" s="1"/>
  <c r="AC645" i="4" s="1"/>
  <c r="Z646" i="4"/>
  <c r="AA646" i="4" s="1"/>
  <c r="AB646" i="4" s="1"/>
  <c r="AC646" i="4" s="1"/>
  <c r="Z653" i="4"/>
  <c r="AA653" i="4" s="1"/>
  <c r="AB653" i="4" s="1"/>
  <c r="AC653" i="4" s="1"/>
  <c r="Z654" i="4"/>
  <c r="AA654" i="4" s="1"/>
  <c r="AB654" i="4" s="1"/>
  <c r="AC654" i="4" s="1"/>
  <c r="AD654" i="4" s="1"/>
  <c r="Z661" i="4"/>
  <c r="AA661" i="4" s="1"/>
  <c r="AB661" i="4" s="1"/>
  <c r="AC661" i="4" s="1"/>
  <c r="Z662" i="4"/>
  <c r="AA662" i="4" s="1"/>
  <c r="AB662" i="4" s="1"/>
  <c r="AC662" i="4" s="1"/>
  <c r="AD662" i="4" s="1"/>
  <c r="Z669" i="4"/>
  <c r="AA669" i="4" s="1"/>
  <c r="AB669" i="4" s="1"/>
  <c r="AC669" i="4" s="1"/>
  <c r="Z670" i="4"/>
  <c r="AA670" i="4" s="1"/>
  <c r="AB670" i="4" s="1"/>
  <c r="AC670" i="4" s="1"/>
  <c r="AD670" i="4" s="1"/>
  <c r="Z677" i="4"/>
  <c r="AA677" i="4" s="1"/>
  <c r="AB677" i="4" s="1"/>
  <c r="AC677" i="4" s="1"/>
  <c r="Z678" i="4"/>
  <c r="AA678" i="4" s="1"/>
  <c r="AB678" i="4" s="1"/>
  <c r="AC678" i="4" s="1"/>
  <c r="AD678" i="4" s="1"/>
  <c r="Z685" i="4"/>
  <c r="AA685" i="4" s="1"/>
  <c r="AB685" i="4" s="1"/>
  <c r="AC685" i="4" s="1"/>
  <c r="Z693" i="4"/>
  <c r="AA693" i="4" s="1"/>
  <c r="AB693" i="4" s="1"/>
  <c r="AC693" i="4" s="1"/>
  <c r="Z701" i="4"/>
  <c r="AA701" i="4" s="1"/>
  <c r="AB701" i="4" s="1"/>
  <c r="AC701" i="4" s="1"/>
  <c r="Z709" i="4"/>
  <c r="AA709" i="4" s="1"/>
  <c r="AB709" i="4" s="1"/>
  <c r="AC709" i="4" s="1"/>
  <c r="S722" i="4"/>
  <c r="AD722" i="4" s="1"/>
  <c r="S730" i="4"/>
  <c r="AD730" i="4" s="1"/>
  <c r="S738" i="4"/>
  <c r="AD738" i="4" s="1"/>
  <c r="S746" i="4"/>
  <c r="AD746" i="4" s="1"/>
  <c r="Z749" i="4"/>
  <c r="AA749" i="4" s="1"/>
  <c r="AB749" i="4" s="1"/>
  <c r="AC749" i="4" s="1"/>
  <c r="Z757" i="4"/>
  <c r="AA757" i="4" s="1"/>
  <c r="AB757" i="4" s="1"/>
  <c r="AC757" i="4" s="1"/>
  <c r="Z765" i="4"/>
  <c r="AA765" i="4" s="1"/>
  <c r="AB765" i="4" s="1"/>
  <c r="AC765" i="4" s="1"/>
  <c r="Z771" i="4"/>
  <c r="AA771" i="4" s="1"/>
  <c r="AB771" i="4" s="1"/>
  <c r="AC771" i="4" s="1"/>
  <c r="S776" i="4"/>
  <c r="AD776" i="4" s="1"/>
  <c r="Z779" i="4"/>
  <c r="AA779" i="4" s="1"/>
  <c r="AB779" i="4" s="1"/>
  <c r="AC779" i="4" s="1"/>
  <c r="Z787" i="4"/>
  <c r="AA787" i="4" s="1"/>
  <c r="AB787" i="4" s="1"/>
  <c r="AC787" i="4" s="1"/>
  <c r="Z795" i="4"/>
  <c r="AA795" i="4" s="1"/>
  <c r="AB795" i="4" s="1"/>
  <c r="AC795" i="4" s="1"/>
  <c r="Z812" i="4"/>
  <c r="AA812" i="4" s="1"/>
  <c r="AB812" i="4" s="1"/>
  <c r="AC812" i="4" s="1"/>
  <c r="AD812" i="4" s="1"/>
  <c r="S813" i="4"/>
  <c r="AD813" i="4" s="1"/>
  <c r="S828" i="4"/>
  <c r="Z834" i="4"/>
  <c r="O1388" i="4"/>
  <c r="S896" i="4"/>
  <c r="S912" i="4"/>
  <c r="S928" i="4"/>
  <c r="Z985" i="4"/>
  <c r="AA985" i="4" s="1"/>
  <c r="AB985" i="4" s="1"/>
  <c r="AC985" i="4" s="1"/>
  <c r="AD985" i="4" s="1"/>
  <c r="S991" i="4"/>
  <c r="AD991" i="4" s="1"/>
  <c r="Z1029" i="4"/>
  <c r="AA1029" i="4" s="1"/>
  <c r="AB1029" i="4" s="1"/>
  <c r="AC1029" i="4" s="1"/>
  <c r="AD1029" i="4" s="1"/>
  <c r="S1055" i="4"/>
  <c r="AD1055" i="4" s="1"/>
  <c r="Z1093" i="4"/>
  <c r="AA1093" i="4" s="1"/>
  <c r="AB1093" i="4" s="1"/>
  <c r="AC1093" i="4" s="1"/>
  <c r="S1119" i="4"/>
  <c r="AD1119" i="4" s="1"/>
  <c r="Z1157" i="4"/>
  <c r="AA1157" i="4" s="1"/>
  <c r="AB1157" i="4" s="1"/>
  <c r="AC1157" i="4" s="1"/>
  <c r="AD1157" i="4" s="1"/>
  <c r="S1183" i="4"/>
  <c r="AD1183" i="4" s="1"/>
  <c r="Z1221" i="4"/>
  <c r="AA1221" i="4" s="1"/>
  <c r="AB1221" i="4" s="1"/>
  <c r="AC1221" i="4" s="1"/>
  <c r="AD1221" i="4" s="1"/>
  <c r="S1247" i="4"/>
  <c r="AD1247" i="4" s="1"/>
  <c r="Z1285" i="4"/>
  <c r="AA1285" i="4" s="1"/>
  <c r="AB1285" i="4" s="1"/>
  <c r="AC1285" i="4" s="1"/>
  <c r="AD1285" i="4" s="1"/>
  <c r="S1311" i="4"/>
  <c r="AD1311" i="4" s="1"/>
  <c r="Z1349" i="4"/>
  <c r="AA1349" i="4" s="1"/>
  <c r="AB1349" i="4" s="1"/>
  <c r="AC1349" i="4" s="1"/>
  <c r="AD1349" i="4" s="1"/>
  <c r="Z63" i="4"/>
  <c r="AA63" i="4" s="1"/>
  <c r="AB63" i="4" s="1"/>
  <c r="AC63" i="4" s="1"/>
  <c r="AD63" i="4" s="1"/>
  <c r="Z67" i="4"/>
  <c r="AA67" i="4" s="1"/>
  <c r="AB67" i="4" s="1"/>
  <c r="AC67" i="4" s="1"/>
  <c r="AD67" i="4" s="1"/>
  <c r="Z87" i="4"/>
  <c r="AA87" i="4" s="1"/>
  <c r="AB87" i="4" s="1"/>
  <c r="AC87" i="4" s="1"/>
  <c r="AD87" i="4" s="1"/>
  <c r="Q91" i="4"/>
  <c r="Z116" i="4"/>
  <c r="AA116" i="4" s="1"/>
  <c r="AB116" i="4" s="1"/>
  <c r="AC116" i="4" s="1"/>
  <c r="Z120" i="4"/>
  <c r="AA120" i="4" s="1"/>
  <c r="AB120" i="4" s="1"/>
  <c r="AC120" i="4" s="1"/>
  <c r="AD120" i="4" s="1"/>
  <c r="Z124" i="4"/>
  <c r="AA124" i="4" s="1"/>
  <c r="AB124" i="4" s="1"/>
  <c r="AC124" i="4" s="1"/>
  <c r="AD124" i="4" s="1"/>
  <c r="R139" i="4"/>
  <c r="Z199" i="4"/>
  <c r="Z238" i="4"/>
  <c r="AA238" i="4" s="1"/>
  <c r="AB238" i="4" s="1"/>
  <c r="AC238" i="4" s="1"/>
  <c r="Z248" i="4"/>
  <c r="AA248" i="4" s="1"/>
  <c r="AB248" i="4" s="1"/>
  <c r="AC248" i="4" s="1"/>
  <c r="AD248" i="4" s="1"/>
  <c r="Z256" i="4"/>
  <c r="AA256" i="4" s="1"/>
  <c r="AB256" i="4" s="1"/>
  <c r="AC256" i="4" s="1"/>
  <c r="Q269" i="4"/>
  <c r="S332" i="4"/>
  <c r="AD332" i="4" s="1"/>
  <c r="S340" i="4"/>
  <c r="AD340" i="4" s="1"/>
  <c r="S428" i="4"/>
  <c r="AD428" i="4" s="1"/>
  <c r="S596" i="4"/>
  <c r="AD596" i="4" s="1"/>
  <c r="S692" i="4"/>
  <c r="AD692" i="4" s="1"/>
  <c r="S700" i="4"/>
  <c r="AD700" i="4" s="1"/>
  <c r="Z719" i="4"/>
  <c r="AA719" i="4" s="1"/>
  <c r="AB719" i="4" s="1"/>
  <c r="AC719" i="4" s="1"/>
  <c r="AD719" i="4" s="1"/>
  <c r="Z727" i="4"/>
  <c r="AA727" i="4" s="1"/>
  <c r="AB727" i="4" s="1"/>
  <c r="AC727" i="4" s="1"/>
  <c r="S748" i="4"/>
  <c r="AD748" i="4" s="1"/>
  <c r="S764" i="4"/>
  <c r="AD764" i="4" s="1"/>
  <c r="S778" i="4"/>
  <c r="AD778" i="4" s="1"/>
  <c r="S786" i="4"/>
  <c r="AD786" i="4" s="1"/>
  <c r="S794" i="4"/>
  <c r="Z1459" i="4"/>
  <c r="AA1459" i="4" s="1"/>
  <c r="AC19" i="4"/>
  <c r="Q19" i="4"/>
  <c r="Z57" i="4"/>
  <c r="S62" i="4"/>
  <c r="AD62" i="4" s="1"/>
  <c r="S66" i="4"/>
  <c r="AD66" i="4" s="1"/>
  <c r="S70" i="4"/>
  <c r="AD70" i="4" s="1"/>
  <c r="S74" i="4"/>
  <c r="AD74" i="4" s="1"/>
  <c r="S78" i="4"/>
  <c r="AD78" i="4" s="1"/>
  <c r="S82" i="4"/>
  <c r="AD82" i="4" s="1"/>
  <c r="S86" i="4"/>
  <c r="AD86" i="4" s="1"/>
  <c r="S90" i="4"/>
  <c r="AD90" i="4" s="1"/>
  <c r="R103" i="4"/>
  <c r="Z99" i="4"/>
  <c r="AA99" i="4" s="1"/>
  <c r="AB99" i="4" s="1"/>
  <c r="AC99" i="4" s="1"/>
  <c r="AD99" i="4" s="1"/>
  <c r="O103" i="4"/>
  <c r="S111" i="4"/>
  <c r="S115" i="4"/>
  <c r="AD115" i="4" s="1"/>
  <c r="S119" i="4"/>
  <c r="AD119" i="4" s="1"/>
  <c r="S123" i="4"/>
  <c r="AD123" i="4" s="1"/>
  <c r="Z125" i="4"/>
  <c r="AA125" i="4" s="1"/>
  <c r="AB125" i="4" s="1"/>
  <c r="AC125" i="4" s="1"/>
  <c r="AD125" i="4" s="1"/>
  <c r="Z136" i="4"/>
  <c r="AA136" i="4" s="1"/>
  <c r="AB136" i="4" s="1"/>
  <c r="AC136" i="4" s="1"/>
  <c r="AD136" i="4" s="1"/>
  <c r="Z147" i="4"/>
  <c r="AA147" i="4" s="1"/>
  <c r="AB147" i="4" s="1"/>
  <c r="AC147" i="4" s="1"/>
  <c r="AD147" i="4" s="1"/>
  <c r="Q168" i="4"/>
  <c r="Z167" i="4"/>
  <c r="AA167" i="4" s="1"/>
  <c r="AB167" i="4" s="1"/>
  <c r="AC167" i="4" s="1"/>
  <c r="AD167" i="4" s="1"/>
  <c r="S176" i="4"/>
  <c r="AD176" i="4" s="1"/>
  <c r="AD184" i="4"/>
  <c r="S205" i="4"/>
  <c r="S210" i="4"/>
  <c r="S213" i="4"/>
  <c r="AD213" i="4" s="1"/>
  <c r="S218" i="4"/>
  <c r="S222" i="4"/>
  <c r="S226" i="4"/>
  <c r="S230" i="4"/>
  <c r="Z235" i="4"/>
  <c r="AA235" i="4" s="1"/>
  <c r="AB235" i="4" s="1"/>
  <c r="AC235" i="4" s="1"/>
  <c r="AD235" i="4" s="1"/>
  <c r="S246" i="4"/>
  <c r="AD246" i="4" s="1"/>
  <c r="Z253" i="4"/>
  <c r="AA253" i="4" s="1"/>
  <c r="AB253" i="4" s="1"/>
  <c r="AC253" i="4" s="1"/>
  <c r="Z267" i="4"/>
  <c r="R276" i="4"/>
  <c r="R315" i="4" s="1"/>
  <c r="S280" i="4"/>
  <c r="S283" i="4"/>
  <c r="AD283" i="4" s="1"/>
  <c r="S288" i="4"/>
  <c r="S291" i="4"/>
  <c r="AD291" i="4" s="1"/>
  <c r="S296" i="4"/>
  <c r="AD296" i="4" s="1"/>
  <c r="Z302" i="4"/>
  <c r="AA302" i="4" s="1"/>
  <c r="AB302" i="4" s="1"/>
  <c r="AC302" i="4" s="1"/>
  <c r="AD302" i="4" s="1"/>
  <c r="Z303" i="4"/>
  <c r="AA303" i="4" s="1"/>
  <c r="AB303" i="4" s="1"/>
  <c r="AC303" i="4" s="1"/>
  <c r="AD303" i="4" s="1"/>
  <c r="S314" i="4"/>
  <c r="Q821" i="4"/>
  <c r="S325" i="4"/>
  <c r="S328" i="4"/>
  <c r="AD328" i="4" s="1"/>
  <c r="S333" i="4"/>
  <c r="S336" i="4"/>
  <c r="AD336" i="4" s="1"/>
  <c r="S341" i="4"/>
  <c r="S344" i="4"/>
  <c r="AD344" i="4" s="1"/>
  <c r="S349" i="4"/>
  <c r="S352" i="4"/>
  <c r="AD352" i="4" s="1"/>
  <c r="S357" i="4"/>
  <c r="S360" i="4"/>
  <c r="AD360" i="4" s="1"/>
  <c r="S364" i="4"/>
  <c r="AD364" i="4" s="1"/>
  <c r="S373" i="4"/>
  <c r="S376" i="4"/>
  <c r="AD376" i="4" s="1"/>
  <c r="S381" i="4"/>
  <c r="S384" i="4"/>
  <c r="AD384" i="4" s="1"/>
  <c r="S389" i="4"/>
  <c r="S392" i="4"/>
  <c r="AD392" i="4" s="1"/>
  <c r="S397" i="4"/>
  <c r="S400" i="4"/>
  <c r="AD400" i="4" s="1"/>
  <c r="S405" i="4"/>
  <c r="S408" i="4"/>
  <c r="AD408" i="4" s="1"/>
  <c r="S413" i="4"/>
  <c r="S416" i="4"/>
  <c r="AD416" i="4" s="1"/>
  <c r="S421" i="4"/>
  <c r="S424" i="4"/>
  <c r="AD424" i="4" s="1"/>
  <c r="S429" i="4"/>
  <c r="S432" i="4"/>
  <c r="AD432" i="4" s="1"/>
  <c r="S437" i="4"/>
  <c r="S440" i="4"/>
  <c r="AD440" i="4" s="1"/>
  <c r="S445" i="4"/>
  <c r="S448" i="4"/>
  <c r="AD448" i="4" s="1"/>
  <c r="S453" i="4"/>
  <c r="S456" i="4"/>
  <c r="AD456" i="4" s="1"/>
  <c r="S461" i="4"/>
  <c r="S464" i="4"/>
  <c r="S469" i="4"/>
  <c r="S472" i="4"/>
  <c r="AD472" i="4" s="1"/>
  <c r="S477" i="4"/>
  <c r="S480" i="4"/>
  <c r="AD480" i="4" s="1"/>
  <c r="S485" i="4"/>
  <c r="S488" i="4"/>
  <c r="AD488" i="4" s="1"/>
  <c r="S493" i="4"/>
  <c r="S496" i="4"/>
  <c r="AD496" i="4" s="1"/>
  <c r="S501" i="4"/>
  <c r="S504" i="4"/>
  <c r="AD504" i="4" s="1"/>
  <c r="S509" i="4"/>
  <c r="S512" i="4"/>
  <c r="AD512" i="4" s="1"/>
  <c r="S517" i="4"/>
  <c r="S520" i="4"/>
  <c r="AD520" i="4" s="1"/>
  <c r="S525" i="4"/>
  <c r="S528" i="4"/>
  <c r="S533" i="4"/>
  <c r="S536" i="4"/>
  <c r="AD536" i="4" s="1"/>
  <c r="S541" i="4"/>
  <c r="S544" i="4"/>
  <c r="AD544" i="4" s="1"/>
  <c r="S549" i="4"/>
  <c r="S552" i="4"/>
  <c r="S557" i="4"/>
  <c r="S560" i="4"/>
  <c r="AD560" i="4" s="1"/>
  <c r="S565" i="4"/>
  <c r="S568" i="4"/>
  <c r="AD568" i="4" s="1"/>
  <c r="S573" i="4"/>
  <c r="S576" i="4"/>
  <c r="AD576" i="4" s="1"/>
  <c r="S581" i="4"/>
  <c r="S584" i="4"/>
  <c r="AD584" i="4" s="1"/>
  <c r="S589" i="4"/>
  <c r="S592" i="4"/>
  <c r="AD592" i="4" s="1"/>
  <c r="S597" i="4"/>
  <c r="S600" i="4"/>
  <c r="AD600" i="4" s="1"/>
  <c r="S605" i="4"/>
  <c r="S608" i="4"/>
  <c r="AD608" i="4" s="1"/>
  <c r="S613" i="4"/>
  <c r="S616" i="4"/>
  <c r="AD616" i="4" s="1"/>
  <c r="S621" i="4"/>
  <c r="S624" i="4"/>
  <c r="AD624" i="4" s="1"/>
  <c r="S629" i="4"/>
  <c r="S632" i="4"/>
  <c r="AD632" i="4" s="1"/>
  <c r="S637" i="4"/>
  <c r="S640" i="4"/>
  <c r="AD640" i="4" s="1"/>
  <c r="S645" i="4"/>
  <c r="S648" i="4"/>
  <c r="AD648" i="4" s="1"/>
  <c r="S653" i="4"/>
  <c r="S656" i="4"/>
  <c r="AD656" i="4" s="1"/>
  <c r="S661" i="4"/>
  <c r="S664" i="4"/>
  <c r="AD664" i="4" s="1"/>
  <c r="S669" i="4"/>
  <c r="S672" i="4"/>
  <c r="AD672" i="4" s="1"/>
  <c r="S677" i="4"/>
  <c r="S680" i="4"/>
  <c r="AD680" i="4" s="1"/>
  <c r="S685" i="4"/>
  <c r="S688" i="4"/>
  <c r="AD688" i="4" s="1"/>
  <c r="S693" i="4"/>
  <c r="S696" i="4"/>
  <c r="AD696" i="4" s="1"/>
  <c r="S701" i="4"/>
  <c r="S704" i="4"/>
  <c r="AD704" i="4" s="1"/>
  <c r="S709" i="4"/>
  <c r="S712" i="4"/>
  <c r="AD712" i="4" s="1"/>
  <c r="Z716" i="4"/>
  <c r="AA716" i="4" s="1"/>
  <c r="AB716" i="4" s="1"/>
  <c r="AC716" i="4" s="1"/>
  <c r="AD716" i="4" s="1"/>
  <c r="Z723" i="4"/>
  <c r="AA723" i="4" s="1"/>
  <c r="AB723" i="4" s="1"/>
  <c r="AC723" i="4" s="1"/>
  <c r="AD723" i="4" s="1"/>
  <c r="Z724" i="4"/>
  <c r="AA724" i="4" s="1"/>
  <c r="AB724" i="4" s="1"/>
  <c r="AC724" i="4" s="1"/>
  <c r="AD724" i="4" s="1"/>
  <c r="Z731" i="4"/>
  <c r="AA731" i="4" s="1"/>
  <c r="AB731" i="4" s="1"/>
  <c r="AC731" i="4" s="1"/>
  <c r="Z732" i="4"/>
  <c r="AA732" i="4" s="1"/>
  <c r="AB732" i="4" s="1"/>
  <c r="AC732" i="4" s="1"/>
  <c r="AD732" i="4" s="1"/>
  <c r="Z739" i="4"/>
  <c r="AA739" i="4" s="1"/>
  <c r="AB739" i="4" s="1"/>
  <c r="AC739" i="4" s="1"/>
  <c r="AD739" i="4" s="1"/>
  <c r="Z740" i="4"/>
  <c r="AA740" i="4" s="1"/>
  <c r="AB740" i="4" s="1"/>
  <c r="AC740" i="4" s="1"/>
  <c r="AD740" i="4" s="1"/>
  <c r="S744" i="4"/>
  <c r="AD744" i="4" s="1"/>
  <c r="S749" i="4"/>
  <c r="S752" i="4"/>
  <c r="AD752" i="4" s="1"/>
  <c r="S757" i="4"/>
  <c r="S760" i="4"/>
  <c r="AD760" i="4" s="1"/>
  <c r="S765" i="4"/>
  <c r="S771" i="4"/>
  <c r="S774" i="4"/>
  <c r="AD774" i="4" s="1"/>
  <c r="S779" i="4"/>
  <c r="S782" i="4"/>
  <c r="AD782" i="4" s="1"/>
  <c r="S787" i="4"/>
  <c r="S790" i="4"/>
  <c r="AD790" i="4" s="1"/>
  <c r="S795" i="4"/>
  <c r="S798" i="4"/>
  <c r="AD798" i="4" s="1"/>
  <c r="Z830" i="4"/>
  <c r="Z846" i="4"/>
  <c r="AA846" i="4" s="1"/>
  <c r="S847" i="4"/>
  <c r="AD847" i="4" s="1"/>
  <c r="Q1388" i="4"/>
  <c r="R864" i="4"/>
  <c r="R1388" i="4" s="1"/>
  <c r="R1389" i="4" s="1"/>
  <c r="S868" i="4"/>
  <c r="AD868" i="4" s="1"/>
  <c r="S876" i="4"/>
  <c r="S892" i="4"/>
  <c r="S908" i="4"/>
  <c r="S924" i="4"/>
  <c r="AD982" i="4"/>
  <c r="Z1013" i="4"/>
  <c r="AA1013" i="4" s="1"/>
  <c r="AB1013" i="4" s="1"/>
  <c r="AC1013" i="4" s="1"/>
  <c r="AD1013" i="4" s="1"/>
  <c r="S1039" i="4"/>
  <c r="AD1039" i="4" s="1"/>
  <c r="Z1077" i="4"/>
  <c r="AA1077" i="4" s="1"/>
  <c r="AB1077" i="4" s="1"/>
  <c r="AC1077" i="4" s="1"/>
  <c r="AD1077" i="4" s="1"/>
  <c r="S1103" i="4"/>
  <c r="AD1103" i="4" s="1"/>
  <c r="Z1141" i="4"/>
  <c r="AA1141" i="4" s="1"/>
  <c r="AB1141" i="4" s="1"/>
  <c r="AC1141" i="4" s="1"/>
  <c r="AD1141" i="4" s="1"/>
  <c r="S1167" i="4"/>
  <c r="AD1167" i="4" s="1"/>
  <c r="Z1205" i="4"/>
  <c r="AA1205" i="4" s="1"/>
  <c r="AB1205" i="4" s="1"/>
  <c r="AC1205" i="4" s="1"/>
  <c r="AD1205" i="4" s="1"/>
  <c r="S1231" i="4"/>
  <c r="AD1231" i="4" s="1"/>
  <c r="Z1269" i="4"/>
  <c r="AA1269" i="4" s="1"/>
  <c r="AB1269" i="4" s="1"/>
  <c r="AC1269" i="4" s="1"/>
  <c r="S1295" i="4"/>
  <c r="AD1295" i="4" s="1"/>
  <c r="AD1315" i="4"/>
  <c r="Z1333" i="4"/>
  <c r="AA1333" i="4" s="1"/>
  <c r="AB1333" i="4" s="1"/>
  <c r="AC1333" i="4" s="1"/>
  <c r="S1359" i="4"/>
  <c r="AD1359" i="4" s="1"/>
  <c r="R1495" i="4"/>
  <c r="S1395" i="4"/>
  <c r="S1408" i="4"/>
  <c r="AD1408" i="4" s="1"/>
  <c r="Z1511" i="4"/>
  <c r="AA1511" i="4" s="1"/>
  <c r="AB1511" i="4" s="1"/>
  <c r="AC1511" i="4" s="1"/>
  <c r="AD1511" i="4" s="1"/>
  <c r="Z802" i="4"/>
  <c r="AA802" i="4" s="1"/>
  <c r="AB802" i="4" s="1"/>
  <c r="AC802" i="4" s="1"/>
  <c r="S807" i="4"/>
  <c r="AD807" i="4" s="1"/>
  <c r="S811" i="4"/>
  <c r="AD811" i="4" s="1"/>
  <c r="S815" i="4"/>
  <c r="AD815" i="4" s="1"/>
  <c r="Z828" i="4"/>
  <c r="Z832" i="4"/>
  <c r="Z836" i="4"/>
  <c r="Z840" i="4"/>
  <c r="Z844" i="4"/>
  <c r="S849" i="4"/>
  <c r="AD849" i="4" s="1"/>
  <c r="S853" i="4"/>
  <c r="AD853" i="4" s="1"/>
  <c r="S951" i="4"/>
  <c r="AD951" i="4" s="1"/>
  <c r="S967" i="4"/>
  <c r="AD967" i="4" s="1"/>
  <c r="S983" i="4"/>
  <c r="AD983" i="4" s="1"/>
  <c r="S999" i="4"/>
  <c r="AD999" i="4" s="1"/>
  <c r="Z1005" i="4"/>
  <c r="AA1005" i="4" s="1"/>
  <c r="AB1005" i="4" s="1"/>
  <c r="AC1005" i="4" s="1"/>
  <c r="AD1005" i="4" s="1"/>
  <c r="S1015" i="4"/>
  <c r="AD1015" i="4" s="1"/>
  <c r="Z1021" i="4"/>
  <c r="AA1021" i="4" s="1"/>
  <c r="AB1021" i="4" s="1"/>
  <c r="AC1021" i="4" s="1"/>
  <c r="AD1021" i="4" s="1"/>
  <c r="S1031" i="4"/>
  <c r="AD1031" i="4" s="1"/>
  <c r="Z1037" i="4"/>
  <c r="AA1037" i="4" s="1"/>
  <c r="AB1037" i="4" s="1"/>
  <c r="AC1037" i="4" s="1"/>
  <c r="S1047" i="4"/>
  <c r="AD1047" i="4" s="1"/>
  <c r="Z1053" i="4"/>
  <c r="AA1053" i="4" s="1"/>
  <c r="AB1053" i="4" s="1"/>
  <c r="AC1053" i="4" s="1"/>
  <c r="AD1053" i="4" s="1"/>
  <c r="S1063" i="4"/>
  <c r="Z1069" i="4"/>
  <c r="AA1069" i="4" s="1"/>
  <c r="AB1069" i="4" s="1"/>
  <c r="AC1069" i="4" s="1"/>
  <c r="S1079" i="4"/>
  <c r="AD1079" i="4" s="1"/>
  <c r="Z1085" i="4"/>
  <c r="AA1085" i="4" s="1"/>
  <c r="AB1085" i="4" s="1"/>
  <c r="AC1085" i="4" s="1"/>
  <c r="AD1085" i="4" s="1"/>
  <c r="S1095" i="4"/>
  <c r="AD1095" i="4" s="1"/>
  <c r="Z1101" i="4"/>
  <c r="AA1101" i="4" s="1"/>
  <c r="AB1101" i="4" s="1"/>
  <c r="AC1101" i="4" s="1"/>
  <c r="AD1101" i="4" s="1"/>
  <c r="S1111" i="4"/>
  <c r="AD1111" i="4" s="1"/>
  <c r="Z1117" i="4"/>
  <c r="AA1117" i="4" s="1"/>
  <c r="AB1117" i="4" s="1"/>
  <c r="AC1117" i="4" s="1"/>
  <c r="AD1117" i="4" s="1"/>
  <c r="S1127" i="4"/>
  <c r="Z1133" i="4"/>
  <c r="AA1133" i="4" s="1"/>
  <c r="AB1133" i="4" s="1"/>
  <c r="AC1133" i="4" s="1"/>
  <c r="AD1133" i="4" s="1"/>
  <c r="S1143" i="4"/>
  <c r="AD1143" i="4" s="1"/>
  <c r="Z1149" i="4"/>
  <c r="AA1149" i="4" s="1"/>
  <c r="AB1149" i="4" s="1"/>
  <c r="AC1149" i="4" s="1"/>
  <c r="AD1149" i="4" s="1"/>
  <c r="S1159" i="4"/>
  <c r="AD1159" i="4" s="1"/>
  <c r="Z1165" i="4"/>
  <c r="AA1165" i="4" s="1"/>
  <c r="AB1165" i="4" s="1"/>
  <c r="AC1165" i="4" s="1"/>
  <c r="AD1165" i="4" s="1"/>
  <c r="S1175" i="4"/>
  <c r="AD1175" i="4" s="1"/>
  <c r="Z1181" i="4"/>
  <c r="AA1181" i="4" s="1"/>
  <c r="AB1181" i="4" s="1"/>
  <c r="AC1181" i="4" s="1"/>
  <c r="AD1181" i="4" s="1"/>
  <c r="S1191" i="4"/>
  <c r="AD1191" i="4" s="1"/>
  <c r="Z1197" i="4"/>
  <c r="AA1197" i="4" s="1"/>
  <c r="AB1197" i="4" s="1"/>
  <c r="AC1197" i="4" s="1"/>
  <c r="AD1197" i="4" s="1"/>
  <c r="S1207" i="4"/>
  <c r="AD1207" i="4" s="1"/>
  <c r="Z1213" i="4"/>
  <c r="AA1213" i="4" s="1"/>
  <c r="AB1213" i="4" s="1"/>
  <c r="AC1213" i="4" s="1"/>
  <c r="AD1213" i="4" s="1"/>
  <c r="S1223" i="4"/>
  <c r="AD1223" i="4" s="1"/>
  <c r="Z1229" i="4"/>
  <c r="AA1229" i="4" s="1"/>
  <c r="AB1229" i="4" s="1"/>
  <c r="AC1229" i="4" s="1"/>
  <c r="AD1229" i="4" s="1"/>
  <c r="S1239" i="4"/>
  <c r="Z1245" i="4"/>
  <c r="AA1245" i="4" s="1"/>
  <c r="AB1245" i="4" s="1"/>
  <c r="AC1245" i="4" s="1"/>
  <c r="AD1245" i="4" s="1"/>
  <c r="S1255" i="4"/>
  <c r="AD1255" i="4" s="1"/>
  <c r="Z1261" i="4"/>
  <c r="AA1261" i="4" s="1"/>
  <c r="AB1261" i="4" s="1"/>
  <c r="AC1261" i="4" s="1"/>
  <c r="S1271" i="4"/>
  <c r="AD1271" i="4" s="1"/>
  <c r="Z1277" i="4"/>
  <c r="AA1277" i="4" s="1"/>
  <c r="AB1277" i="4" s="1"/>
  <c r="AC1277" i="4" s="1"/>
  <c r="AD1277" i="4" s="1"/>
  <c r="S1287" i="4"/>
  <c r="Z1293" i="4"/>
  <c r="AA1293" i="4" s="1"/>
  <c r="AB1293" i="4" s="1"/>
  <c r="AC1293" i="4" s="1"/>
  <c r="S1303" i="4"/>
  <c r="Z1309" i="4"/>
  <c r="AA1309" i="4" s="1"/>
  <c r="AB1309" i="4" s="1"/>
  <c r="AC1309" i="4" s="1"/>
  <c r="AD1309" i="4" s="1"/>
  <c r="S1319" i="4"/>
  <c r="AD1319" i="4" s="1"/>
  <c r="Z1325" i="4"/>
  <c r="AA1325" i="4" s="1"/>
  <c r="AB1325" i="4" s="1"/>
  <c r="AC1325" i="4" s="1"/>
  <c r="AD1325" i="4" s="1"/>
  <c r="S1335" i="4"/>
  <c r="Z1341" i="4"/>
  <c r="AA1341" i="4" s="1"/>
  <c r="AB1341" i="4" s="1"/>
  <c r="AC1341" i="4" s="1"/>
  <c r="AD1341" i="4" s="1"/>
  <c r="S1351" i="4"/>
  <c r="AD1351" i="4" s="1"/>
  <c r="Z1357" i="4"/>
  <c r="AA1357" i="4" s="1"/>
  <c r="AB1357" i="4" s="1"/>
  <c r="AC1357" i="4" s="1"/>
  <c r="AD1357" i="4" s="1"/>
  <c r="S1367" i="4"/>
  <c r="AD1367" i="4" s="1"/>
  <c r="S1371" i="4"/>
  <c r="AD1371" i="4" s="1"/>
  <c r="S1400" i="4"/>
  <c r="AD1400" i="4" s="1"/>
  <c r="S1416" i="4"/>
  <c r="AD1416" i="4" s="1"/>
  <c r="S1432" i="4"/>
  <c r="AD1432" i="4" s="1"/>
  <c r="Z1447" i="4"/>
  <c r="Z1455" i="4"/>
  <c r="Z1490" i="4"/>
  <c r="Z1509" i="4"/>
  <c r="AA1509" i="4" s="1"/>
  <c r="AB1509" i="4" s="1"/>
  <c r="AC1509" i="4" s="1"/>
  <c r="AD1509" i="4" s="1"/>
  <c r="Z1645" i="4"/>
  <c r="AA1645" i="4" s="1"/>
  <c r="AB1645" i="4" s="1"/>
  <c r="AC1645" i="4" s="1"/>
  <c r="AD1645" i="4" s="1"/>
  <c r="AD1661" i="4"/>
  <c r="R322" i="4"/>
  <c r="Z864" i="4"/>
  <c r="Z868" i="4"/>
  <c r="Z872" i="4"/>
  <c r="AA872" i="4" s="1"/>
  <c r="Z876" i="4"/>
  <c r="AA876" i="4" s="1"/>
  <c r="AB876" i="4" s="1"/>
  <c r="AC876" i="4" s="1"/>
  <c r="Z880" i="4"/>
  <c r="AA880" i="4" s="1"/>
  <c r="AB880" i="4" s="1"/>
  <c r="AC880" i="4" s="1"/>
  <c r="AD880" i="4" s="1"/>
  <c r="Z884" i="4"/>
  <c r="AA884" i="4" s="1"/>
  <c r="AB884" i="4" s="1"/>
  <c r="AC884" i="4" s="1"/>
  <c r="AD884" i="4" s="1"/>
  <c r="Z888" i="4"/>
  <c r="AA888" i="4" s="1"/>
  <c r="AB888" i="4" s="1"/>
  <c r="AC888" i="4" s="1"/>
  <c r="AD888" i="4" s="1"/>
  <c r="Z892" i="4"/>
  <c r="AA892" i="4" s="1"/>
  <c r="AB892" i="4" s="1"/>
  <c r="AC892" i="4" s="1"/>
  <c r="Z896" i="4"/>
  <c r="AA896" i="4" s="1"/>
  <c r="AB896" i="4" s="1"/>
  <c r="AC896" i="4" s="1"/>
  <c r="AD896" i="4" s="1"/>
  <c r="Z900" i="4"/>
  <c r="AA900" i="4" s="1"/>
  <c r="AB900" i="4" s="1"/>
  <c r="AC900" i="4" s="1"/>
  <c r="AD900" i="4" s="1"/>
  <c r="Z904" i="4"/>
  <c r="AA904" i="4" s="1"/>
  <c r="AB904" i="4" s="1"/>
  <c r="AC904" i="4" s="1"/>
  <c r="AD904" i="4" s="1"/>
  <c r="Z908" i="4"/>
  <c r="AA908" i="4" s="1"/>
  <c r="AB908" i="4" s="1"/>
  <c r="AC908" i="4" s="1"/>
  <c r="Z912" i="4"/>
  <c r="AA912" i="4" s="1"/>
  <c r="AB912" i="4" s="1"/>
  <c r="AC912" i="4" s="1"/>
  <c r="AD912" i="4" s="1"/>
  <c r="Z916" i="4"/>
  <c r="AA916" i="4" s="1"/>
  <c r="AB916" i="4" s="1"/>
  <c r="AC916" i="4" s="1"/>
  <c r="AD916" i="4" s="1"/>
  <c r="Z920" i="4"/>
  <c r="AA920" i="4" s="1"/>
  <c r="AB920" i="4" s="1"/>
  <c r="AC920" i="4" s="1"/>
  <c r="Z924" i="4"/>
  <c r="AA924" i="4" s="1"/>
  <c r="AB924" i="4" s="1"/>
  <c r="AC924" i="4" s="1"/>
  <c r="Z928" i="4"/>
  <c r="AA928" i="4" s="1"/>
  <c r="AB928" i="4" s="1"/>
  <c r="AC928" i="4" s="1"/>
  <c r="Z932" i="4"/>
  <c r="AA932" i="4" s="1"/>
  <c r="AB932" i="4" s="1"/>
  <c r="AC932" i="4" s="1"/>
  <c r="AD932" i="4" s="1"/>
  <c r="Z936" i="4"/>
  <c r="AA936" i="4" s="1"/>
  <c r="AB936" i="4" s="1"/>
  <c r="AC936" i="4" s="1"/>
  <c r="AD936" i="4" s="1"/>
  <c r="S947" i="4"/>
  <c r="AD947" i="4" s="1"/>
  <c r="S963" i="4"/>
  <c r="AD963" i="4" s="1"/>
  <c r="S979" i="4"/>
  <c r="AD979" i="4" s="1"/>
  <c r="S1003" i="4"/>
  <c r="AD1003" i="4" s="1"/>
  <c r="Z1009" i="4"/>
  <c r="AA1009" i="4" s="1"/>
  <c r="AB1009" i="4" s="1"/>
  <c r="AC1009" i="4" s="1"/>
  <c r="AD1009" i="4" s="1"/>
  <c r="S1019" i="4"/>
  <c r="AD1019" i="4" s="1"/>
  <c r="Z1025" i="4"/>
  <c r="AA1025" i="4" s="1"/>
  <c r="AB1025" i="4" s="1"/>
  <c r="AC1025" i="4" s="1"/>
  <c r="AD1025" i="4" s="1"/>
  <c r="S1035" i="4"/>
  <c r="AD1035" i="4" s="1"/>
  <c r="Z1041" i="4"/>
  <c r="AA1041" i="4" s="1"/>
  <c r="AB1041" i="4" s="1"/>
  <c r="AC1041" i="4" s="1"/>
  <c r="AD1041" i="4" s="1"/>
  <c r="S1051" i="4"/>
  <c r="AD1051" i="4" s="1"/>
  <c r="Z1057" i="4"/>
  <c r="AA1057" i="4" s="1"/>
  <c r="AB1057" i="4" s="1"/>
  <c r="AC1057" i="4" s="1"/>
  <c r="AD1057" i="4" s="1"/>
  <c r="S1067" i="4"/>
  <c r="AD1067" i="4" s="1"/>
  <c r="Z1073" i="4"/>
  <c r="AA1073" i="4" s="1"/>
  <c r="AB1073" i="4" s="1"/>
  <c r="AC1073" i="4" s="1"/>
  <c r="AD1073" i="4" s="1"/>
  <c r="S1083" i="4"/>
  <c r="AD1083" i="4" s="1"/>
  <c r="Z1089" i="4"/>
  <c r="AA1089" i="4" s="1"/>
  <c r="AB1089" i="4" s="1"/>
  <c r="AC1089" i="4" s="1"/>
  <c r="AD1089" i="4" s="1"/>
  <c r="S1099" i="4"/>
  <c r="AD1099" i="4" s="1"/>
  <c r="Z1105" i="4"/>
  <c r="AA1105" i="4" s="1"/>
  <c r="AB1105" i="4" s="1"/>
  <c r="AC1105" i="4" s="1"/>
  <c r="S1115" i="4"/>
  <c r="AD1115" i="4" s="1"/>
  <c r="Z1121" i="4"/>
  <c r="AA1121" i="4" s="1"/>
  <c r="AB1121" i="4" s="1"/>
  <c r="AC1121" i="4" s="1"/>
  <c r="AD1121" i="4" s="1"/>
  <c r="S1131" i="4"/>
  <c r="AD1131" i="4" s="1"/>
  <c r="Z1137" i="4"/>
  <c r="AA1137" i="4" s="1"/>
  <c r="AB1137" i="4" s="1"/>
  <c r="AC1137" i="4" s="1"/>
  <c r="AD1137" i="4" s="1"/>
  <c r="S1147" i="4"/>
  <c r="AD1147" i="4" s="1"/>
  <c r="Z1153" i="4"/>
  <c r="AA1153" i="4" s="1"/>
  <c r="AB1153" i="4" s="1"/>
  <c r="AC1153" i="4" s="1"/>
  <c r="AD1153" i="4" s="1"/>
  <c r="S1163" i="4"/>
  <c r="AD1163" i="4" s="1"/>
  <c r="Z1169" i="4"/>
  <c r="AA1169" i="4" s="1"/>
  <c r="AB1169" i="4" s="1"/>
  <c r="AC1169" i="4" s="1"/>
  <c r="S1179" i="4"/>
  <c r="AD1179" i="4" s="1"/>
  <c r="Z1185" i="4"/>
  <c r="AA1185" i="4" s="1"/>
  <c r="AB1185" i="4" s="1"/>
  <c r="AC1185" i="4" s="1"/>
  <c r="S1195" i="4"/>
  <c r="AD1195" i="4" s="1"/>
  <c r="Z1201" i="4"/>
  <c r="AA1201" i="4" s="1"/>
  <c r="AB1201" i="4" s="1"/>
  <c r="AC1201" i="4" s="1"/>
  <c r="AD1201" i="4" s="1"/>
  <c r="S1211" i="4"/>
  <c r="AD1211" i="4" s="1"/>
  <c r="Z1217" i="4"/>
  <c r="AA1217" i="4" s="1"/>
  <c r="AB1217" i="4" s="1"/>
  <c r="AC1217" i="4" s="1"/>
  <c r="AD1217" i="4" s="1"/>
  <c r="S1227" i="4"/>
  <c r="AD1227" i="4" s="1"/>
  <c r="Z1233" i="4"/>
  <c r="AA1233" i="4" s="1"/>
  <c r="AB1233" i="4" s="1"/>
  <c r="AC1233" i="4" s="1"/>
  <c r="AD1233" i="4" s="1"/>
  <c r="S1243" i="4"/>
  <c r="AD1243" i="4" s="1"/>
  <c r="Z1249" i="4"/>
  <c r="AA1249" i="4" s="1"/>
  <c r="AB1249" i="4" s="1"/>
  <c r="AC1249" i="4" s="1"/>
  <c r="S1259" i="4"/>
  <c r="AD1259" i="4" s="1"/>
  <c r="Z1265" i="4"/>
  <c r="AA1265" i="4" s="1"/>
  <c r="AB1265" i="4" s="1"/>
  <c r="AC1265" i="4" s="1"/>
  <c r="AD1265" i="4" s="1"/>
  <c r="S1275" i="4"/>
  <c r="AD1275" i="4" s="1"/>
  <c r="Z1281" i="4"/>
  <c r="AA1281" i="4" s="1"/>
  <c r="AB1281" i="4" s="1"/>
  <c r="AC1281" i="4" s="1"/>
  <c r="S1291" i="4"/>
  <c r="AD1291" i="4" s="1"/>
  <c r="Z1297" i="4"/>
  <c r="AA1297" i="4" s="1"/>
  <c r="AB1297" i="4" s="1"/>
  <c r="AC1297" i="4" s="1"/>
  <c r="S1307" i="4"/>
  <c r="AD1307" i="4" s="1"/>
  <c r="Z1313" i="4"/>
  <c r="AA1313" i="4" s="1"/>
  <c r="AB1313" i="4" s="1"/>
  <c r="AC1313" i="4" s="1"/>
  <c r="S1323" i="4"/>
  <c r="Z1329" i="4"/>
  <c r="AA1329" i="4" s="1"/>
  <c r="AB1329" i="4" s="1"/>
  <c r="AC1329" i="4" s="1"/>
  <c r="S1339" i="4"/>
  <c r="AD1339" i="4" s="1"/>
  <c r="Z1345" i="4"/>
  <c r="AA1345" i="4" s="1"/>
  <c r="AB1345" i="4" s="1"/>
  <c r="AC1345" i="4" s="1"/>
  <c r="AD1345" i="4" s="1"/>
  <c r="S1355" i="4"/>
  <c r="AD1355" i="4" s="1"/>
  <c r="Z1361" i="4"/>
  <c r="AA1361" i="4" s="1"/>
  <c r="AB1361" i="4" s="1"/>
  <c r="AC1361" i="4" s="1"/>
  <c r="AD1368" i="4"/>
  <c r="AD1370" i="4"/>
  <c r="S1372" i="4"/>
  <c r="AD1372" i="4" s="1"/>
  <c r="AD1374" i="4"/>
  <c r="S1404" i="4"/>
  <c r="AD1404" i="4" s="1"/>
  <c r="S1420" i="4"/>
  <c r="AD1420" i="4" s="1"/>
  <c r="S1436" i="4"/>
  <c r="AD1436" i="4" s="1"/>
  <c r="Z1460" i="4"/>
  <c r="AA1460" i="4" s="1"/>
  <c r="AB1460" i="4" s="1"/>
  <c r="AC1460" i="4" s="1"/>
  <c r="AD1460" i="4" s="1"/>
  <c r="AD1619" i="4"/>
  <c r="AD1631" i="4"/>
  <c r="Z996" i="4"/>
  <c r="AA996" i="4" s="1"/>
  <c r="AB996" i="4" s="1"/>
  <c r="AC996" i="4" s="1"/>
  <c r="AD996" i="4" s="1"/>
  <c r="Z1000" i="4"/>
  <c r="AA1000" i="4" s="1"/>
  <c r="AB1000" i="4" s="1"/>
  <c r="AC1000" i="4" s="1"/>
  <c r="AD1000" i="4" s="1"/>
  <c r="Z1004" i="4"/>
  <c r="AA1004" i="4" s="1"/>
  <c r="AB1004" i="4" s="1"/>
  <c r="AC1004" i="4" s="1"/>
  <c r="AD1004" i="4" s="1"/>
  <c r="Z1008" i="4"/>
  <c r="AA1008" i="4" s="1"/>
  <c r="AB1008" i="4" s="1"/>
  <c r="AC1008" i="4" s="1"/>
  <c r="AD1008" i="4" s="1"/>
  <c r="Z1012" i="4"/>
  <c r="AA1012" i="4" s="1"/>
  <c r="AB1012" i="4" s="1"/>
  <c r="AC1012" i="4" s="1"/>
  <c r="AD1012" i="4" s="1"/>
  <c r="Z1016" i="4"/>
  <c r="AA1016" i="4" s="1"/>
  <c r="AB1016" i="4" s="1"/>
  <c r="AC1016" i="4" s="1"/>
  <c r="AD1016" i="4" s="1"/>
  <c r="Z1020" i="4"/>
  <c r="AA1020" i="4" s="1"/>
  <c r="AB1020" i="4" s="1"/>
  <c r="AC1020" i="4" s="1"/>
  <c r="AD1020" i="4" s="1"/>
  <c r="Z1024" i="4"/>
  <c r="AA1024" i="4" s="1"/>
  <c r="AB1024" i="4" s="1"/>
  <c r="AC1024" i="4" s="1"/>
  <c r="AD1024" i="4" s="1"/>
  <c r="Z1028" i="4"/>
  <c r="AA1028" i="4" s="1"/>
  <c r="AB1028" i="4" s="1"/>
  <c r="AC1028" i="4" s="1"/>
  <c r="AD1028" i="4" s="1"/>
  <c r="Z1032" i="4"/>
  <c r="AA1032" i="4" s="1"/>
  <c r="AB1032" i="4" s="1"/>
  <c r="AC1032" i="4" s="1"/>
  <c r="AD1032" i="4" s="1"/>
  <c r="Z1036" i="4"/>
  <c r="AA1036" i="4" s="1"/>
  <c r="AB1036" i="4" s="1"/>
  <c r="AC1036" i="4" s="1"/>
  <c r="AD1036" i="4" s="1"/>
  <c r="Z1040" i="4"/>
  <c r="AA1040" i="4" s="1"/>
  <c r="AB1040" i="4" s="1"/>
  <c r="AC1040" i="4" s="1"/>
  <c r="AD1040" i="4" s="1"/>
  <c r="Z1044" i="4"/>
  <c r="AA1044" i="4" s="1"/>
  <c r="AB1044" i="4" s="1"/>
  <c r="AC1044" i="4" s="1"/>
  <c r="AD1044" i="4" s="1"/>
  <c r="Z1048" i="4"/>
  <c r="AA1048" i="4" s="1"/>
  <c r="AB1048" i="4" s="1"/>
  <c r="AC1048" i="4" s="1"/>
  <c r="AD1048" i="4" s="1"/>
  <c r="Z1052" i="4"/>
  <c r="AA1052" i="4" s="1"/>
  <c r="AB1052" i="4" s="1"/>
  <c r="AC1052" i="4" s="1"/>
  <c r="AD1052" i="4" s="1"/>
  <c r="Z1056" i="4"/>
  <c r="AA1056" i="4" s="1"/>
  <c r="AB1056" i="4" s="1"/>
  <c r="AC1056" i="4" s="1"/>
  <c r="Z1060" i="4"/>
  <c r="AA1060" i="4" s="1"/>
  <c r="AB1060" i="4" s="1"/>
  <c r="AC1060" i="4" s="1"/>
  <c r="AD1060" i="4" s="1"/>
  <c r="Z1064" i="4"/>
  <c r="AA1064" i="4" s="1"/>
  <c r="AB1064" i="4" s="1"/>
  <c r="AC1064" i="4" s="1"/>
  <c r="AD1064" i="4" s="1"/>
  <c r="Z1068" i="4"/>
  <c r="AA1068" i="4" s="1"/>
  <c r="AB1068" i="4" s="1"/>
  <c r="AC1068" i="4" s="1"/>
  <c r="AD1068" i="4" s="1"/>
  <c r="Z1072" i="4"/>
  <c r="AA1072" i="4" s="1"/>
  <c r="AB1072" i="4" s="1"/>
  <c r="AC1072" i="4" s="1"/>
  <c r="AD1072" i="4" s="1"/>
  <c r="Z1076" i="4"/>
  <c r="AA1076" i="4" s="1"/>
  <c r="AB1076" i="4" s="1"/>
  <c r="AC1076" i="4" s="1"/>
  <c r="AD1076" i="4" s="1"/>
  <c r="Z1080" i="4"/>
  <c r="AA1080" i="4" s="1"/>
  <c r="AB1080" i="4" s="1"/>
  <c r="AC1080" i="4" s="1"/>
  <c r="AD1080" i="4" s="1"/>
  <c r="Z1084" i="4"/>
  <c r="AA1084" i="4" s="1"/>
  <c r="AB1084" i="4" s="1"/>
  <c r="AC1084" i="4" s="1"/>
  <c r="AD1084" i="4" s="1"/>
  <c r="Z1088" i="4"/>
  <c r="AA1088" i="4" s="1"/>
  <c r="AB1088" i="4" s="1"/>
  <c r="AC1088" i="4" s="1"/>
  <c r="AD1088" i="4" s="1"/>
  <c r="Z1092" i="4"/>
  <c r="AA1092" i="4" s="1"/>
  <c r="AB1092" i="4" s="1"/>
  <c r="AC1092" i="4" s="1"/>
  <c r="AD1092" i="4" s="1"/>
  <c r="Z1096" i="4"/>
  <c r="AA1096" i="4" s="1"/>
  <c r="AB1096" i="4" s="1"/>
  <c r="AC1096" i="4" s="1"/>
  <c r="AD1096" i="4" s="1"/>
  <c r="Z1100" i="4"/>
  <c r="AA1100" i="4" s="1"/>
  <c r="AB1100" i="4" s="1"/>
  <c r="AC1100" i="4" s="1"/>
  <c r="AD1100" i="4" s="1"/>
  <c r="Z1104" i="4"/>
  <c r="AA1104" i="4" s="1"/>
  <c r="AB1104" i="4" s="1"/>
  <c r="AC1104" i="4" s="1"/>
  <c r="AD1104" i="4" s="1"/>
  <c r="Z1108" i="4"/>
  <c r="AA1108" i="4" s="1"/>
  <c r="AB1108" i="4" s="1"/>
  <c r="AC1108" i="4" s="1"/>
  <c r="AD1108" i="4" s="1"/>
  <c r="Z1112" i="4"/>
  <c r="AA1112" i="4" s="1"/>
  <c r="AB1112" i="4" s="1"/>
  <c r="AC1112" i="4" s="1"/>
  <c r="AD1112" i="4" s="1"/>
  <c r="Z1116" i="4"/>
  <c r="AA1116" i="4" s="1"/>
  <c r="AB1116" i="4" s="1"/>
  <c r="AC1116" i="4" s="1"/>
  <c r="Z1120" i="4"/>
  <c r="AA1120" i="4" s="1"/>
  <c r="AB1120" i="4" s="1"/>
  <c r="AC1120" i="4" s="1"/>
  <c r="AD1120" i="4" s="1"/>
  <c r="Z1124" i="4"/>
  <c r="AA1124" i="4" s="1"/>
  <c r="AB1124" i="4" s="1"/>
  <c r="AC1124" i="4" s="1"/>
  <c r="AD1124" i="4" s="1"/>
  <c r="Z1128" i="4"/>
  <c r="AA1128" i="4" s="1"/>
  <c r="AB1128" i="4" s="1"/>
  <c r="AC1128" i="4" s="1"/>
  <c r="AD1128" i="4" s="1"/>
  <c r="Z1132" i="4"/>
  <c r="AA1132" i="4" s="1"/>
  <c r="AB1132" i="4" s="1"/>
  <c r="AC1132" i="4" s="1"/>
  <c r="AD1132" i="4" s="1"/>
  <c r="Z1136" i="4"/>
  <c r="AA1136" i="4" s="1"/>
  <c r="AB1136" i="4" s="1"/>
  <c r="AC1136" i="4" s="1"/>
  <c r="AD1136" i="4" s="1"/>
  <c r="Z1140" i="4"/>
  <c r="AA1140" i="4" s="1"/>
  <c r="AB1140" i="4" s="1"/>
  <c r="AC1140" i="4" s="1"/>
  <c r="AD1140" i="4" s="1"/>
  <c r="Z1144" i="4"/>
  <c r="AA1144" i="4" s="1"/>
  <c r="AB1144" i="4" s="1"/>
  <c r="AC1144" i="4" s="1"/>
  <c r="AD1144" i="4" s="1"/>
  <c r="Z1148" i="4"/>
  <c r="AA1148" i="4" s="1"/>
  <c r="AB1148" i="4" s="1"/>
  <c r="AC1148" i="4" s="1"/>
  <c r="AD1148" i="4" s="1"/>
  <c r="Z1152" i="4"/>
  <c r="AA1152" i="4" s="1"/>
  <c r="AB1152" i="4" s="1"/>
  <c r="AC1152" i="4" s="1"/>
  <c r="Z1156" i="4"/>
  <c r="AA1156" i="4" s="1"/>
  <c r="AB1156" i="4" s="1"/>
  <c r="AC1156" i="4" s="1"/>
  <c r="AD1156" i="4" s="1"/>
  <c r="Z1160" i="4"/>
  <c r="AA1160" i="4" s="1"/>
  <c r="AB1160" i="4" s="1"/>
  <c r="AC1160" i="4" s="1"/>
  <c r="AD1160" i="4" s="1"/>
  <c r="Z1164" i="4"/>
  <c r="AA1164" i="4" s="1"/>
  <c r="AB1164" i="4" s="1"/>
  <c r="AC1164" i="4" s="1"/>
  <c r="AD1164" i="4" s="1"/>
  <c r="Z1168" i="4"/>
  <c r="AA1168" i="4" s="1"/>
  <c r="AB1168" i="4" s="1"/>
  <c r="AC1168" i="4" s="1"/>
  <c r="AD1168" i="4" s="1"/>
  <c r="Z1172" i="4"/>
  <c r="AA1172" i="4" s="1"/>
  <c r="AB1172" i="4" s="1"/>
  <c r="AC1172" i="4" s="1"/>
  <c r="AD1172" i="4" s="1"/>
  <c r="Z1176" i="4"/>
  <c r="AA1176" i="4" s="1"/>
  <c r="AB1176" i="4" s="1"/>
  <c r="AC1176" i="4" s="1"/>
  <c r="AD1176" i="4" s="1"/>
  <c r="Z1180" i="4"/>
  <c r="AA1180" i="4" s="1"/>
  <c r="AB1180" i="4" s="1"/>
  <c r="AC1180" i="4" s="1"/>
  <c r="AD1180" i="4" s="1"/>
  <c r="Z1184" i="4"/>
  <c r="AA1184" i="4" s="1"/>
  <c r="AB1184" i="4" s="1"/>
  <c r="AC1184" i="4" s="1"/>
  <c r="Z1188" i="4"/>
  <c r="AA1188" i="4" s="1"/>
  <c r="AB1188" i="4" s="1"/>
  <c r="AC1188" i="4" s="1"/>
  <c r="AD1188" i="4" s="1"/>
  <c r="Z1192" i="4"/>
  <c r="AA1192" i="4" s="1"/>
  <c r="AB1192" i="4" s="1"/>
  <c r="AC1192" i="4" s="1"/>
  <c r="AD1192" i="4" s="1"/>
  <c r="Z1196" i="4"/>
  <c r="AA1196" i="4" s="1"/>
  <c r="AB1196" i="4" s="1"/>
  <c r="AC1196" i="4" s="1"/>
  <c r="AD1196" i="4" s="1"/>
  <c r="Z1200" i="4"/>
  <c r="AA1200" i="4" s="1"/>
  <c r="AB1200" i="4" s="1"/>
  <c r="AC1200" i="4" s="1"/>
  <c r="AD1200" i="4" s="1"/>
  <c r="Z1204" i="4"/>
  <c r="AA1204" i="4" s="1"/>
  <c r="AB1204" i="4" s="1"/>
  <c r="AC1204" i="4" s="1"/>
  <c r="AD1204" i="4" s="1"/>
  <c r="Z1208" i="4"/>
  <c r="AA1208" i="4" s="1"/>
  <c r="AB1208" i="4" s="1"/>
  <c r="AC1208" i="4" s="1"/>
  <c r="AD1208" i="4" s="1"/>
  <c r="Z1212" i="4"/>
  <c r="AA1212" i="4" s="1"/>
  <c r="AB1212" i="4" s="1"/>
  <c r="AC1212" i="4" s="1"/>
  <c r="AD1212" i="4" s="1"/>
  <c r="Z1216" i="4"/>
  <c r="AA1216" i="4" s="1"/>
  <c r="AB1216" i="4" s="1"/>
  <c r="AC1216" i="4" s="1"/>
  <c r="AD1216" i="4" s="1"/>
  <c r="Z1220" i="4"/>
  <c r="AA1220" i="4" s="1"/>
  <c r="AB1220" i="4" s="1"/>
  <c r="AC1220" i="4" s="1"/>
  <c r="AD1220" i="4" s="1"/>
  <c r="Z1224" i="4"/>
  <c r="AA1224" i="4" s="1"/>
  <c r="AB1224" i="4" s="1"/>
  <c r="AC1224" i="4" s="1"/>
  <c r="AD1224" i="4" s="1"/>
  <c r="Z1228" i="4"/>
  <c r="AA1228" i="4" s="1"/>
  <c r="AB1228" i="4" s="1"/>
  <c r="AC1228" i="4" s="1"/>
  <c r="AD1228" i="4" s="1"/>
  <c r="Z1232" i="4"/>
  <c r="AA1232" i="4" s="1"/>
  <c r="AB1232" i="4" s="1"/>
  <c r="AC1232" i="4" s="1"/>
  <c r="AD1232" i="4" s="1"/>
  <c r="Z1236" i="4"/>
  <c r="AA1236" i="4" s="1"/>
  <c r="AB1236" i="4" s="1"/>
  <c r="AC1236" i="4" s="1"/>
  <c r="AD1236" i="4" s="1"/>
  <c r="Z1240" i="4"/>
  <c r="AA1240" i="4" s="1"/>
  <c r="AB1240" i="4" s="1"/>
  <c r="AC1240" i="4" s="1"/>
  <c r="AD1240" i="4" s="1"/>
  <c r="Z1244" i="4"/>
  <c r="AA1244" i="4" s="1"/>
  <c r="AB1244" i="4" s="1"/>
  <c r="AC1244" i="4" s="1"/>
  <c r="AD1244" i="4" s="1"/>
  <c r="Z1248" i="4"/>
  <c r="AA1248" i="4" s="1"/>
  <c r="AB1248" i="4" s="1"/>
  <c r="AC1248" i="4" s="1"/>
  <c r="Z1252" i="4"/>
  <c r="AA1252" i="4" s="1"/>
  <c r="AB1252" i="4" s="1"/>
  <c r="AC1252" i="4" s="1"/>
  <c r="AD1252" i="4" s="1"/>
  <c r="Z1256" i="4"/>
  <c r="AA1256" i="4" s="1"/>
  <c r="AB1256" i="4" s="1"/>
  <c r="AC1256" i="4" s="1"/>
  <c r="AD1256" i="4" s="1"/>
  <c r="Z1260" i="4"/>
  <c r="AA1260" i="4" s="1"/>
  <c r="AB1260" i="4" s="1"/>
  <c r="AC1260" i="4" s="1"/>
  <c r="AD1260" i="4" s="1"/>
  <c r="Z1264" i="4"/>
  <c r="AA1264" i="4" s="1"/>
  <c r="AB1264" i="4" s="1"/>
  <c r="AC1264" i="4" s="1"/>
  <c r="AD1264" i="4" s="1"/>
  <c r="Z1268" i="4"/>
  <c r="AA1268" i="4" s="1"/>
  <c r="AB1268" i="4" s="1"/>
  <c r="AC1268" i="4" s="1"/>
  <c r="AD1268" i="4" s="1"/>
  <c r="Z1272" i="4"/>
  <c r="AA1272" i="4" s="1"/>
  <c r="AB1272" i="4" s="1"/>
  <c r="AC1272" i="4" s="1"/>
  <c r="AD1272" i="4" s="1"/>
  <c r="Z1276" i="4"/>
  <c r="AA1276" i="4" s="1"/>
  <c r="AB1276" i="4" s="1"/>
  <c r="AC1276" i="4" s="1"/>
  <c r="AD1276" i="4" s="1"/>
  <c r="Z1280" i="4"/>
  <c r="AA1280" i="4" s="1"/>
  <c r="AB1280" i="4" s="1"/>
  <c r="AC1280" i="4" s="1"/>
  <c r="Z1284" i="4"/>
  <c r="AA1284" i="4" s="1"/>
  <c r="AB1284" i="4" s="1"/>
  <c r="AC1284" i="4" s="1"/>
  <c r="AD1284" i="4" s="1"/>
  <c r="Z1288" i="4"/>
  <c r="AA1288" i="4" s="1"/>
  <c r="AB1288" i="4" s="1"/>
  <c r="AC1288" i="4" s="1"/>
  <c r="AD1288" i="4" s="1"/>
  <c r="Z1292" i="4"/>
  <c r="AA1292" i="4" s="1"/>
  <c r="AB1292" i="4" s="1"/>
  <c r="AC1292" i="4" s="1"/>
  <c r="AD1292" i="4" s="1"/>
  <c r="Z1296" i="4"/>
  <c r="AA1296" i="4" s="1"/>
  <c r="AB1296" i="4" s="1"/>
  <c r="AC1296" i="4" s="1"/>
  <c r="AD1296" i="4" s="1"/>
  <c r="Z1300" i="4"/>
  <c r="AA1300" i="4" s="1"/>
  <c r="AB1300" i="4" s="1"/>
  <c r="AC1300" i="4" s="1"/>
  <c r="AD1300" i="4" s="1"/>
  <c r="Z1304" i="4"/>
  <c r="AA1304" i="4" s="1"/>
  <c r="AB1304" i="4" s="1"/>
  <c r="AC1304" i="4" s="1"/>
  <c r="AD1304" i="4" s="1"/>
  <c r="Z1308" i="4"/>
  <c r="AA1308" i="4" s="1"/>
  <c r="AB1308" i="4" s="1"/>
  <c r="AC1308" i="4" s="1"/>
  <c r="AD1308" i="4" s="1"/>
  <c r="Z1312" i="4"/>
  <c r="AA1312" i="4" s="1"/>
  <c r="AB1312" i="4" s="1"/>
  <c r="AC1312" i="4" s="1"/>
  <c r="Z1316" i="4"/>
  <c r="AA1316" i="4" s="1"/>
  <c r="AB1316" i="4" s="1"/>
  <c r="AC1316" i="4" s="1"/>
  <c r="AD1316" i="4" s="1"/>
  <c r="Z1320" i="4"/>
  <c r="AA1320" i="4" s="1"/>
  <c r="AB1320" i="4" s="1"/>
  <c r="AC1320" i="4" s="1"/>
  <c r="AD1320" i="4" s="1"/>
  <c r="Z1324" i="4"/>
  <c r="AA1324" i="4" s="1"/>
  <c r="AB1324" i="4" s="1"/>
  <c r="AC1324" i="4" s="1"/>
  <c r="AD1324" i="4" s="1"/>
  <c r="Z1328" i="4"/>
  <c r="AA1328" i="4" s="1"/>
  <c r="AB1328" i="4" s="1"/>
  <c r="AC1328" i="4" s="1"/>
  <c r="Z1332" i="4"/>
  <c r="AA1332" i="4" s="1"/>
  <c r="AB1332" i="4" s="1"/>
  <c r="AC1332" i="4" s="1"/>
  <c r="AD1332" i="4" s="1"/>
  <c r="Z1336" i="4"/>
  <c r="AA1336" i="4" s="1"/>
  <c r="AB1336" i="4" s="1"/>
  <c r="AC1336" i="4" s="1"/>
  <c r="AD1336" i="4" s="1"/>
  <c r="Z1340" i="4"/>
  <c r="AA1340" i="4" s="1"/>
  <c r="AB1340" i="4" s="1"/>
  <c r="AC1340" i="4" s="1"/>
  <c r="AD1340" i="4" s="1"/>
  <c r="Z1344" i="4"/>
  <c r="AA1344" i="4" s="1"/>
  <c r="AB1344" i="4" s="1"/>
  <c r="AC1344" i="4" s="1"/>
  <c r="AD1344" i="4" s="1"/>
  <c r="Z1348" i="4"/>
  <c r="AA1348" i="4" s="1"/>
  <c r="AB1348" i="4" s="1"/>
  <c r="AC1348" i="4" s="1"/>
  <c r="AD1348" i="4" s="1"/>
  <c r="Z1352" i="4"/>
  <c r="AA1352" i="4" s="1"/>
  <c r="AB1352" i="4" s="1"/>
  <c r="AC1352" i="4" s="1"/>
  <c r="AD1352" i="4" s="1"/>
  <c r="Z1356" i="4"/>
  <c r="AA1356" i="4" s="1"/>
  <c r="AB1356" i="4" s="1"/>
  <c r="AC1356" i="4" s="1"/>
  <c r="AD1356" i="4" s="1"/>
  <c r="Z1360" i="4"/>
  <c r="AA1360" i="4" s="1"/>
  <c r="AB1360" i="4" s="1"/>
  <c r="AC1360" i="4" s="1"/>
  <c r="AD1360" i="4" s="1"/>
  <c r="Z1364" i="4"/>
  <c r="AA1364" i="4" s="1"/>
  <c r="AB1364" i="4" s="1"/>
  <c r="AC1364" i="4" s="1"/>
  <c r="AD1364" i="4" s="1"/>
  <c r="S1375" i="4"/>
  <c r="AD1375" i="4" s="1"/>
  <c r="O1495" i="4"/>
  <c r="AH1495" i="4"/>
  <c r="AD1525" i="4"/>
  <c r="AD1562" i="4"/>
  <c r="AD1577" i="4"/>
  <c r="AD1593" i="4"/>
  <c r="AD1597" i="4"/>
  <c r="AD1606" i="4"/>
  <c r="AD1643" i="4"/>
  <c r="AD1647" i="4"/>
  <c r="AD1649" i="4"/>
  <c r="AD1655" i="4"/>
  <c r="AD1672" i="4"/>
  <c r="AD1679" i="4"/>
  <c r="AD1693" i="4"/>
  <c r="Q1495" i="4"/>
  <c r="Z1396" i="4"/>
  <c r="Z1400" i="4"/>
  <c r="Z1404" i="4"/>
  <c r="Z1408" i="4"/>
  <c r="Z1412" i="4"/>
  <c r="Z1416" i="4"/>
  <c r="Z1420" i="4"/>
  <c r="Z1424" i="4"/>
  <c r="Z1428" i="4"/>
  <c r="Z1432" i="4"/>
  <c r="Z1436" i="4"/>
  <c r="Z1440" i="4"/>
  <c r="Z1444" i="4"/>
  <c r="S1446" i="4"/>
  <c r="AD1446" i="4" s="1"/>
  <c r="S1454" i="4"/>
  <c r="AD1454" i="4" s="1"/>
  <c r="S1464" i="4"/>
  <c r="AD1464" i="4" s="1"/>
  <c r="S1472" i="4"/>
  <c r="AD1472" i="4" s="1"/>
  <c r="S1480" i="4"/>
  <c r="AD1480" i="4" s="1"/>
  <c r="S1488" i="4"/>
  <c r="AD1488" i="4" s="1"/>
  <c r="AB1502" i="4"/>
  <c r="Z1504" i="4"/>
  <c r="AA1504" i="4" s="1"/>
  <c r="AB1504" i="4" s="1"/>
  <c r="AC1504" i="4" s="1"/>
  <c r="AD1504" i="4" s="1"/>
  <c r="Z1506" i="4"/>
  <c r="AA1506" i="4" s="1"/>
  <c r="AB1506" i="4" s="1"/>
  <c r="AC1506" i="4" s="1"/>
  <c r="AD1506" i="4" s="1"/>
  <c r="Z1508" i="4"/>
  <c r="AA1508" i="4" s="1"/>
  <c r="AB1508" i="4" s="1"/>
  <c r="AC1508" i="4" s="1"/>
  <c r="AD1508" i="4" s="1"/>
  <c r="Z1510" i="4"/>
  <c r="AA1510" i="4" s="1"/>
  <c r="AB1510" i="4" s="1"/>
  <c r="AC1510" i="4" s="1"/>
  <c r="AD1510" i="4" s="1"/>
  <c r="Z1512" i="4"/>
  <c r="AA1512" i="4" s="1"/>
  <c r="AB1512" i="4" s="1"/>
  <c r="AC1512" i="4" s="1"/>
  <c r="AD1512" i="4" s="1"/>
  <c r="AD1517" i="4"/>
  <c r="AD1533" i="4"/>
  <c r="AD1541" i="4"/>
  <c r="AD1545" i="4"/>
  <c r="AD1573" i="4"/>
  <c r="AD1591" i="4"/>
  <c r="Z1629" i="4"/>
  <c r="AA1629" i="4" s="1"/>
  <c r="AB1629" i="4" s="1"/>
  <c r="AC1629" i="4" s="1"/>
  <c r="AD1629" i="4" s="1"/>
  <c r="AD1646" i="4"/>
  <c r="AD1701" i="4"/>
  <c r="AD1704" i="4"/>
  <c r="AD1754" i="4"/>
  <c r="AD2010" i="4"/>
  <c r="Q1984" i="4"/>
  <c r="Z1540" i="4"/>
  <c r="AA1540" i="4" s="1"/>
  <c r="AB1540" i="4" s="1"/>
  <c r="AC1540" i="4" s="1"/>
  <c r="AD1540" i="4" s="1"/>
  <c r="Z1544" i="4"/>
  <c r="AA1544" i="4" s="1"/>
  <c r="AB1544" i="4" s="1"/>
  <c r="AC1544" i="4" s="1"/>
  <c r="AD1544" i="4" s="1"/>
  <c r="Z1588" i="4"/>
  <c r="AA1588" i="4" s="1"/>
  <c r="AB1588" i="4" s="1"/>
  <c r="AC1588" i="4" s="1"/>
  <c r="AD1588" i="4" s="1"/>
  <c r="Z1592" i="4"/>
  <c r="AA1592" i="4" s="1"/>
  <c r="AB1592" i="4" s="1"/>
  <c r="AC1592" i="4" s="1"/>
  <c r="AD1592" i="4" s="1"/>
  <c r="Z1596" i="4"/>
  <c r="AA1596" i="4" s="1"/>
  <c r="AB1596" i="4" s="1"/>
  <c r="AC1596" i="4" s="1"/>
  <c r="AD1596" i="4" s="1"/>
  <c r="Z1600" i="4"/>
  <c r="AA1600" i="4" s="1"/>
  <c r="AB1600" i="4" s="1"/>
  <c r="AC1600" i="4" s="1"/>
  <c r="AD1600" i="4" s="1"/>
  <c r="AD1617" i="4"/>
  <c r="AD1625" i="4"/>
  <c r="Z1658" i="4"/>
  <c r="AA1658" i="4" s="1"/>
  <c r="AB1658" i="4" s="1"/>
  <c r="AC1658" i="4" s="1"/>
  <c r="AD1658" i="4" s="1"/>
  <c r="Z1680" i="4"/>
  <c r="AA1680" i="4" s="1"/>
  <c r="AB1680" i="4" s="1"/>
  <c r="AC1680" i="4" s="1"/>
  <c r="AD1680" i="4" s="1"/>
  <c r="AD1687" i="4"/>
  <c r="Z1698" i="4"/>
  <c r="AA1698" i="4" s="1"/>
  <c r="AB1698" i="4" s="1"/>
  <c r="AC1698" i="4" s="1"/>
  <c r="AD1699" i="4"/>
  <c r="AD1740" i="4"/>
  <c r="AD1746" i="4"/>
  <c r="AD1760" i="4"/>
  <c r="AD1826" i="4"/>
  <c r="AD1842" i="4"/>
  <c r="AD1850" i="4"/>
  <c r="AD1858" i="4"/>
  <c r="AD1874" i="4"/>
  <c r="AD1922" i="4"/>
  <c r="AD1969" i="4"/>
  <c r="O2408" i="4"/>
  <c r="R1502" i="4"/>
  <c r="R1984" i="4" s="1"/>
  <c r="S1522" i="4"/>
  <c r="AD1522" i="4" s="1"/>
  <c r="Z1552" i="4"/>
  <c r="AA1552" i="4" s="1"/>
  <c r="AB1552" i="4" s="1"/>
  <c r="AC1552" i="4" s="1"/>
  <c r="S1558" i="4"/>
  <c r="AD1558" i="4" s="1"/>
  <c r="S1582" i="4"/>
  <c r="AD1582" i="4" s="1"/>
  <c r="Z1604" i="4"/>
  <c r="AA1604" i="4" s="1"/>
  <c r="AB1604" i="4" s="1"/>
  <c r="AC1604" i="4" s="1"/>
  <c r="S1610" i="4"/>
  <c r="AD1610" i="4" s="1"/>
  <c r="S1614" i="4"/>
  <c r="AD1614" i="4" s="1"/>
  <c r="S1622" i="4"/>
  <c r="AD1622" i="4" s="1"/>
  <c r="Z1628" i="4"/>
  <c r="AA1628" i="4" s="1"/>
  <c r="AB1628" i="4" s="1"/>
  <c r="AC1628" i="4" s="1"/>
  <c r="S1634" i="4"/>
  <c r="AD1634" i="4" s="1"/>
  <c r="S1640" i="4"/>
  <c r="Z1644" i="4"/>
  <c r="AA1644" i="4" s="1"/>
  <c r="AB1644" i="4" s="1"/>
  <c r="AC1644" i="4" s="1"/>
  <c r="Z1662" i="4"/>
  <c r="AA1662" i="4" s="1"/>
  <c r="AB1662" i="4" s="1"/>
  <c r="AC1662" i="4" s="1"/>
  <c r="AD1663" i="4"/>
  <c r="S1666" i="4"/>
  <c r="AD1666" i="4" s="1"/>
  <c r="Z1670" i="4"/>
  <c r="AA1670" i="4" s="1"/>
  <c r="AB1670" i="4" s="1"/>
  <c r="AC1670" i="4" s="1"/>
  <c r="Z1674" i="4"/>
  <c r="AA1674" i="4" s="1"/>
  <c r="AB1674" i="4" s="1"/>
  <c r="AC1674" i="4" s="1"/>
  <c r="AD1748" i="4"/>
  <c r="AD2002" i="4"/>
  <c r="Z1516" i="4"/>
  <c r="AA1516" i="4" s="1"/>
  <c r="AB1516" i="4" s="1"/>
  <c r="AC1516" i="4" s="1"/>
  <c r="AD1516" i="4" s="1"/>
  <c r="Z1520" i="4"/>
  <c r="AA1520" i="4" s="1"/>
  <c r="AB1520" i="4" s="1"/>
  <c r="AC1520" i="4" s="1"/>
  <c r="S1523" i="4"/>
  <c r="AD1523" i="4" s="1"/>
  <c r="Z1528" i="4"/>
  <c r="AA1528" i="4" s="1"/>
  <c r="AB1528" i="4" s="1"/>
  <c r="AC1528" i="4" s="1"/>
  <c r="AD1528" i="4" s="1"/>
  <c r="S1534" i="4"/>
  <c r="AD1534" i="4" s="1"/>
  <c r="S1538" i="4"/>
  <c r="AD1538" i="4" s="1"/>
  <c r="S1539" i="4"/>
  <c r="S1542" i="4"/>
  <c r="AD1542" i="4" s="1"/>
  <c r="S1543" i="4"/>
  <c r="S1546" i="4"/>
  <c r="AD1546" i="4" s="1"/>
  <c r="S1547" i="4"/>
  <c r="AD1547" i="4" s="1"/>
  <c r="S1552" i="4"/>
  <c r="Z1568" i="4"/>
  <c r="AA1568" i="4" s="1"/>
  <c r="AB1568" i="4" s="1"/>
  <c r="AC1568" i="4" s="1"/>
  <c r="AD1568" i="4" s="1"/>
  <c r="Z1572" i="4"/>
  <c r="AA1572" i="4" s="1"/>
  <c r="AB1572" i="4" s="1"/>
  <c r="AC1572" i="4" s="1"/>
  <c r="Z1576" i="4"/>
  <c r="AA1576" i="4" s="1"/>
  <c r="AB1576" i="4" s="1"/>
  <c r="AC1576" i="4" s="1"/>
  <c r="AD1576" i="4" s="1"/>
  <c r="Z1580" i="4"/>
  <c r="AA1580" i="4" s="1"/>
  <c r="AB1580" i="4" s="1"/>
  <c r="AC1580" i="4" s="1"/>
  <c r="AD1580" i="4" s="1"/>
  <c r="S1587" i="4"/>
  <c r="AD1587" i="4" s="1"/>
  <c r="S1595" i="4"/>
  <c r="AD1595" i="4" s="1"/>
  <c r="S1599" i="4"/>
  <c r="AD1599" i="4" s="1"/>
  <c r="Z1601" i="4"/>
  <c r="AA1601" i="4" s="1"/>
  <c r="AB1601" i="4" s="1"/>
  <c r="AC1601" i="4" s="1"/>
  <c r="AD1601" i="4" s="1"/>
  <c r="S1604" i="4"/>
  <c r="S1628" i="4"/>
  <c r="S1638" i="4"/>
  <c r="S1639" i="4"/>
  <c r="AD1639" i="4" s="1"/>
  <c r="S1644" i="4"/>
  <c r="Z1652" i="4"/>
  <c r="AA1652" i="4" s="1"/>
  <c r="AB1652" i="4" s="1"/>
  <c r="AC1652" i="4" s="1"/>
  <c r="AD1652" i="4" s="1"/>
  <c r="S1656" i="4"/>
  <c r="AD1656" i="4" s="1"/>
  <c r="S1657" i="4"/>
  <c r="Z1659" i="4"/>
  <c r="AA1659" i="4" s="1"/>
  <c r="AB1659" i="4" s="1"/>
  <c r="AC1659" i="4" s="1"/>
  <c r="AD1659" i="4" s="1"/>
  <c r="S1662" i="4"/>
  <c r="S1670" i="4"/>
  <c r="S1674" i="4"/>
  <c r="Z1686" i="4"/>
  <c r="AA1686" i="4" s="1"/>
  <c r="AB1686" i="4" s="1"/>
  <c r="AC1686" i="4" s="1"/>
  <c r="AD1686" i="4" s="1"/>
  <c r="Z1692" i="4"/>
  <c r="AA1692" i="4" s="1"/>
  <c r="AB1692" i="4" s="1"/>
  <c r="AC1692" i="4" s="1"/>
  <c r="AD1692" i="4" s="1"/>
  <c r="S1697" i="4"/>
  <c r="AD1697" i="4" s="1"/>
  <c r="Z1700" i="4"/>
  <c r="AA1700" i="4" s="1"/>
  <c r="AB1700" i="4" s="1"/>
  <c r="AC1700" i="4" s="1"/>
  <c r="AD1700" i="4" s="1"/>
  <c r="S1715" i="4"/>
  <c r="AD1715" i="4" s="1"/>
  <c r="AD1727" i="4"/>
  <c r="S1743" i="4"/>
  <c r="AD1743" i="4" s="1"/>
  <c r="AD1765" i="4"/>
  <c r="S1789" i="4"/>
  <c r="AD1789" i="4" s="1"/>
  <c r="AD1802" i="4"/>
  <c r="AD1818" i="4"/>
  <c r="AD1834" i="4"/>
  <c r="AD1882" i="4"/>
  <c r="AD1898" i="4"/>
  <c r="AD1914" i="4"/>
  <c r="AD1930" i="4"/>
  <c r="AD1946" i="4"/>
  <c r="Z1710" i="4"/>
  <c r="AA1710" i="4" s="1"/>
  <c r="AB1710" i="4" s="1"/>
  <c r="AC1710" i="4" s="1"/>
  <c r="AD1710" i="4" s="1"/>
  <c r="S1725" i="4"/>
  <c r="AD1725" i="4" s="1"/>
  <c r="Z1728" i="4"/>
  <c r="AA1728" i="4" s="1"/>
  <c r="AB1728" i="4" s="1"/>
  <c r="AC1728" i="4" s="1"/>
  <c r="S1738" i="4"/>
  <c r="AD1738" i="4" s="1"/>
  <c r="Z1744" i="4"/>
  <c r="AA1744" i="4" s="1"/>
  <c r="AB1744" i="4" s="1"/>
  <c r="AC1744" i="4" s="1"/>
  <c r="AD1744" i="4" s="1"/>
  <c r="Z1752" i="4"/>
  <c r="AA1752" i="4" s="1"/>
  <c r="AB1752" i="4" s="1"/>
  <c r="AC1752" i="4" s="1"/>
  <c r="Z1758" i="4"/>
  <c r="AA1758" i="4" s="1"/>
  <c r="AB1758" i="4" s="1"/>
  <c r="AC1758" i="4" s="1"/>
  <c r="Z1766" i="4"/>
  <c r="AA1766" i="4" s="1"/>
  <c r="AB1766" i="4" s="1"/>
  <c r="AC1766" i="4" s="1"/>
  <c r="Z1774" i="4"/>
  <c r="AA1774" i="4" s="1"/>
  <c r="AB1774" i="4" s="1"/>
  <c r="AC1774" i="4" s="1"/>
  <c r="Z1775" i="4"/>
  <c r="AA1775" i="4" s="1"/>
  <c r="AB1775" i="4" s="1"/>
  <c r="AC1775" i="4" s="1"/>
  <c r="AD1775" i="4" s="1"/>
  <c r="Z1782" i="4"/>
  <c r="AA1782" i="4" s="1"/>
  <c r="AB1782" i="4" s="1"/>
  <c r="AC1782" i="4" s="1"/>
  <c r="Z1790" i="4"/>
  <c r="AA1790" i="4" s="1"/>
  <c r="AB1790" i="4" s="1"/>
  <c r="AC1790" i="4" s="1"/>
  <c r="S1795" i="4"/>
  <c r="AD1795" i="4" s="1"/>
  <c r="S1803" i="4"/>
  <c r="AD1803" i="4" s="1"/>
  <c r="S1811" i="4"/>
  <c r="AD1811" i="4" s="1"/>
  <c r="S1819" i="4"/>
  <c r="AD1819" i="4" s="1"/>
  <c r="S1827" i="4"/>
  <c r="AD1827" i="4" s="1"/>
  <c r="S1835" i="4"/>
  <c r="AD1835" i="4" s="1"/>
  <c r="S1843" i="4"/>
  <c r="AD1843" i="4" s="1"/>
  <c r="S1851" i="4"/>
  <c r="AD1851" i="4" s="1"/>
  <c r="S1859" i="4"/>
  <c r="AD1859" i="4" s="1"/>
  <c r="S1867" i="4"/>
  <c r="AD1867" i="4" s="1"/>
  <c r="S1875" i="4"/>
  <c r="AD1875" i="4" s="1"/>
  <c r="S1880" i="4"/>
  <c r="AD1880" i="4" s="1"/>
  <c r="S1883" i="4"/>
  <c r="AD1883" i="4" s="1"/>
  <c r="S1888" i="4"/>
  <c r="AD1888" i="4" s="1"/>
  <c r="S1891" i="4"/>
  <c r="AD1891" i="4" s="1"/>
  <c r="S1896" i="4"/>
  <c r="AD1896" i="4" s="1"/>
  <c r="S1899" i="4"/>
  <c r="AD1899" i="4" s="1"/>
  <c r="S1904" i="4"/>
  <c r="S1907" i="4"/>
  <c r="AD1907" i="4" s="1"/>
  <c r="S1912" i="4"/>
  <c r="AD1912" i="4" s="1"/>
  <c r="S1915" i="4"/>
  <c r="AD1915" i="4" s="1"/>
  <c r="S1920" i="4"/>
  <c r="AD1920" i="4" s="1"/>
  <c r="S1923" i="4"/>
  <c r="AD1923" i="4" s="1"/>
  <c r="S1928" i="4"/>
  <c r="AD1928" i="4" s="1"/>
  <c r="S1931" i="4"/>
  <c r="AD1931" i="4" s="1"/>
  <c r="S1936" i="4"/>
  <c r="AD1936" i="4" s="1"/>
  <c r="S1939" i="4"/>
  <c r="AD1939" i="4" s="1"/>
  <c r="S1944" i="4"/>
  <c r="S1947" i="4"/>
  <c r="AD1947" i="4" s="1"/>
  <c r="S1952" i="4"/>
  <c r="S1955" i="4"/>
  <c r="AD1955" i="4" s="1"/>
  <c r="S1960" i="4"/>
  <c r="AD1960" i="4" s="1"/>
  <c r="S1963" i="4"/>
  <c r="AD1963" i="4" s="1"/>
  <c r="Q2408" i="4"/>
  <c r="R1991" i="4"/>
  <c r="R2408" i="4" s="1"/>
  <c r="S2035" i="4"/>
  <c r="S2043" i="4"/>
  <c r="S2051" i="4"/>
  <c r="AD2051" i="4" s="1"/>
  <c r="Z2056" i="4"/>
  <c r="AA2056" i="4" s="1"/>
  <c r="AB2056" i="4" s="1"/>
  <c r="AC2056" i="4" s="1"/>
  <c r="AD2056" i="4" s="1"/>
  <c r="Z2064" i="4"/>
  <c r="AA2064" i="4" s="1"/>
  <c r="AB2064" i="4" s="1"/>
  <c r="AC2064" i="4" s="1"/>
  <c r="Z2072" i="4"/>
  <c r="AA2072" i="4" s="1"/>
  <c r="AB2072" i="4" s="1"/>
  <c r="AC2072" i="4" s="1"/>
  <c r="AD2072" i="4" s="1"/>
  <c r="Z2080" i="4"/>
  <c r="AA2080" i="4" s="1"/>
  <c r="AB2080" i="4" s="1"/>
  <c r="AC2080" i="4" s="1"/>
  <c r="AD2080" i="4" s="1"/>
  <c r="Z2088" i="4"/>
  <c r="AA2088" i="4" s="1"/>
  <c r="AB2088" i="4" s="1"/>
  <c r="AC2088" i="4" s="1"/>
  <c r="AD2088" i="4" s="1"/>
  <c r="Z2096" i="4"/>
  <c r="AA2096" i="4" s="1"/>
  <c r="AB2096" i="4" s="1"/>
  <c r="AC2096" i="4" s="1"/>
  <c r="AD2096" i="4" s="1"/>
  <c r="Z2104" i="4"/>
  <c r="AA2104" i="4" s="1"/>
  <c r="AB2104" i="4" s="1"/>
  <c r="AC2104" i="4" s="1"/>
  <c r="AD2112" i="4"/>
  <c r="Z1716" i="4"/>
  <c r="AA1716" i="4" s="1"/>
  <c r="AB1716" i="4" s="1"/>
  <c r="AC1716" i="4" s="1"/>
  <c r="AD1716" i="4" s="1"/>
  <c r="Z1718" i="4"/>
  <c r="AA1718" i="4" s="1"/>
  <c r="AB1718" i="4" s="1"/>
  <c r="AC1718" i="4" s="1"/>
  <c r="AD1718" i="4" s="1"/>
  <c r="Z1722" i="4"/>
  <c r="AA1722" i="4" s="1"/>
  <c r="AB1722" i="4" s="1"/>
  <c r="AC1722" i="4" s="1"/>
  <c r="AD1722" i="4" s="1"/>
  <c r="S1728" i="4"/>
  <c r="S1731" i="4"/>
  <c r="AD1731" i="4" s="1"/>
  <c r="S1739" i="4"/>
  <c r="AD1739" i="4" s="1"/>
  <c r="S1747" i="4"/>
  <c r="S1752" i="4"/>
  <c r="S1758" i="4"/>
  <c r="S1761" i="4"/>
  <c r="AD1761" i="4" s="1"/>
  <c r="S1766" i="4"/>
  <c r="S1769" i="4"/>
  <c r="AD1769" i="4" s="1"/>
  <c r="S1774" i="4"/>
  <c r="S1777" i="4"/>
  <c r="AD1777" i="4" s="1"/>
  <c r="S1782" i="4"/>
  <c r="S1785" i="4"/>
  <c r="AD1785" i="4" s="1"/>
  <c r="S1790" i="4"/>
  <c r="S1793" i="4"/>
  <c r="AD1793" i="4" s="1"/>
  <c r="Z1796" i="4"/>
  <c r="AA1796" i="4" s="1"/>
  <c r="AB1796" i="4" s="1"/>
  <c r="AC1796" i="4" s="1"/>
  <c r="Z1797" i="4"/>
  <c r="AA1797" i="4" s="1"/>
  <c r="AB1797" i="4" s="1"/>
  <c r="AC1797" i="4" s="1"/>
  <c r="AD1797" i="4" s="1"/>
  <c r="Z1804" i="4"/>
  <c r="AA1804" i="4" s="1"/>
  <c r="AB1804" i="4" s="1"/>
  <c r="AC1804" i="4" s="1"/>
  <c r="Z1805" i="4"/>
  <c r="AA1805" i="4" s="1"/>
  <c r="AB1805" i="4" s="1"/>
  <c r="AC1805" i="4" s="1"/>
  <c r="AD1805" i="4" s="1"/>
  <c r="Z1812" i="4"/>
  <c r="AA1812" i="4" s="1"/>
  <c r="AB1812" i="4" s="1"/>
  <c r="AC1812" i="4" s="1"/>
  <c r="Z1813" i="4"/>
  <c r="AA1813" i="4" s="1"/>
  <c r="AB1813" i="4" s="1"/>
  <c r="AC1813" i="4" s="1"/>
  <c r="Z1820" i="4"/>
  <c r="AA1820" i="4" s="1"/>
  <c r="AB1820" i="4" s="1"/>
  <c r="AC1820" i="4" s="1"/>
  <c r="Z1821" i="4"/>
  <c r="AA1821" i="4" s="1"/>
  <c r="AB1821" i="4" s="1"/>
  <c r="AC1821" i="4" s="1"/>
  <c r="AD1821" i="4" s="1"/>
  <c r="Z1828" i="4"/>
  <c r="AA1828" i="4" s="1"/>
  <c r="AB1828" i="4" s="1"/>
  <c r="AC1828" i="4" s="1"/>
  <c r="Z1829" i="4"/>
  <c r="AA1829" i="4" s="1"/>
  <c r="AB1829" i="4" s="1"/>
  <c r="AC1829" i="4" s="1"/>
  <c r="Z1836" i="4"/>
  <c r="AA1836" i="4" s="1"/>
  <c r="AB1836" i="4" s="1"/>
  <c r="AC1836" i="4" s="1"/>
  <c r="Z1837" i="4"/>
  <c r="AA1837" i="4" s="1"/>
  <c r="AB1837" i="4" s="1"/>
  <c r="AC1837" i="4" s="1"/>
  <c r="AD1837" i="4" s="1"/>
  <c r="Z1844" i="4"/>
  <c r="AA1844" i="4" s="1"/>
  <c r="AB1844" i="4" s="1"/>
  <c r="AC1844" i="4" s="1"/>
  <c r="Z1845" i="4"/>
  <c r="AA1845" i="4" s="1"/>
  <c r="AB1845" i="4" s="1"/>
  <c r="AC1845" i="4" s="1"/>
  <c r="AD1845" i="4" s="1"/>
  <c r="Z1852" i="4"/>
  <c r="AA1852" i="4" s="1"/>
  <c r="AB1852" i="4" s="1"/>
  <c r="AC1852" i="4" s="1"/>
  <c r="Z1853" i="4"/>
  <c r="AA1853" i="4" s="1"/>
  <c r="AB1853" i="4" s="1"/>
  <c r="AC1853" i="4" s="1"/>
  <c r="AD1853" i="4" s="1"/>
  <c r="Z1861" i="4"/>
  <c r="AA1861" i="4" s="1"/>
  <c r="AB1861" i="4" s="1"/>
  <c r="AC1861" i="4" s="1"/>
  <c r="AD1861" i="4" s="1"/>
  <c r="Z1869" i="4"/>
  <c r="AA1869" i="4" s="1"/>
  <c r="AB1869" i="4" s="1"/>
  <c r="AC1869" i="4" s="1"/>
  <c r="AD1869" i="4" s="1"/>
  <c r="Z1877" i="4"/>
  <c r="AA1877" i="4" s="1"/>
  <c r="AB1877" i="4" s="1"/>
  <c r="AC1877" i="4" s="1"/>
  <c r="AD1877" i="4" s="1"/>
  <c r="Z1885" i="4"/>
  <c r="AA1885" i="4" s="1"/>
  <c r="AB1885" i="4" s="1"/>
  <c r="AC1885" i="4" s="1"/>
  <c r="Z1893" i="4"/>
  <c r="AA1893" i="4" s="1"/>
  <c r="AB1893" i="4" s="1"/>
  <c r="AC1893" i="4" s="1"/>
  <c r="AD1893" i="4" s="1"/>
  <c r="Z1901" i="4"/>
  <c r="AA1901" i="4" s="1"/>
  <c r="AB1901" i="4" s="1"/>
  <c r="AC1901" i="4" s="1"/>
  <c r="Z1909" i="4"/>
  <c r="AA1909" i="4" s="1"/>
  <c r="AB1909" i="4" s="1"/>
  <c r="AC1909" i="4" s="1"/>
  <c r="Z1917" i="4"/>
  <c r="AA1917" i="4" s="1"/>
  <c r="AB1917" i="4" s="1"/>
  <c r="AC1917" i="4" s="1"/>
  <c r="AD1917" i="4" s="1"/>
  <c r="Z1925" i="4"/>
  <c r="AA1925" i="4" s="1"/>
  <c r="AB1925" i="4" s="1"/>
  <c r="AC1925" i="4" s="1"/>
  <c r="AD1925" i="4" s="1"/>
  <c r="Z1933" i="4"/>
  <c r="AA1933" i="4" s="1"/>
  <c r="AB1933" i="4" s="1"/>
  <c r="AC1933" i="4" s="1"/>
  <c r="AD1933" i="4" s="1"/>
  <c r="Z1941" i="4"/>
  <c r="AA1941" i="4" s="1"/>
  <c r="AB1941" i="4" s="1"/>
  <c r="AC1941" i="4" s="1"/>
  <c r="AD1941" i="4" s="1"/>
  <c r="Z1949" i="4"/>
  <c r="AA1949" i="4" s="1"/>
  <c r="AB1949" i="4" s="1"/>
  <c r="AC1949" i="4" s="1"/>
  <c r="AD1949" i="4" s="1"/>
  <c r="Z1957" i="4"/>
  <c r="AA1957" i="4" s="1"/>
  <c r="AB1957" i="4" s="1"/>
  <c r="AC1957" i="4" s="1"/>
  <c r="AD1957" i="4" s="1"/>
  <c r="S1968" i="4"/>
  <c r="AD1968" i="4" s="1"/>
  <c r="AD2030" i="4"/>
  <c r="AD2035" i="4"/>
  <c r="AD2046" i="4"/>
  <c r="AD2054" i="4"/>
  <c r="AD2062" i="4"/>
  <c r="AD2078" i="4"/>
  <c r="AD2086" i="4"/>
  <c r="AD2094" i="4"/>
  <c r="AD2102" i="4"/>
  <c r="AD2207" i="4"/>
  <c r="S1709" i="4"/>
  <c r="AD1709" i="4" s="1"/>
  <c r="S1726" i="4"/>
  <c r="AD1726" i="4" s="1"/>
  <c r="Z1733" i="4"/>
  <c r="AA1733" i="4" s="1"/>
  <c r="AB1733" i="4" s="1"/>
  <c r="AC1733" i="4" s="1"/>
  <c r="S1737" i="4"/>
  <c r="AD1737" i="4" s="1"/>
  <c r="Z1741" i="4"/>
  <c r="AA1741" i="4" s="1"/>
  <c r="AB1741" i="4" s="1"/>
  <c r="AC1741" i="4" s="1"/>
  <c r="AD1741" i="4" s="1"/>
  <c r="Z1749" i="4"/>
  <c r="AA1749" i="4" s="1"/>
  <c r="AB1749" i="4" s="1"/>
  <c r="AC1749" i="4" s="1"/>
  <c r="AD1749" i="4" s="1"/>
  <c r="Z1755" i="4"/>
  <c r="AA1755" i="4" s="1"/>
  <c r="AB1755" i="4" s="1"/>
  <c r="AC1755" i="4" s="1"/>
  <c r="AD1755" i="4" s="1"/>
  <c r="Z1763" i="4"/>
  <c r="AA1763" i="4" s="1"/>
  <c r="AB1763" i="4" s="1"/>
  <c r="AC1763" i="4" s="1"/>
  <c r="AD1763" i="4" s="1"/>
  <c r="Z1771" i="4"/>
  <c r="AA1771" i="4" s="1"/>
  <c r="AB1771" i="4" s="1"/>
  <c r="AC1771" i="4" s="1"/>
  <c r="AD1771" i="4" s="1"/>
  <c r="Z1779" i="4"/>
  <c r="AA1779" i="4" s="1"/>
  <c r="AB1779" i="4" s="1"/>
  <c r="AC1779" i="4" s="1"/>
  <c r="AD1779" i="4" s="1"/>
  <c r="Z1787" i="4"/>
  <c r="AA1787" i="4" s="1"/>
  <c r="AB1787" i="4" s="1"/>
  <c r="AC1787" i="4" s="1"/>
  <c r="AD1787" i="4" s="1"/>
  <c r="S1796" i="4"/>
  <c r="S1799" i="4"/>
  <c r="AD1799" i="4" s="1"/>
  <c r="S1804" i="4"/>
  <c r="S1807" i="4"/>
  <c r="AD1807" i="4" s="1"/>
  <c r="S1812" i="4"/>
  <c r="S1815" i="4"/>
  <c r="AD1815" i="4" s="1"/>
  <c r="S1820" i="4"/>
  <c r="S1823" i="4"/>
  <c r="AD1823" i="4" s="1"/>
  <c r="S1828" i="4"/>
  <c r="S1831" i="4"/>
  <c r="AD1831" i="4" s="1"/>
  <c r="S1836" i="4"/>
  <c r="S1839" i="4"/>
  <c r="S1844" i="4"/>
  <c r="S1847" i="4"/>
  <c r="S1852" i="4"/>
  <c r="S1855" i="4"/>
  <c r="AD1855" i="4" s="1"/>
  <c r="S1860" i="4"/>
  <c r="S1863" i="4"/>
  <c r="AD1863" i="4" s="1"/>
  <c r="S1868" i="4"/>
  <c r="S1871" i="4"/>
  <c r="AD1871" i="4" s="1"/>
  <c r="S1876" i="4"/>
  <c r="AD1876" i="4" s="1"/>
  <c r="S1879" i="4"/>
  <c r="AD1879" i="4" s="1"/>
  <c r="S1884" i="4"/>
  <c r="S1887" i="4"/>
  <c r="AD1887" i="4" s="1"/>
  <c r="S1892" i="4"/>
  <c r="AD1892" i="4" s="1"/>
  <c r="S1895" i="4"/>
  <c r="AD1895" i="4" s="1"/>
  <c r="S1900" i="4"/>
  <c r="AD1900" i="4" s="1"/>
  <c r="S1903" i="4"/>
  <c r="AD1903" i="4" s="1"/>
  <c r="S1908" i="4"/>
  <c r="AD1908" i="4" s="1"/>
  <c r="S1911" i="4"/>
  <c r="AD1911" i="4" s="1"/>
  <c r="S1916" i="4"/>
  <c r="S1919" i="4"/>
  <c r="S1924" i="4"/>
  <c r="AD1924" i="4" s="1"/>
  <c r="S1927" i="4"/>
  <c r="AD1927" i="4" s="1"/>
  <c r="S1932" i="4"/>
  <c r="AD1932" i="4" s="1"/>
  <c r="S1935" i="4"/>
  <c r="AD1935" i="4" s="1"/>
  <c r="S1940" i="4"/>
  <c r="AD1940" i="4" s="1"/>
  <c r="S1943" i="4"/>
  <c r="AD1943" i="4" s="1"/>
  <c r="S1948" i="4"/>
  <c r="S1951" i="4"/>
  <c r="AD1951" i="4" s="1"/>
  <c r="S1956" i="4"/>
  <c r="AD1956" i="4" s="1"/>
  <c r="S1959" i="4"/>
  <c r="AD1959" i="4" s="1"/>
  <c r="S1964" i="4"/>
  <c r="AD1964" i="4" s="1"/>
  <c r="AD1965" i="4"/>
  <c r="Z1991" i="4"/>
  <c r="Z1993" i="4"/>
  <c r="AA1993" i="4" s="1"/>
  <c r="AD2128" i="4"/>
  <c r="AD2191" i="4"/>
  <c r="AD2373" i="4"/>
  <c r="Z1995" i="4"/>
  <c r="AA1995" i="4" s="1"/>
  <c r="AB1995" i="4" s="1"/>
  <c r="AC1995" i="4" s="1"/>
  <c r="AD1995" i="4" s="1"/>
  <c r="Z1999" i="4"/>
  <c r="AA1999" i="4" s="1"/>
  <c r="AB1999" i="4" s="1"/>
  <c r="AC1999" i="4" s="1"/>
  <c r="AD1999" i="4" s="1"/>
  <c r="Z2003" i="4"/>
  <c r="AA2003" i="4" s="1"/>
  <c r="AB2003" i="4" s="1"/>
  <c r="AC2003" i="4" s="1"/>
  <c r="AD2003" i="4" s="1"/>
  <c r="Z2007" i="4"/>
  <c r="AA2007" i="4" s="1"/>
  <c r="AB2007" i="4" s="1"/>
  <c r="AC2007" i="4" s="1"/>
  <c r="AD2007" i="4" s="1"/>
  <c r="Z2011" i="4"/>
  <c r="AA2011" i="4" s="1"/>
  <c r="AB2011" i="4" s="1"/>
  <c r="AC2011" i="4" s="1"/>
  <c r="AD2011" i="4" s="1"/>
  <c r="Z2015" i="4"/>
  <c r="AA2015" i="4" s="1"/>
  <c r="AB2015" i="4" s="1"/>
  <c r="AC2015" i="4" s="1"/>
  <c r="AD2015" i="4" s="1"/>
  <c r="Z2019" i="4"/>
  <c r="AA2019" i="4" s="1"/>
  <c r="AB2019" i="4" s="1"/>
  <c r="AC2019" i="4" s="1"/>
  <c r="AD2019" i="4" s="1"/>
  <c r="Z2023" i="4"/>
  <c r="AA2023" i="4" s="1"/>
  <c r="AB2023" i="4" s="1"/>
  <c r="AC2023" i="4" s="1"/>
  <c r="AD2023" i="4" s="1"/>
  <c r="Z2027" i="4"/>
  <c r="AA2027" i="4" s="1"/>
  <c r="AB2027" i="4" s="1"/>
  <c r="AC2027" i="4" s="1"/>
  <c r="AD2027" i="4" s="1"/>
  <c r="S2031" i="4"/>
  <c r="AD2031" i="4" s="1"/>
  <c r="S2034" i="4"/>
  <c r="AD2034" i="4" s="1"/>
  <c r="S2039" i="4"/>
  <c r="AD2039" i="4" s="1"/>
  <c r="S2042" i="4"/>
  <c r="AD2042" i="4" s="1"/>
  <c r="S2047" i="4"/>
  <c r="AD2047" i="4" s="1"/>
  <c r="S2050" i="4"/>
  <c r="Z2055" i="4"/>
  <c r="AA2055" i="4" s="1"/>
  <c r="AB2055" i="4" s="1"/>
  <c r="AC2055" i="4" s="1"/>
  <c r="S2058" i="4"/>
  <c r="AD2058" i="4" s="1"/>
  <c r="Z2060" i="4"/>
  <c r="AA2060" i="4" s="1"/>
  <c r="AB2060" i="4" s="1"/>
  <c r="AC2060" i="4" s="1"/>
  <c r="AD2060" i="4" s="1"/>
  <c r="Z2063" i="4"/>
  <c r="AA2063" i="4" s="1"/>
  <c r="AB2063" i="4" s="1"/>
  <c r="AC2063" i="4" s="1"/>
  <c r="S2066" i="4"/>
  <c r="AD2066" i="4" s="1"/>
  <c r="Z2068" i="4"/>
  <c r="AA2068" i="4" s="1"/>
  <c r="AB2068" i="4" s="1"/>
  <c r="AC2068" i="4" s="1"/>
  <c r="AD2068" i="4" s="1"/>
  <c r="Z2071" i="4"/>
  <c r="AA2071" i="4" s="1"/>
  <c r="AB2071" i="4" s="1"/>
  <c r="AC2071" i="4" s="1"/>
  <c r="S2074" i="4"/>
  <c r="AD2074" i="4" s="1"/>
  <c r="Z2076" i="4"/>
  <c r="AA2076" i="4" s="1"/>
  <c r="AB2076" i="4" s="1"/>
  <c r="AC2076" i="4" s="1"/>
  <c r="AD2076" i="4" s="1"/>
  <c r="Z2079" i="4"/>
  <c r="AA2079" i="4" s="1"/>
  <c r="AB2079" i="4" s="1"/>
  <c r="AC2079" i="4" s="1"/>
  <c r="S2082" i="4"/>
  <c r="Z2084" i="4"/>
  <c r="AA2084" i="4" s="1"/>
  <c r="AB2084" i="4" s="1"/>
  <c r="AC2084" i="4" s="1"/>
  <c r="AD2084" i="4" s="1"/>
  <c r="Z2087" i="4"/>
  <c r="AA2087" i="4" s="1"/>
  <c r="AB2087" i="4" s="1"/>
  <c r="AC2087" i="4" s="1"/>
  <c r="S2090" i="4"/>
  <c r="AD2090" i="4" s="1"/>
  <c r="Z2092" i="4"/>
  <c r="AA2092" i="4" s="1"/>
  <c r="AB2092" i="4" s="1"/>
  <c r="AC2092" i="4" s="1"/>
  <c r="AD2092" i="4" s="1"/>
  <c r="Z2095" i="4"/>
  <c r="AA2095" i="4" s="1"/>
  <c r="AB2095" i="4" s="1"/>
  <c r="AC2095" i="4" s="1"/>
  <c r="S2098" i="4"/>
  <c r="AD2098" i="4" s="1"/>
  <c r="Z2100" i="4"/>
  <c r="AA2100" i="4" s="1"/>
  <c r="AB2100" i="4" s="1"/>
  <c r="AC2100" i="4" s="1"/>
  <c r="Z2103" i="4"/>
  <c r="AA2103" i="4" s="1"/>
  <c r="AB2103" i="4" s="1"/>
  <c r="AC2103" i="4" s="1"/>
  <c r="S2106" i="4"/>
  <c r="S2109" i="4"/>
  <c r="AD2109" i="4" s="1"/>
  <c r="AD2120" i="4"/>
  <c r="AD2136" i="4"/>
  <c r="AD2183" i="4"/>
  <c r="AD2199" i="4"/>
  <c r="Z2028" i="4"/>
  <c r="AA2028" i="4" s="1"/>
  <c r="AB2028" i="4" s="1"/>
  <c r="AC2028" i="4" s="1"/>
  <c r="AD2028" i="4" s="1"/>
  <c r="Z2036" i="4"/>
  <c r="AA2036" i="4" s="1"/>
  <c r="AB2036" i="4" s="1"/>
  <c r="AC2036" i="4" s="1"/>
  <c r="AD2036" i="4" s="1"/>
  <c r="Z2044" i="4"/>
  <c r="AA2044" i="4" s="1"/>
  <c r="AB2044" i="4" s="1"/>
  <c r="AC2044" i="4" s="1"/>
  <c r="AD2044" i="4" s="1"/>
  <c r="Z2052" i="4"/>
  <c r="AA2052" i="4" s="1"/>
  <c r="AB2052" i="4" s="1"/>
  <c r="AC2052" i="4" s="1"/>
  <c r="AD2052" i="4" s="1"/>
  <c r="S2055" i="4"/>
  <c r="S2063" i="4"/>
  <c r="S2071" i="4"/>
  <c r="S2079" i="4"/>
  <c r="S2087" i="4"/>
  <c r="S2095" i="4"/>
  <c r="S2103" i="4"/>
  <c r="S2113" i="4"/>
  <c r="AD2113" i="4" s="1"/>
  <c r="AD2238" i="4"/>
  <c r="AD2317" i="4"/>
  <c r="Z2110" i="4"/>
  <c r="AA2110" i="4" s="1"/>
  <c r="AB2110" i="4" s="1"/>
  <c r="AC2110" i="4" s="1"/>
  <c r="Z2114" i="4"/>
  <c r="AA2114" i="4" s="1"/>
  <c r="AB2114" i="4" s="1"/>
  <c r="AC2114" i="4" s="1"/>
  <c r="AD2114" i="4" s="1"/>
  <c r="Z2118" i="4"/>
  <c r="AA2118" i="4" s="1"/>
  <c r="AB2118" i="4" s="1"/>
  <c r="AC2118" i="4" s="1"/>
  <c r="Z2122" i="4"/>
  <c r="AA2122" i="4" s="1"/>
  <c r="AB2122" i="4" s="1"/>
  <c r="AC2122" i="4" s="1"/>
  <c r="Z2123" i="4"/>
  <c r="AA2123" i="4" s="1"/>
  <c r="AB2123" i="4" s="1"/>
  <c r="AC2123" i="4" s="1"/>
  <c r="AD2123" i="4" s="1"/>
  <c r="Z2130" i="4"/>
  <c r="AA2130" i="4" s="1"/>
  <c r="AB2130" i="4" s="1"/>
  <c r="AC2130" i="4" s="1"/>
  <c r="Z2131" i="4"/>
  <c r="AA2131" i="4" s="1"/>
  <c r="AB2131" i="4" s="1"/>
  <c r="AC2131" i="4" s="1"/>
  <c r="AD2131" i="4" s="1"/>
  <c r="Z2138" i="4"/>
  <c r="AA2138" i="4" s="1"/>
  <c r="AB2138" i="4" s="1"/>
  <c r="AC2138" i="4" s="1"/>
  <c r="Z2139" i="4"/>
  <c r="AA2139" i="4" s="1"/>
  <c r="AB2139" i="4" s="1"/>
  <c r="AC2139" i="4" s="1"/>
  <c r="AD2139" i="4" s="1"/>
  <c r="S2146" i="4"/>
  <c r="AD2146" i="4" s="1"/>
  <c r="S2150" i="4"/>
  <c r="AD2150" i="4" s="1"/>
  <c r="S2154" i="4"/>
  <c r="S2158" i="4"/>
  <c r="AD2158" i="4" s="1"/>
  <c r="S2162" i="4"/>
  <c r="S2166" i="4"/>
  <c r="AD2166" i="4" s="1"/>
  <c r="S2170" i="4"/>
  <c r="AD2170" i="4" s="1"/>
  <c r="S2174" i="4"/>
  <c r="AD2174" i="4" s="1"/>
  <c r="S2178" i="4"/>
  <c r="AD2178" i="4" s="1"/>
  <c r="AD2214" i="4"/>
  <c r="S2222" i="4"/>
  <c r="AD2222" i="4" s="1"/>
  <c r="S2242" i="4"/>
  <c r="AD2284" i="4"/>
  <c r="AD2370" i="4"/>
  <c r="AD2386" i="4"/>
  <c r="S2122" i="4"/>
  <c r="S2125" i="4"/>
  <c r="AD2125" i="4" s="1"/>
  <c r="S2130" i="4"/>
  <c r="S2133" i="4"/>
  <c r="AD2133" i="4" s="1"/>
  <c r="S2138" i="4"/>
  <c r="S2141" i="4"/>
  <c r="AD2141" i="4" s="1"/>
  <c r="S2185" i="4"/>
  <c r="AD2185" i="4" s="1"/>
  <c r="AD2186" i="4"/>
  <c r="S2193" i="4"/>
  <c r="AD2193" i="4" s="1"/>
  <c r="AD2194" i="4"/>
  <c r="S2201" i="4"/>
  <c r="AD2201" i="4" s="1"/>
  <c r="AD2202" i="4"/>
  <c r="AD2211" i="4"/>
  <c r="S2226" i="4"/>
  <c r="AD2226" i="4" s="1"/>
  <c r="AD2296" i="4"/>
  <c r="AD2326" i="4"/>
  <c r="AD2333" i="4"/>
  <c r="AD2357" i="4"/>
  <c r="AD2378" i="4"/>
  <c r="Z2209" i="4"/>
  <c r="AA2209" i="4" s="1"/>
  <c r="AB2209" i="4" s="1"/>
  <c r="AC2209" i="4" s="1"/>
  <c r="Z2213" i="4"/>
  <c r="AA2213" i="4" s="1"/>
  <c r="AB2213" i="4" s="1"/>
  <c r="AC2213" i="4" s="1"/>
  <c r="Z2217" i="4"/>
  <c r="AA2217" i="4" s="1"/>
  <c r="AB2217" i="4" s="1"/>
  <c r="AC2217" i="4" s="1"/>
  <c r="AD2217" i="4" s="1"/>
  <c r="S2220" i="4"/>
  <c r="AD2220" i="4" s="1"/>
  <c r="S2224" i="4"/>
  <c r="AD2224" i="4" s="1"/>
  <c r="S2228" i="4"/>
  <c r="AD2228" i="4" s="1"/>
  <c r="S2233" i="4"/>
  <c r="S2236" i="4"/>
  <c r="AD2236" i="4" s="1"/>
  <c r="S2240" i="4"/>
  <c r="AD2240" i="4" s="1"/>
  <c r="S2244" i="4"/>
  <c r="AD2244" i="4" s="1"/>
  <c r="S2249" i="4"/>
  <c r="AD2249" i="4" s="1"/>
  <c r="S2253" i="4"/>
  <c r="S2257" i="4"/>
  <c r="S2261" i="4"/>
  <c r="S2265" i="4"/>
  <c r="AD2265" i="4" s="1"/>
  <c r="S2269" i="4"/>
  <c r="AD2269" i="4" s="1"/>
  <c r="S2273" i="4"/>
  <c r="S2277" i="4"/>
  <c r="AD2277" i="4" s="1"/>
  <c r="S2281" i="4"/>
  <c r="AD2281" i="4" s="1"/>
  <c r="S2285" i="4"/>
  <c r="AD2285" i="4" s="1"/>
  <c r="S2289" i="4"/>
  <c r="AD2289" i="4" s="1"/>
  <c r="S2293" i="4"/>
  <c r="AD2293" i="4" s="1"/>
  <c r="S2297" i="4"/>
  <c r="AD2297" i="4" s="1"/>
  <c r="S2301" i="4"/>
  <c r="AD2301" i="4" s="1"/>
  <c r="S2307" i="4"/>
  <c r="S2315" i="4"/>
  <c r="AD2315" i="4" s="1"/>
  <c r="S2323" i="4"/>
  <c r="AD2323" i="4" s="1"/>
  <c r="S2331" i="4"/>
  <c r="AD2331" i="4" s="1"/>
  <c r="S2339" i="4"/>
  <c r="AD2339" i="4" s="1"/>
  <c r="AD2377" i="4"/>
  <c r="AB2453" i="4"/>
  <c r="Z2230" i="4"/>
  <c r="AA2230" i="4" s="1"/>
  <c r="AB2230" i="4" s="1"/>
  <c r="AC2230" i="4" s="1"/>
  <c r="Z2246" i="4"/>
  <c r="AA2246" i="4" s="1"/>
  <c r="AB2246" i="4" s="1"/>
  <c r="AC2246" i="4" s="1"/>
  <c r="AD2305" i="4"/>
  <c r="AD2321" i="4"/>
  <c r="AD2329" i="4"/>
  <c r="AD2337" i="4"/>
  <c r="AD2349" i="4"/>
  <c r="AD2365" i="4"/>
  <c r="AD2427" i="4"/>
  <c r="S2455" i="4"/>
  <c r="AD2455" i="4" s="1"/>
  <c r="O2456" i="4"/>
  <c r="AD2528" i="4"/>
  <c r="S2221" i="4"/>
  <c r="AD2221" i="4" s="1"/>
  <c r="S2225" i="4"/>
  <c r="S2229" i="4"/>
  <c r="S2232" i="4"/>
  <c r="AD2232" i="4" s="1"/>
  <c r="S2237" i="4"/>
  <c r="AD2237" i="4" s="1"/>
  <c r="S2241" i="4"/>
  <c r="S2245" i="4"/>
  <c r="AD2245" i="4" s="1"/>
  <c r="S2248" i="4"/>
  <c r="AD2248" i="4" s="1"/>
  <c r="S2252" i="4"/>
  <c r="AD2252" i="4" s="1"/>
  <c r="S2256" i="4"/>
  <c r="AD2256" i="4" s="1"/>
  <c r="S2260" i="4"/>
  <c r="AD2260" i="4" s="1"/>
  <c r="S2264" i="4"/>
  <c r="AD2264" i="4" s="1"/>
  <c r="S2268" i="4"/>
  <c r="S2272" i="4"/>
  <c r="AD2272" i="4" s="1"/>
  <c r="S2276" i="4"/>
  <c r="AD2276" i="4" s="1"/>
  <c r="S2280" i="4"/>
  <c r="AD2304" i="4"/>
  <c r="AD2312" i="4"/>
  <c r="AD2320" i="4"/>
  <c r="AD2328" i="4"/>
  <c r="AD2336" i="4"/>
  <c r="AD2345" i="4"/>
  <c r="AD2361" i="4"/>
  <c r="AD2437" i="4"/>
  <c r="AD2441" i="4"/>
  <c r="O2515" i="4"/>
  <c r="S2383" i="4"/>
  <c r="S2391" i="4"/>
  <c r="AD2392" i="4"/>
  <c r="S2394" i="4"/>
  <c r="AD2394" i="4" s="1"/>
  <c r="S2395" i="4"/>
  <c r="AD2395" i="4" s="1"/>
  <c r="Z2416" i="4"/>
  <c r="AA2416" i="4" s="1"/>
  <c r="AB2416" i="4" s="1"/>
  <c r="AC2416" i="4" s="1"/>
  <c r="AB2479" i="4"/>
  <c r="AC2479" i="4" s="1"/>
  <c r="AD2502" i="4"/>
  <c r="AD2509" i="4"/>
  <c r="Z2343" i="4"/>
  <c r="AA2343" i="4" s="1"/>
  <c r="AB2343" i="4" s="1"/>
  <c r="AC2343" i="4" s="1"/>
  <c r="AD2343" i="4" s="1"/>
  <c r="Z2347" i="4"/>
  <c r="AA2347" i="4" s="1"/>
  <c r="AB2347" i="4" s="1"/>
  <c r="AC2347" i="4" s="1"/>
  <c r="AD2347" i="4" s="1"/>
  <c r="Z2351" i="4"/>
  <c r="AA2351" i="4" s="1"/>
  <c r="AB2351" i="4" s="1"/>
  <c r="AC2351" i="4" s="1"/>
  <c r="Z2355" i="4"/>
  <c r="AA2355" i="4" s="1"/>
  <c r="AB2355" i="4" s="1"/>
  <c r="AC2355" i="4" s="1"/>
  <c r="AD2355" i="4" s="1"/>
  <c r="Z2359" i="4"/>
  <c r="AA2359" i="4" s="1"/>
  <c r="AB2359" i="4" s="1"/>
  <c r="AC2359" i="4" s="1"/>
  <c r="AD2359" i="4" s="1"/>
  <c r="Z2363" i="4"/>
  <c r="AA2363" i="4" s="1"/>
  <c r="AB2363" i="4" s="1"/>
  <c r="AC2363" i="4" s="1"/>
  <c r="AD2363" i="4" s="1"/>
  <c r="Z2367" i="4"/>
  <c r="AA2367" i="4" s="1"/>
  <c r="AB2367" i="4" s="1"/>
  <c r="AC2367" i="4" s="1"/>
  <c r="Z2371" i="4"/>
  <c r="AA2371" i="4" s="1"/>
  <c r="AB2371" i="4" s="1"/>
  <c r="AC2371" i="4" s="1"/>
  <c r="AD2371" i="4" s="1"/>
  <c r="Z2375" i="4"/>
  <c r="AA2375" i="4" s="1"/>
  <c r="AB2375" i="4" s="1"/>
  <c r="AC2375" i="4" s="1"/>
  <c r="AD2375" i="4" s="1"/>
  <c r="AD2382" i="4"/>
  <c r="AD2390" i="4"/>
  <c r="AD2466" i="4"/>
  <c r="AD2467" i="4"/>
  <c r="AD2476" i="4"/>
  <c r="AD2488" i="4"/>
  <c r="AD2490" i="4"/>
  <c r="Z2494" i="4"/>
  <c r="AA2494" i="4" s="1"/>
  <c r="AB2494" i="4" s="1"/>
  <c r="AC2494" i="4" s="1"/>
  <c r="AD2494" i="4" s="1"/>
  <c r="AD2546" i="4"/>
  <c r="AD2552" i="4"/>
  <c r="S2379" i="4"/>
  <c r="AD2379" i="4" s="1"/>
  <c r="S2387" i="4"/>
  <c r="AD2387" i="4" s="1"/>
  <c r="AD2396" i="4"/>
  <c r="S2398" i="4"/>
  <c r="AD2398" i="4" s="1"/>
  <c r="S2399" i="4"/>
  <c r="AD2399" i="4" s="1"/>
  <c r="Q2446" i="4"/>
  <c r="R2415" i="4"/>
  <c r="S2419" i="4"/>
  <c r="AD2419" i="4" s="1"/>
  <c r="R2456" i="4"/>
  <c r="S2453" i="4"/>
  <c r="AD2465" i="4"/>
  <c r="AD2470" i="4"/>
  <c r="AD2471" i="4"/>
  <c r="AD2503" i="4"/>
  <c r="Z2525" i="4"/>
  <c r="AA2525" i="4" s="1"/>
  <c r="AB2525" i="4" s="1"/>
  <c r="AC2525" i="4" s="1"/>
  <c r="AD2525" i="4" s="1"/>
  <c r="AB2703" i="4"/>
  <c r="AC2703" i="4" s="1"/>
  <c r="AD2703" i="4" s="1"/>
  <c r="Q2515" i="4"/>
  <c r="AH2515" i="4"/>
  <c r="AD2472" i="4"/>
  <c r="S2475" i="4"/>
  <c r="AD2475" i="4" s="1"/>
  <c r="S2481" i="4"/>
  <c r="AD2481" i="4" s="1"/>
  <c r="S2483" i="4"/>
  <c r="AD2483" i="4" s="1"/>
  <c r="AD2486" i="4"/>
  <c r="S2489" i="4"/>
  <c r="AD2489" i="4" s="1"/>
  <c r="S2493" i="4"/>
  <c r="AD2493" i="4" s="1"/>
  <c r="S2531" i="4"/>
  <c r="S2535" i="4"/>
  <c r="AD2535" i="4" s="1"/>
  <c r="S2539" i="4"/>
  <c r="AD2539" i="4" s="1"/>
  <c r="S2543" i="4"/>
  <c r="AD2543" i="4" s="1"/>
  <c r="S2547" i="4"/>
  <c r="Z2553" i="4"/>
  <c r="AA2553" i="4" s="1"/>
  <c r="AB2553" i="4" s="1"/>
  <c r="AC2553" i="4" s="1"/>
  <c r="S2557" i="4"/>
  <c r="AD2557" i="4" s="1"/>
  <c r="S2561" i="4"/>
  <c r="AD2561" i="4" s="1"/>
  <c r="R2463" i="4"/>
  <c r="AD2474" i="4"/>
  <c r="S2477" i="4"/>
  <c r="AD2477" i="4" s="1"/>
  <c r="AD2480" i="4"/>
  <c r="S2485" i="4"/>
  <c r="AD2485" i="4" s="1"/>
  <c r="S2491" i="4"/>
  <c r="AD2491" i="4" s="1"/>
  <c r="S2492" i="4"/>
  <c r="AD2492" i="4"/>
  <c r="Z2496" i="4"/>
  <c r="S2499" i="4"/>
  <c r="AD2499" i="4" s="1"/>
  <c r="Z2507" i="4"/>
  <c r="AA2507" i="4" s="1"/>
  <c r="AB2507" i="4" s="1"/>
  <c r="AC2507" i="4" s="1"/>
  <c r="AD2507" i="4" s="1"/>
  <c r="S2524" i="4"/>
  <c r="AD2524" i="4" s="1"/>
  <c r="Z2526" i="4"/>
  <c r="AA2526" i="4" s="1"/>
  <c r="AB2526" i="4" s="1"/>
  <c r="AC2526" i="4" s="1"/>
  <c r="AD2526" i="4" s="1"/>
  <c r="S2553" i="4"/>
  <c r="AD2667" i="4"/>
  <c r="O2594" i="4"/>
  <c r="S2555" i="4"/>
  <c r="AD2555" i="4" s="1"/>
  <c r="S2563" i="4"/>
  <c r="AD2563" i="4" s="1"/>
  <c r="AD2614" i="4"/>
  <c r="AD2626" i="4"/>
  <c r="AD2651" i="4"/>
  <c r="S2666" i="4"/>
  <c r="O2677" i="4"/>
  <c r="AD2666" i="4"/>
  <c r="AD2709" i="4"/>
  <c r="Q2594" i="4"/>
  <c r="AD2601" i="4"/>
  <c r="AD2634" i="4"/>
  <c r="R2677" i="4"/>
  <c r="Q2726" i="4"/>
  <c r="R2684" i="4"/>
  <c r="R2726" i="4" s="1"/>
  <c r="R2522" i="4"/>
  <c r="Z2556" i="4"/>
  <c r="AA2556" i="4" s="1"/>
  <c r="AB2556" i="4" s="1"/>
  <c r="AC2556" i="4" s="1"/>
  <c r="AD2556" i="4" s="1"/>
  <c r="Z2560" i="4"/>
  <c r="AA2560" i="4" s="1"/>
  <c r="AB2560" i="4" s="1"/>
  <c r="AC2560" i="4" s="1"/>
  <c r="AD2560" i="4" s="1"/>
  <c r="Z2564" i="4"/>
  <c r="AA2564" i="4" s="1"/>
  <c r="AB2564" i="4" s="1"/>
  <c r="AC2564" i="4" s="1"/>
  <c r="AD2564" i="4" s="1"/>
  <c r="S2567" i="4"/>
  <c r="AD2567" i="4" s="1"/>
  <c r="AD2582" i="4"/>
  <c r="R2658" i="4"/>
  <c r="AD2605" i="4"/>
  <c r="AD2608" i="4"/>
  <c r="AD2617" i="4"/>
  <c r="AD2622" i="4"/>
  <c r="AD2633" i="4"/>
  <c r="AD2637" i="4"/>
  <c r="S2648" i="4"/>
  <c r="AD2648" i="4" s="1"/>
  <c r="S2654" i="4"/>
  <c r="AD2654" i="4" s="1"/>
  <c r="AD2704" i="4"/>
  <c r="Z2573" i="4"/>
  <c r="AA2573" i="4" s="1"/>
  <c r="AB2573" i="4" s="1"/>
  <c r="AC2573" i="4" s="1"/>
  <c r="AD2573" i="4" s="1"/>
  <c r="S2576" i="4"/>
  <c r="AD2576" i="4" s="1"/>
  <c r="S2592" i="4"/>
  <c r="AD2592" i="4" s="1"/>
  <c r="S2603" i="4"/>
  <c r="AD2603" i="4" s="1"/>
  <c r="S2604" i="4"/>
  <c r="AD2604" i="4" s="1"/>
  <c r="S2611" i="4"/>
  <c r="AD2611" i="4" s="1"/>
  <c r="AD2616" i="4"/>
  <c r="AD2620" i="4"/>
  <c r="S2628" i="4"/>
  <c r="S2636" i="4"/>
  <c r="AD2636" i="4" s="1"/>
  <c r="Z2655" i="4"/>
  <c r="AA2655" i="4" s="1"/>
  <c r="AB2655" i="4" s="1"/>
  <c r="AC2655" i="4" s="1"/>
  <c r="Z2577" i="4"/>
  <c r="AA2577" i="4" s="1"/>
  <c r="AB2577" i="4" s="1"/>
  <c r="AC2577" i="4" s="1"/>
  <c r="S2580" i="4"/>
  <c r="AD2580" i="4" s="1"/>
  <c r="S2612" i="4"/>
  <c r="S2623" i="4"/>
  <c r="AD2623" i="4" s="1"/>
  <c r="S2624" i="4"/>
  <c r="AD2628" i="4"/>
  <c r="S2640" i="4"/>
  <c r="AD2640" i="4" s="1"/>
  <c r="S2643" i="4"/>
  <c r="AD2643" i="4" s="1"/>
  <c r="S2655" i="4"/>
  <c r="Q2658" i="4"/>
  <c r="S2665" i="4"/>
  <c r="Z2710" i="4"/>
  <c r="AA2710" i="4" s="1"/>
  <c r="AB2710" i="4" s="1"/>
  <c r="AC2710" i="4" s="1"/>
  <c r="AD2710" i="4" s="1"/>
  <c r="AF2775" i="4"/>
  <c r="S2577" i="4"/>
  <c r="Z2581" i="4"/>
  <c r="AA2581" i="4" s="1"/>
  <c r="AB2581" i="4" s="1"/>
  <c r="AC2581" i="4" s="1"/>
  <c r="AD2581" i="4" s="1"/>
  <c r="S2584" i="4"/>
  <c r="AD2584" i="4" s="1"/>
  <c r="Z2591" i="4"/>
  <c r="O2658" i="4"/>
  <c r="S2607" i="4"/>
  <c r="AD2607" i="4" s="1"/>
  <c r="AD2612" i="4"/>
  <c r="S2619" i="4"/>
  <c r="AD2619" i="4" s="1"/>
  <c r="AD2624" i="4"/>
  <c r="AD2629" i="4"/>
  <c r="S2631" i="4"/>
  <c r="AD2631" i="4" s="1"/>
  <c r="S2644" i="4"/>
  <c r="AD2644" i="4" s="1"/>
  <c r="S2647" i="4"/>
  <c r="AD2647" i="4" s="1"/>
  <c r="AD2649" i="4"/>
  <c r="Z2652" i="4"/>
  <c r="AA2652" i="4" s="1"/>
  <c r="Q2677" i="4"/>
  <c r="AB2665" i="4"/>
  <c r="O2726" i="4"/>
  <c r="AC2684" i="4"/>
  <c r="AD2695" i="4"/>
  <c r="AD2735" i="4"/>
  <c r="Z2672" i="4"/>
  <c r="AA2672" i="4" s="1"/>
  <c r="AB2672" i="4" s="1"/>
  <c r="AC2672" i="4" s="1"/>
  <c r="AD2672" i="4" s="1"/>
  <c r="AH2726" i="4"/>
  <c r="S2701" i="4"/>
  <c r="AD2701" i="4" s="1"/>
  <c r="Z2705" i="4"/>
  <c r="AA2705" i="4" s="1"/>
  <c r="AB2705" i="4" s="1"/>
  <c r="AC2705" i="4" s="1"/>
  <c r="Z2706" i="4"/>
  <c r="AA2706" i="4" s="1"/>
  <c r="AB2706" i="4" s="1"/>
  <c r="AC2706" i="4" s="1"/>
  <c r="AD2706" i="4" s="1"/>
  <c r="P2775" i="4"/>
  <c r="P2778" i="4" s="1"/>
  <c r="Z2670" i="4"/>
  <c r="AA2670" i="4" s="1"/>
  <c r="AB2670" i="4" s="1"/>
  <c r="AC2670" i="4" s="1"/>
  <c r="S2674" i="4"/>
  <c r="AD2674" i="4" s="1"/>
  <c r="S2693" i="4"/>
  <c r="AD2693" i="4" s="1"/>
  <c r="S2694" i="4"/>
  <c r="AD2694" i="4" s="1"/>
  <c r="S2697" i="4"/>
  <c r="AD2697" i="4" s="1"/>
  <c r="S2698" i="4"/>
  <c r="AD2698" i="4" s="1"/>
  <c r="S2702" i="4"/>
  <c r="AD2702" i="4" s="1"/>
  <c r="S2705" i="4"/>
  <c r="S2708" i="4"/>
  <c r="AD2708" i="4" s="1"/>
  <c r="AD2714" i="4"/>
  <c r="AD2718" i="4"/>
  <c r="AD2736" i="4"/>
  <c r="AD2737" i="4"/>
  <c r="S2749" i="4"/>
  <c r="AD2749" i="4" s="1"/>
  <c r="S2720" i="4"/>
  <c r="AD2720" i="4" s="1"/>
  <c r="S2724" i="4"/>
  <c r="AD2724" i="4" s="1"/>
  <c r="Z2738" i="4"/>
  <c r="AA2738" i="4" s="1"/>
  <c r="Z2742" i="4"/>
  <c r="AA2742" i="4" s="1"/>
  <c r="AB2742" i="4" s="1"/>
  <c r="AC2742" i="4" s="1"/>
  <c r="Z2746" i="4"/>
  <c r="AA2746" i="4" s="1"/>
  <c r="AB2746" i="4" s="1"/>
  <c r="AC2746" i="4" s="1"/>
  <c r="AB2760" i="4"/>
  <c r="AG2775" i="4"/>
  <c r="R2750" i="4"/>
  <c r="AD2733" i="4"/>
  <c r="S2738" i="4"/>
  <c r="S2742" i="4"/>
  <c r="S2746" i="4"/>
  <c r="O2760" i="4"/>
  <c r="Q2750" i="4"/>
  <c r="S2767" i="4"/>
  <c r="S2769" i="4" s="1"/>
  <c r="R2757" i="4"/>
  <c r="R2760" i="4" s="1"/>
  <c r="AB2652" i="4" l="1"/>
  <c r="AC2652" i="4" s="1"/>
  <c r="AA2658" i="4"/>
  <c r="AD1644" i="4"/>
  <c r="AD2533" i="4"/>
  <c r="AD2431" i="4"/>
  <c r="AD2233" i="4"/>
  <c r="AD2313" i="4"/>
  <c r="AD2067" i="4"/>
  <c r="AD2043" i="4"/>
  <c r="AD2208" i="4"/>
  <c r="AD1808" i="4"/>
  <c r="AD2140" i="4"/>
  <c r="AD1778" i="4"/>
  <c r="AD1770" i="4"/>
  <c r="AD1627" i="4"/>
  <c r="AD1556" i="4"/>
  <c r="AD1532" i="4"/>
  <c r="AD617" i="4"/>
  <c r="AD952" i="4"/>
  <c r="AD987" i="4"/>
  <c r="AD537" i="4"/>
  <c r="AD481" i="4"/>
  <c r="AD1006" i="4"/>
  <c r="AD345" i="4"/>
  <c r="AD2712" i="4"/>
  <c r="AD2380" i="4"/>
  <c r="AD2259" i="4"/>
  <c r="AD2235" i="4"/>
  <c r="AD2204" i="4"/>
  <c r="AD2523" i="4"/>
  <c r="AD2266" i="4"/>
  <c r="AD2254" i="4"/>
  <c r="AD2172" i="4"/>
  <c r="AD2032" i="4"/>
  <c r="AD1776" i="4"/>
  <c r="AD1665" i="4"/>
  <c r="AD1906" i="4"/>
  <c r="AD1653" i="4"/>
  <c r="AD1551" i="4"/>
  <c r="AD850" i="4"/>
  <c r="AD583" i="4"/>
  <c r="AD223" i="4"/>
  <c r="AD578" i="4"/>
  <c r="AD449" i="4"/>
  <c r="AD973" i="4"/>
  <c r="AD753" i="4"/>
  <c r="AD556" i="4"/>
  <c r="AD800" i="4"/>
  <c r="AD2173" i="4"/>
  <c r="AD2385" i="4"/>
  <c r="AD2243" i="4"/>
  <c r="AD2327" i="4"/>
  <c r="AD2093" i="4"/>
  <c r="AD1756" i="4"/>
  <c r="AD1578" i="4"/>
  <c r="AD2261" i="4"/>
  <c r="AD2242" i="4"/>
  <c r="AD1839" i="4"/>
  <c r="AD1657" i="4"/>
  <c r="AD1281" i="4"/>
  <c r="AD1287" i="4"/>
  <c r="AD794" i="4"/>
  <c r="S146" i="4"/>
  <c r="S148" i="4" s="1"/>
  <c r="AD2342" i="4"/>
  <c r="AD2306" i="4"/>
  <c r="AD2215" i="4"/>
  <c r="AD2184" i="4"/>
  <c r="AD2121" i="4"/>
  <c r="AD2147" i="4"/>
  <c r="AD1530" i="4"/>
  <c r="AD1109" i="4"/>
  <c r="AD561" i="4"/>
  <c r="AD1002" i="4"/>
  <c r="AD290" i="4"/>
  <c r="AD763" i="4"/>
  <c r="AD117" i="4"/>
  <c r="AD2099" i="4"/>
  <c r="AD1798" i="4"/>
  <c r="AD761" i="4"/>
  <c r="AD562" i="4"/>
  <c r="AD1868" i="4"/>
  <c r="AD2670" i="4"/>
  <c r="AD2257" i="4"/>
  <c r="AD2064" i="4"/>
  <c r="AD2351" i="4"/>
  <c r="AD2280" i="4"/>
  <c r="AD892" i="4"/>
  <c r="AD2324" i="4"/>
  <c r="AD928" i="4"/>
  <c r="AD2547" i="4"/>
  <c r="AD1520" i="4"/>
  <c r="AD1312" i="4"/>
  <c r="AD566" i="4"/>
  <c r="AD1860" i="4"/>
  <c r="AD1901" i="4"/>
  <c r="AD1813" i="4"/>
  <c r="AD1952" i="4"/>
  <c r="AD1728" i="4"/>
  <c r="AD1543" i="4"/>
  <c r="AD1323" i="4"/>
  <c r="AD1261" i="4"/>
  <c r="AD1269" i="4"/>
  <c r="AD253" i="4"/>
  <c r="AD630" i="4"/>
  <c r="AD382" i="4"/>
  <c r="AD2585" i="4"/>
  <c r="AD2436" i="4"/>
  <c r="AD2511" i="4"/>
  <c r="AD2423" i="4"/>
  <c r="AD1934" i="4"/>
  <c r="AD1612" i="4"/>
  <c r="AD1762" i="4"/>
  <c r="AD1081" i="4"/>
  <c r="AD1146" i="4"/>
  <c r="AD620" i="4"/>
  <c r="AD919" i="4"/>
  <c r="AD705" i="4"/>
  <c r="AD593" i="4"/>
  <c r="AD401" i="4"/>
  <c r="AD545" i="4"/>
  <c r="AD514" i="4"/>
  <c r="AD327" i="4"/>
  <c r="AD698" i="4"/>
  <c r="AD924" i="4"/>
  <c r="AD802" i="4"/>
  <c r="AD1093" i="4"/>
  <c r="AD2241" i="4"/>
  <c r="AD2246" i="4"/>
  <c r="AD2213" i="4"/>
  <c r="AD2050" i="4"/>
  <c r="AD1733" i="4"/>
  <c r="AD1747" i="4"/>
  <c r="AD2104" i="4"/>
  <c r="AD1313" i="4"/>
  <c r="AD1185" i="4"/>
  <c r="AD1127" i="4"/>
  <c r="AD1063" i="4"/>
  <c r="AD558" i="4"/>
  <c r="AD2429" i="4"/>
  <c r="AD2376" i="4"/>
  <c r="AD2053" i="4"/>
  <c r="AD2040" i="4"/>
  <c r="AD1918" i="4"/>
  <c r="AD1535" i="4"/>
  <c r="AD1343" i="4"/>
  <c r="AD1585" i="4"/>
  <c r="AD1206" i="4"/>
  <c r="AD1321" i="4"/>
  <c r="AD918" i="4"/>
  <c r="AD604" i="4"/>
  <c r="AD529" i="4"/>
  <c r="AD375" i="4"/>
  <c r="AD2350" i="4"/>
  <c r="AD2283" i="4"/>
  <c r="AD1087" i="4"/>
  <c r="AD339" i="4"/>
  <c r="S2750" i="4"/>
  <c r="AD2153" i="4"/>
  <c r="AD2268" i="4"/>
  <c r="AD2307" i="4"/>
  <c r="AD1884" i="4"/>
  <c r="AD528" i="4"/>
  <c r="AD464" i="4"/>
  <c r="AD727" i="4"/>
  <c r="AD622" i="4"/>
  <c r="AD298" i="4"/>
  <c r="AD2566" i="4"/>
  <c r="AA2446" i="4"/>
  <c r="AD1742" i="4"/>
  <c r="AD1566" i="4"/>
  <c r="AD1583" i="4"/>
  <c r="AD553" i="4"/>
  <c r="AD955" i="4"/>
  <c r="AD487" i="4"/>
  <c r="AD353" i="4"/>
  <c r="AD898" i="4"/>
  <c r="AD455" i="4"/>
  <c r="AD355" i="4"/>
  <c r="AD1926" i="4"/>
  <c r="AD711" i="4"/>
  <c r="AD639" i="4"/>
  <c r="AA148" i="4"/>
  <c r="AD2230" i="4"/>
  <c r="AD2273" i="4"/>
  <c r="AD1948" i="4"/>
  <c r="AD1916" i="4"/>
  <c r="AD1944" i="4"/>
  <c r="AD1638" i="4"/>
  <c r="AD1539" i="4"/>
  <c r="S2757" i="4"/>
  <c r="AD2652" i="4"/>
  <c r="AD2531" i="4"/>
  <c r="AD2367" i="4"/>
  <c r="AD2383" i="4"/>
  <c r="AD1847" i="4"/>
  <c r="AD1640" i="4"/>
  <c r="AD1328" i="4"/>
  <c r="AD1361" i="4"/>
  <c r="AD1297" i="4"/>
  <c r="AD1169" i="4"/>
  <c r="AD908" i="4"/>
  <c r="AD876" i="4"/>
  <c r="AD1303" i="4"/>
  <c r="AD1239" i="4"/>
  <c r="AD256" i="4"/>
  <c r="AD550" i="4"/>
  <c r="AD454" i="4"/>
  <c r="AD2163" i="4"/>
  <c r="AD2372" i="4"/>
  <c r="AD2157" i="4"/>
  <c r="AD1730" i="4"/>
  <c r="AD1673" i="4"/>
  <c r="AD1564" i="4"/>
  <c r="AD1301" i="4"/>
  <c r="AD1129" i="4"/>
  <c r="AD899" i="4"/>
  <c r="AD676" i="4"/>
  <c r="AD335" i="4"/>
  <c r="AD444" i="4"/>
  <c r="AD113" i="4"/>
  <c r="AD1736" i="4"/>
  <c r="AD930" i="4"/>
  <c r="AD633" i="4"/>
  <c r="S2456" i="4"/>
  <c r="AD2095" i="4"/>
  <c r="AD1919" i="4"/>
  <c r="AD1909" i="4"/>
  <c r="AD1105" i="4"/>
  <c r="AD731" i="4"/>
  <c r="AD2717" i="4"/>
  <c r="AD2025" i="4"/>
  <c r="AD2155" i="4"/>
  <c r="AD1856" i="4"/>
  <c r="AD1816" i="4"/>
  <c r="AD2065" i="4"/>
  <c r="AD1527" i="4"/>
  <c r="AD1676" i="4"/>
  <c r="AD1524" i="4"/>
  <c r="AD1832" i="4"/>
  <c r="AD1667" i="4"/>
  <c r="AD1651" i="4"/>
  <c r="AD1182" i="4"/>
  <c r="AD875" i="4"/>
  <c r="AD673" i="4"/>
  <c r="AD783" i="4"/>
  <c r="AD702" i="4"/>
  <c r="AD570" i="4"/>
  <c r="AD508" i="4"/>
  <c r="AD2253" i="4"/>
  <c r="AD2162" i="4"/>
  <c r="AD1519" i="4"/>
  <c r="AD1097" i="4"/>
  <c r="AD309" i="4"/>
  <c r="Q2775" i="4"/>
  <c r="Q2778" i="4" s="1"/>
  <c r="S2684" i="4"/>
  <c r="S2726" i="4" s="1"/>
  <c r="AD2391" i="4"/>
  <c r="AD1293" i="4"/>
  <c r="AD1037" i="4"/>
  <c r="AD116" i="4"/>
  <c r="AD374" i="4"/>
  <c r="AD1531" i="4"/>
  <c r="AD412" i="4"/>
  <c r="AD2420" i="4"/>
  <c r="AD1840" i="4"/>
  <c r="AD2180" i="4"/>
  <c r="AD1872" i="4"/>
  <c r="AD1579" i="4"/>
  <c r="AD1720" i="4"/>
  <c r="AD1584" i="4"/>
  <c r="AD1354" i="4"/>
  <c r="AD1214" i="4"/>
  <c r="AD911" i="4"/>
  <c r="AD214" i="4"/>
  <c r="AD801" i="4"/>
  <c r="S260" i="4"/>
  <c r="O2775" i="4"/>
  <c r="O2778" i="4" s="1"/>
  <c r="AB2515" i="4"/>
  <c r="AD2154" i="4"/>
  <c r="AD1885" i="4"/>
  <c r="AD1628" i="4"/>
  <c r="AD1280" i="4"/>
  <c r="AD1248" i="4"/>
  <c r="AD1184" i="4"/>
  <c r="AD1152" i="4"/>
  <c r="AD1056" i="4"/>
  <c r="AD177" i="4"/>
  <c r="AD2572" i="4"/>
  <c r="AD2278" i="4"/>
  <c r="AD2107" i="4"/>
  <c r="AD2089" i="4"/>
  <c r="AD1902" i="4"/>
  <c r="AD1608" i="4"/>
  <c r="AD1161" i="4"/>
  <c r="AD636" i="4"/>
  <c r="AD497" i="4"/>
  <c r="AB2446" i="4"/>
  <c r="AD2479" i="4"/>
  <c r="AD2209" i="4"/>
  <c r="AD2118" i="4"/>
  <c r="AD2106" i="4"/>
  <c r="AD2063" i="4"/>
  <c r="AD1116" i="4"/>
  <c r="AD1329" i="4"/>
  <c r="AD1333" i="4"/>
  <c r="AD552" i="4"/>
  <c r="AD646" i="4"/>
  <c r="AA2769" i="4"/>
  <c r="S139" i="4"/>
  <c r="AD2549" i="4"/>
  <c r="AD2675" i="4"/>
  <c r="AD2568" i="4"/>
  <c r="AD1636" i="4"/>
  <c r="AD1559" i="4"/>
  <c r="AD1258" i="4"/>
  <c r="AD1302" i="4"/>
  <c r="AD681" i="4"/>
  <c r="AD903" i="4"/>
  <c r="AD2229" i="4"/>
  <c r="AD2746" i="4"/>
  <c r="AD2225" i="4"/>
  <c r="AD2082" i="4"/>
  <c r="AD1829" i="4"/>
  <c r="AD1904" i="4"/>
  <c r="AD1752" i="4"/>
  <c r="AD920" i="4"/>
  <c r="AD1335" i="4"/>
  <c r="AD238" i="4"/>
  <c r="AD398" i="4"/>
  <c r="AD2669" i="4"/>
  <c r="AH2775" i="4"/>
  <c r="AD2179" i="4"/>
  <c r="AD2045" i="4"/>
  <c r="AD1555" i="4"/>
  <c r="AD1306" i="4"/>
  <c r="AD1155" i="4"/>
  <c r="AD1027" i="4"/>
  <c r="AD1065" i="4"/>
  <c r="AD927" i="4"/>
  <c r="AD396" i="4"/>
  <c r="AD64" i="4"/>
  <c r="AD2316" i="4"/>
  <c r="AD1848" i="4"/>
  <c r="AD2110" i="4"/>
  <c r="AD2100" i="4"/>
  <c r="AD1572" i="4"/>
  <c r="AD1698" i="4"/>
  <c r="AD1249" i="4"/>
  <c r="AD1069" i="4"/>
  <c r="AD606" i="4"/>
  <c r="AD756" i="4"/>
  <c r="AD2536" i="4"/>
  <c r="AD2318" i="4"/>
  <c r="AD2171" i="4"/>
  <c r="AD1575" i="4"/>
  <c r="AD1623" i="4"/>
  <c r="AD1075" i="4"/>
  <c r="AD609" i="4"/>
  <c r="AD725" i="4"/>
  <c r="AD721" i="4"/>
  <c r="AD627" i="4"/>
  <c r="AA2750" i="4"/>
  <c r="AB2738" i="4"/>
  <c r="AD2705" i="4"/>
  <c r="AC2726" i="4"/>
  <c r="AB2677" i="4"/>
  <c r="AC2665" i="4"/>
  <c r="AD2577" i="4"/>
  <c r="AD2655" i="4"/>
  <c r="AA2726" i="4"/>
  <c r="AA2515" i="4"/>
  <c r="AD2416" i="4"/>
  <c r="AC2446" i="4"/>
  <c r="AD2079" i="4"/>
  <c r="AD1790" i="4"/>
  <c r="AD1766" i="4"/>
  <c r="AD1552" i="4"/>
  <c r="AB1984" i="4"/>
  <c r="AC1502" i="4"/>
  <c r="AA1388" i="4"/>
  <c r="AB872" i="4"/>
  <c r="S104" i="4"/>
  <c r="S864" i="4"/>
  <c r="S857" i="4"/>
  <c r="AD828" i="4"/>
  <c r="AD787" i="4"/>
  <c r="AD765" i="4"/>
  <c r="AD701" i="4"/>
  <c r="AD677" i="4"/>
  <c r="AD661" i="4"/>
  <c r="AD645" i="4"/>
  <c r="AD629" i="4"/>
  <c r="AD613" i="4"/>
  <c r="AD421" i="4"/>
  <c r="AD381" i="4"/>
  <c r="AD349" i="4"/>
  <c r="AD314" i="4"/>
  <c r="AD280" i="4"/>
  <c r="AD218" i="4"/>
  <c r="S1502" i="4"/>
  <c r="S1984" i="4" s="1"/>
  <c r="AA821" i="4"/>
  <c r="R27" i="4"/>
  <c r="S26" i="4"/>
  <c r="AD166" i="4"/>
  <c r="AC168" i="4"/>
  <c r="AC111" i="4"/>
  <c r="AB128" i="4"/>
  <c r="AC204" i="4"/>
  <c r="AB260" i="4"/>
  <c r="AD135" i="4"/>
  <c r="AD139" i="4" s="1"/>
  <c r="AB2726" i="4"/>
  <c r="AA2677" i="4"/>
  <c r="AD2138" i="4"/>
  <c r="AD2122" i="4"/>
  <c r="AD2087" i="4"/>
  <c r="AD2055" i="4"/>
  <c r="AD1844" i="4"/>
  <c r="AD1828" i="4"/>
  <c r="AD1812" i="4"/>
  <c r="AD1796" i="4"/>
  <c r="AD1782" i="4"/>
  <c r="AD1758" i="4"/>
  <c r="AD1674" i="4"/>
  <c r="AD1662" i="4"/>
  <c r="AD1604" i="4"/>
  <c r="S1495" i="4"/>
  <c r="AD1395" i="4"/>
  <c r="AD779" i="4"/>
  <c r="AD757" i="4"/>
  <c r="AD693" i="4"/>
  <c r="AD589" i="4"/>
  <c r="AD573" i="4"/>
  <c r="AD557" i="4"/>
  <c r="AD541" i="4"/>
  <c r="AD525" i="4"/>
  <c r="AD509" i="4"/>
  <c r="AD493" i="4"/>
  <c r="AD477" i="4"/>
  <c r="AD461" i="4"/>
  <c r="AD445" i="4"/>
  <c r="AD413" i="4"/>
  <c r="AD397" i="4"/>
  <c r="AD341" i="4"/>
  <c r="AD230" i="4"/>
  <c r="S276" i="4"/>
  <c r="AC2767" i="4"/>
  <c r="AB2769" i="4"/>
  <c r="AA315" i="4"/>
  <c r="AB168" i="4"/>
  <c r="AD205" i="4"/>
  <c r="S91" i="4"/>
  <c r="AD57" i="4"/>
  <c r="AA128" i="4"/>
  <c r="AD146" i="4"/>
  <c r="AD148" i="4" s="1"/>
  <c r="AC148" i="4"/>
  <c r="AC139" i="4"/>
  <c r="AC821" i="4"/>
  <c r="AB103" i="4"/>
  <c r="AC98" i="4"/>
  <c r="S2677" i="4"/>
  <c r="S2658" i="4"/>
  <c r="AB2658" i="4"/>
  <c r="AC2658" i="4"/>
  <c r="AB2594" i="4"/>
  <c r="AC2522" i="4"/>
  <c r="AA2408" i="4"/>
  <c r="AB1993" i="4"/>
  <c r="AD1670" i="4"/>
  <c r="S1991" i="4"/>
  <c r="AD1458" i="4"/>
  <c r="AB846" i="4"/>
  <c r="AA857" i="4"/>
  <c r="AA168" i="4"/>
  <c r="AB1459" i="4"/>
  <c r="AA1495" i="4"/>
  <c r="AD749" i="4"/>
  <c r="AD685" i="4"/>
  <c r="AD669" i="4"/>
  <c r="AD653" i="4"/>
  <c r="AD637" i="4"/>
  <c r="AD621" i="4"/>
  <c r="AD605" i="4"/>
  <c r="AD437" i="4"/>
  <c r="AD389" i="4"/>
  <c r="AD373" i="4"/>
  <c r="AD333" i="4"/>
  <c r="AD226" i="4"/>
  <c r="AD210" i="4"/>
  <c r="AD242" i="4"/>
  <c r="AD310" i="4"/>
  <c r="AB315" i="4"/>
  <c r="AC277" i="4"/>
  <c r="S19" i="4"/>
  <c r="AD9" i="4"/>
  <c r="AD19" i="4" s="1"/>
  <c r="S177" i="4"/>
  <c r="AB148" i="4"/>
  <c r="S168" i="4"/>
  <c r="S170" i="4" s="1"/>
  <c r="AD155" i="4"/>
  <c r="AB821" i="4"/>
  <c r="AA103" i="4"/>
  <c r="AD2757" i="4"/>
  <c r="AD2760" i="4" s="1"/>
  <c r="S2760" i="4"/>
  <c r="AD2742" i="4"/>
  <c r="R2594" i="4"/>
  <c r="S2522" i="4"/>
  <c r="S2594" i="4" s="1"/>
  <c r="AD2658" i="4"/>
  <c r="R2515" i="4"/>
  <c r="S2463" i="4"/>
  <c r="AD2553" i="4"/>
  <c r="S2415" i="4"/>
  <c r="R2446" i="4"/>
  <c r="AA2594" i="4"/>
  <c r="AC2515" i="4"/>
  <c r="AC2453" i="4"/>
  <c r="AB2456" i="4"/>
  <c r="AD2130" i="4"/>
  <c r="AD2103" i="4"/>
  <c r="AD2071" i="4"/>
  <c r="AD1852" i="4"/>
  <c r="AD1836" i="4"/>
  <c r="AD1820" i="4"/>
  <c r="AD1804" i="4"/>
  <c r="AD1774" i="4"/>
  <c r="AA1984" i="4"/>
  <c r="R821" i="4"/>
  <c r="S322" i="4"/>
  <c r="S821" i="4" s="1"/>
  <c r="AD795" i="4"/>
  <c r="AD771" i="4"/>
  <c r="AD709" i="4"/>
  <c r="AD597" i="4"/>
  <c r="AD581" i="4"/>
  <c r="AD565" i="4"/>
  <c r="AD549" i="4"/>
  <c r="AD533" i="4"/>
  <c r="AD517" i="4"/>
  <c r="AD501" i="4"/>
  <c r="AD485" i="4"/>
  <c r="AD469" i="4"/>
  <c r="AD453" i="4"/>
  <c r="AD429" i="4"/>
  <c r="AD405" i="4"/>
  <c r="AD357" i="4"/>
  <c r="AD325" i="4"/>
  <c r="AD288" i="4"/>
  <c r="AD222" i="4"/>
  <c r="AA91" i="4"/>
  <c r="AB59" i="4"/>
  <c r="AC268" i="4"/>
  <c r="AB269" i="4"/>
  <c r="AA139" i="4"/>
  <c r="AD267" i="4"/>
  <c r="S269" i="4"/>
  <c r="AA260" i="4"/>
  <c r="AB139" i="4"/>
  <c r="R41" i="4"/>
  <c r="S34" i="4"/>
  <c r="S128" i="4"/>
  <c r="AD110" i="4"/>
  <c r="AD2684" i="4" l="1"/>
  <c r="AD2726" i="4" s="1"/>
  <c r="AD168" i="4"/>
  <c r="AA2775" i="4"/>
  <c r="AA2778" i="4" s="1"/>
  <c r="R2775" i="4"/>
  <c r="R2778" i="4" s="1"/>
  <c r="S2515" i="4"/>
  <c r="AD2463" i="4"/>
  <c r="AD2515" i="4" s="1"/>
  <c r="AB2408" i="4"/>
  <c r="AC1993" i="4"/>
  <c r="AD276" i="4"/>
  <c r="S315" i="4"/>
  <c r="S41" i="4"/>
  <c r="AD34" i="4"/>
  <c r="AD41" i="4" s="1"/>
  <c r="AD268" i="4"/>
  <c r="AC269" i="4"/>
  <c r="AD269" i="4"/>
  <c r="AB91" i="4"/>
  <c r="AC59" i="4"/>
  <c r="AC315" i="4"/>
  <c r="AD277" i="4"/>
  <c r="AC103" i="4"/>
  <c r="AD98" i="4"/>
  <c r="AD103" i="4" s="1"/>
  <c r="AC260" i="4"/>
  <c r="AD204" i="4"/>
  <c r="AD260" i="4" s="1"/>
  <c r="AB1388" i="4"/>
  <c r="AC872" i="4"/>
  <c r="AC2738" i="4"/>
  <c r="AB2750" i="4"/>
  <c r="S27" i="4"/>
  <c r="AD26" i="4"/>
  <c r="AD27" i="4" s="1"/>
  <c r="AC2456" i="4"/>
  <c r="AD2453" i="4"/>
  <c r="AD2456" i="4" s="1"/>
  <c r="S2446" i="4"/>
  <c r="AD2415" i="4"/>
  <c r="AD2446" i="4" s="1"/>
  <c r="S2408" i="4"/>
  <c r="AD1991" i="4"/>
  <c r="AC2594" i="4"/>
  <c r="AD2522" i="4"/>
  <c r="AD2594" i="4" s="1"/>
  <c r="AC1459" i="4"/>
  <c r="AB1495" i="4"/>
  <c r="AB857" i="4"/>
  <c r="AC846" i="4"/>
  <c r="AD322" i="4"/>
  <c r="AD821" i="4" s="1"/>
  <c r="AC2769" i="4"/>
  <c r="AD2767" i="4"/>
  <c r="AD2769" i="4" s="1"/>
  <c r="AC128" i="4"/>
  <c r="AD111" i="4"/>
  <c r="AD128" i="4" s="1"/>
  <c r="AD864" i="4"/>
  <c r="S1388" i="4"/>
  <c r="AC1984" i="4"/>
  <c r="AD1502" i="4"/>
  <c r="AD1984" i="4" s="1"/>
  <c r="AC2677" i="4"/>
  <c r="AD2665" i="4"/>
  <c r="AD2677" i="4" s="1"/>
  <c r="AB2775" i="4" l="1"/>
  <c r="AB2778" i="4" s="1"/>
  <c r="AD2738" i="4"/>
  <c r="AD2750" i="4" s="1"/>
  <c r="AC2750" i="4"/>
  <c r="AC2408" i="4"/>
  <c r="AD1993" i="4"/>
  <c r="AD1459" i="4"/>
  <c r="AD1495" i="4" s="1"/>
  <c r="AC1495" i="4"/>
  <c r="AD2408" i="4"/>
  <c r="AD872" i="4"/>
  <c r="AD1388" i="4" s="1"/>
  <c r="AC1388" i="4"/>
  <c r="AC857" i="4"/>
  <c r="AD846" i="4"/>
  <c r="AD857" i="4" s="1"/>
  <c r="AC91" i="4"/>
  <c r="AD59" i="4"/>
  <c r="AD91" i="4" s="1"/>
  <c r="AD315" i="4"/>
  <c r="S2775" i="4"/>
  <c r="S2778" i="4" s="1"/>
  <c r="AC2775" i="4" l="1"/>
  <c r="AC2778" i="4" s="1"/>
  <c r="AD2775" i="4"/>
  <c r="AD2778" i="4" s="1"/>
</calcChain>
</file>

<file path=xl/sharedStrings.xml><?xml version="1.0" encoding="utf-8"?>
<sst xmlns="http://schemas.openxmlformats.org/spreadsheetml/2006/main" count="10508" uniqueCount="5631">
  <si>
    <t>BUTLER COUNTY WATER SYSTEM, INC.</t>
  </si>
  <si>
    <t>Fixed Asset List</t>
  </si>
  <si>
    <t>December 31, 2022</t>
  </si>
  <si>
    <t>Est</t>
  </si>
  <si>
    <t>Rem</t>
  </si>
  <si>
    <t>Rem Life</t>
  </si>
  <si>
    <t>Revised</t>
  </si>
  <si>
    <t>A/D</t>
  </si>
  <si>
    <t>Prior Yrs</t>
  </si>
  <si>
    <t>Total Depr</t>
  </si>
  <si>
    <t>In-Svc</t>
  </si>
  <si>
    <t>Life</t>
  </si>
  <si>
    <t>@ 8/2022</t>
  </si>
  <si>
    <t>8/31/22</t>
  </si>
  <si>
    <t>NBV @</t>
  </si>
  <si>
    <t>Depr</t>
  </si>
  <si>
    <t>New Est</t>
  </si>
  <si>
    <t>Old Est</t>
  </si>
  <si>
    <t>Chg In</t>
  </si>
  <si>
    <t>(Mos)</t>
  </si>
  <si>
    <t>12/31/22</t>
  </si>
  <si>
    <t>Adj to</t>
  </si>
  <si>
    <t>Adjmt to Depr</t>
  </si>
  <si>
    <t>Recorded</t>
  </si>
  <si>
    <t>Sys No</t>
  </si>
  <si>
    <t>Date</t>
  </si>
  <si>
    <t>(y)</t>
  </si>
  <si>
    <t>(m)</t>
  </si>
  <si>
    <t>Total Mos</t>
  </si>
  <si>
    <t>Depr Basis</t>
  </si>
  <si>
    <t>Curr Thru</t>
  </si>
  <si>
    <t>Curr Acc</t>
  </si>
  <si>
    <t>Curr NBV</t>
  </si>
  <si>
    <t>1/1/22</t>
  </si>
  <si>
    <t>Curr YTD</t>
  </si>
  <si>
    <t>Depr/Mo</t>
  </si>
  <si>
    <t>Sep-Dec</t>
  </si>
  <si>
    <t>Life (Mos)</t>
  </si>
  <si>
    <t>@ 1/1/22</t>
  </si>
  <si>
    <t>Est YTD</t>
  </si>
  <si>
    <t>NBV</t>
  </si>
  <si>
    <t>G/L Asset Account = 101.3032-8 Land-Pumping Stations</t>
  </si>
  <si>
    <t>000436</t>
  </si>
  <si>
    <t>467</t>
  </si>
  <si>
    <t>Land &amp; Land Rights - Pumping</t>
  </si>
  <si>
    <t>NoDep</t>
  </si>
  <si>
    <t>000451</t>
  </si>
  <si>
    <t>482</t>
  </si>
  <si>
    <t>000519</t>
  </si>
  <si>
    <t>547</t>
  </si>
  <si>
    <t>000429</t>
  </si>
  <si>
    <t>556</t>
  </si>
  <si>
    <t>000074</t>
  </si>
  <si>
    <t>18</t>
  </si>
  <si>
    <t>Land - Intake Site (Richard Wan)</t>
  </si>
  <si>
    <t>000132</t>
  </si>
  <si>
    <t>120</t>
  </si>
  <si>
    <t>Land &amp; Rights - Easements - Job 8258</t>
  </si>
  <si>
    <t>000134</t>
  </si>
  <si>
    <t>121</t>
  </si>
  <si>
    <t>000375</t>
  </si>
  <si>
    <t>396</t>
  </si>
  <si>
    <t>Land - Pump Station Site</t>
  </si>
  <si>
    <t>000834</t>
  </si>
  <si>
    <t>890</t>
  </si>
  <si>
    <t>Easements-Elfie Tank Site</t>
  </si>
  <si>
    <t>000835</t>
  </si>
  <si>
    <t>891</t>
  </si>
  <si>
    <t>Real Estate Acquisitions-Elfie Tank Site</t>
  </si>
  <si>
    <t>Less disposals and transfers</t>
  </si>
  <si>
    <t>Count = 0</t>
  </si>
  <si>
    <t>Net Subtotal</t>
  </si>
  <si>
    <t>Count = 10</t>
  </si>
  <si>
    <t xml:space="preserve"> </t>
  </si>
  <si>
    <t>G/L Asset Account = 101.3033-8 Land-Water Treatment</t>
  </si>
  <si>
    <t>000038</t>
  </si>
  <si>
    <t>1</t>
  </si>
  <si>
    <t>Land - WTP (Richard Wan)</t>
  </si>
  <si>
    <t>Count = 1</t>
  </si>
  <si>
    <t>G/L Asset Account = 101.3034-8 Land-Trans &amp; Distr</t>
  </si>
  <si>
    <t>000520</t>
  </si>
  <si>
    <t>548</t>
  </si>
  <si>
    <t>000437</t>
  </si>
  <si>
    <t>468</t>
  </si>
  <si>
    <t>Land &amp; Land Rights - T &amp; D</t>
  </si>
  <si>
    <t>000452</t>
  </si>
  <si>
    <t>483</t>
  </si>
  <si>
    <t>000461</t>
  </si>
  <si>
    <t>491</t>
  </si>
  <si>
    <t>000075</t>
  </si>
  <si>
    <t>19</t>
  </si>
  <si>
    <t>Land - Easements (1993)</t>
  </si>
  <si>
    <t>000135</t>
  </si>
  <si>
    <t>122</t>
  </si>
  <si>
    <t>Land &amp; Land Rights - Tanks</t>
  </si>
  <si>
    <t>000374</t>
  </si>
  <si>
    <t>395</t>
  </si>
  <si>
    <t>Caldwell Tank Site</t>
  </si>
  <si>
    <t>Count = 7</t>
  </si>
  <si>
    <t>G/L Asset Account = 101.3035-8 Land-Water Treatment</t>
  </si>
  <si>
    <t>000200</t>
  </si>
  <si>
    <t>194</t>
  </si>
  <si>
    <t>Land &amp; Land Rights - WTP</t>
  </si>
  <si>
    <t>000253</t>
  </si>
  <si>
    <t>251</t>
  </si>
  <si>
    <t>Land &amp; Land Rights - WTP (Legal Fees)</t>
  </si>
  <si>
    <t>Count = 2</t>
  </si>
  <si>
    <t>G/L Asset Account = 101.3042-8 Struct\Imprv-Pumping</t>
  </si>
  <si>
    <t>000433</t>
  </si>
  <si>
    <t>461</t>
  </si>
  <si>
    <t>Structures &amp; Improvements - WTP</t>
  </si>
  <si>
    <t>SLMM</t>
  </si>
  <si>
    <t>000438</t>
  </si>
  <si>
    <t>469</t>
  </si>
  <si>
    <t>Structures &amp; Improv</t>
  </si>
  <si>
    <t>000022</t>
  </si>
  <si>
    <t>85</t>
  </si>
  <si>
    <t>Intake Structure</t>
  </si>
  <si>
    <t>000058</t>
  </si>
  <si>
    <t>123</t>
  </si>
  <si>
    <t>Structures - 8' X 12' Storage Building</t>
  </si>
  <si>
    <t>000412</t>
  </si>
  <si>
    <t>445</t>
  </si>
  <si>
    <t>PS Misc - Lee Masonry</t>
  </si>
  <si>
    <t>000416</t>
  </si>
  <si>
    <t>440</t>
  </si>
  <si>
    <t>Misc Pipe - CI Thornburg</t>
  </si>
  <si>
    <t>000417</t>
  </si>
  <si>
    <t>441</t>
  </si>
  <si>
    <t>Painting - Ross Construction</t>
  </si>
  <si>
    <t>000418</t>
  </si>
  <si>
    <t>442</t>
  </si>
  <si>
    <t>Misc - Henry Petter</t>
  </si>
  <si>
    <t>000419</t>
  </si>
  <si>
    <t>443</t>
  </si>
  <si>
    <t>Painting - Porter</t>
  </si>
  <si>
    <t>000420</t>
  </si>
  <si>
    <t>444</t>
  </si>
  <si>
    <t>PS Misc - Diamond Screw Products</t>
  </si>
  <si>
    <t>000421</t>
  </si>
  <si>
    <t>446</t>
  </si>
  <si>
    <t>PS Misc - CI Thornburg</t>
  </si>
  <si>
    <t>000733</t>
  </si>
  <si>
    <t>779</t>
  </si>
  <si>
    <t>Leonard Oak Booster Station</t>
  </si>
  <si>
    <t>000735</t>
  </si>
  <si>
    <t>781</t>
  </si>
  <si>
    <t>Provo Rd Booster Station</t>
  </si>
  <si>
    <t>000428</t>
  </si>
  <si>
    <t>892</t>
  </si>
  <si>
    <t>Welch's Creek Pump Station Modifications</t>
  </si>
  <si>
    <t>000430</t>
  </si>
  <si>
    <t>893</t>
  </si>
  <si>
    <t>Check Valve Vault @ Elfie Tank</t>
  </si>
  <si>
    <t>001237</t>
  </si>
  <si>
    <t>1301</t>
  </si>
  <si>
    <t>Hunters Point Pump Station</t>
  </si>
  <si>
    <t>001238</t>
  </si>
  <si>
    <t>1302</t>
  </si>
  <si>
    <t>Hwy 70 Pump Station</t>
  </si>
  <si>
    <t>001239</t>
  </si>
  <si>
    <t>1303</t>
  </si>
  <si>
    <t>Logansport Pump Station</t>
  </si>
  <si>
    <t>002323</t>
  </si>
  <si>
    <t>195</t>
  </si>
  <si>
    <t>Welchs Creek PS Rehab-Sam Estes Painting</t>
  </si>
  <si>
    <t>002324</t>
  </si>
  <si>
    <t>Rochester &amp; Muhlenburg  PS Rehab-Sam Estes Painting</t>
  </si>
  <si>
    <t>000516</t>
  </si>
  <si>
    <t>549</t>
  </si>
  <si>
    <t>Equip - Electric Pumping</t>
  </si>
  <si>
    <t>000076</t>
  </si>
  <si>
    <t>20</t>
  </si>
  <si>
    <t>Equip - Electric Pumping - Silver City PS (1993)</t>
  </si>
  <si>
    <t>000024</t>
  </si>
  <si>
    <t>87</t>
  </si>
  <si>
    <t>Temporary Pump Station</t>
  </si>
  <si>
    <t>000136</t>
  </si>
  <si>
    <t>124</t>
  </si>
  <si>
    <t>Equip - Electr Pumping - Contract 1</t>
  </si>
  <si>
    <t>000137</t>
  </si>
  <si>
    <t>125</t>
  </si>
  <si>
    <t>Equip - Elect Pumping - Contract #2</t>
  </si>
  <si>
    <t>000175</t>
  </si>
  <si>
    <t>167</t>
  </si>
  <si>
    <t>Equip - Electric Pumping (Silver City PS)</t>
  </si>
  <si>
    <t>000203</t>
  </si>
  <si>
    <t>197</t>
  </si>
  <si>
    <t>Equip - Electric Pumping (Aberdeen PS)</t>
  </si>
  <si>
    <t>000731</t>
  </si>
  <si>
    <t>778</t>
  </si>
  <si>
    <t>000734</t>
  </si>
  <si>
    <t>780</t>
  </si>
  <si>
    <t>001788</t>
  </si>
  <si>
    <t>1737</t>
  </si>
  <si>
    <t>Subcontracting, Labor, Equipment, Matls-BG Rd PS Rehabilitation</t>
  </si>
  <si>
    <t>001789</t>
  </si>
  <si>
    <t>1738</t>
  </si>
  <si>
    <t>Subcontracting, Labor, Equipment, Matls-Leonard Oak PS Rehabilitation</t>
  </si>
  <si>
    <t>001791</t>
  </si>
  <si>
    <t>1740</t>
  </si>
  <si>
    <t>Subcontracting, Labor, Equipment, Matls-Hwy 411 PS Rehabilitation</t>
  </si>
  <si>
    <t>002325</t>
  </si>
  <si>
    <t>All Labor,Equip,Matls, &amp; Subc - Muhlenburg PS</t>
  </si>
  <si>
    <t>002326</t>
  </si>
  <si>
    <t>All Labor,Equip,Matls, &amp; Subc - Logansport PS</t>
  </si>
  <si>
    <t>Count = 20</t>
  </si>
  <si>
    <t>G/L Asset Account = 101.3043-8 Struct\Imprv-WTP Bldg</t>
  </si>
  <si>
    <t>000025</t>
  </si>
  <si>
    <t>86</t>
  </si>
  <si>
    <t>Filter Building</t>
  </si>
  <si>
    <t>000201</t>
  </si>
  <si>
    <t>Struc &amp; Impr - Drain Line &amp; Pond</t>
  </si>
  <si>
    <t>002021</t>
  </si>
  <si>
    <t>WTP Enhancement Project</t>
  </si>
  <si>
    <t>002060</t>
  </si>
  <si>
    <t>002140</t>
  </si>
  <si>
    <t>WTP Enhancement Project-Purchase of Shade Balls</t>
  </si>
  <si>
    <t>Count = 5</t>
  </si>
  <si>
    <t>G/L Asset Account = 101.3045-8 Struct\Imprv-WTP</t>
  </si>
  <si>
    <t>000202</t>
  </si>
  <si>
    <t>196</t>
  </si>
  <si>
    <t>Structures &amp; Improvements</t>
  </si>
  <si>
    <t>000254</t>
  </si>
  <si>
    <t>252</t>
  </si>
  <si>
    <t>Structures &amp; Improvements (Legal Fees)</t>
  </si>
  <si>
    <t>000396</t>
  </si>
  <si>
    <t>421</t>
  </si>
  <si>
    <t>Concrete Clarifier</t>
  </si>
  <si>
    <t>000397</t>
  </si>
  <si>
    <t>422</t>
  </si>
  <si>
    <t>Scott &amp; Ritter Deduct</t>
  </si>
  <si>
    <t>000398</t>
  </si>
  <si>
    <t>423</t>
  </si>
  <si>
    <t>Scott &amp; Murphy Ded</t>
  </si>
  <si>
    <t>000399</t>
  </si>
  <si>
    <t>424</t>
  </si>
  <si>
    <t>Paint Ext Old Tank</t>
  </si>
  <si>
    <t>000400</t>
  </si>
  <si>
    <t>433</t>
  </si>
  <si>
    <t>WTP-Painting (Sam Estes)</t>
  </si>
  <si>
    <t>000581</t>
  </si>
  <si>
    <t>624</t>
  </si>
  <si>
    <t>Water Treatment Plant Improvements</t>
  </si>
  <si>
    <t>000769</t>
  </si>
  <si>
    <t>816</t>
  </si>
  <si>
    <t>Construction Charges</t>
  </si>
  <si>
    <t>000770</t>
  </si>
  <si>
    <t>817</t>
  </si>
  <si>
    <t>Earthtech Test</t>
  </si>
  <si>
    <t>000804</t>
  </si>
  <si>
    <t>853</t>
  </si>
  <si>
    <t>Reverse Asset #817-Earthtech Test</t>
  </si>
  <si>
    <t>000998</t>
  </si>
  <si>
    <t>1059</t>
  </si>
  <si>
    <t>BC WTP Sludge Handling Facilities (all costs)</t>
  </si>
  <si>
    <t>001661</t>
  </si>
  <si>
    <t>1725</t>
  </si>
  <si>
    <t>BC WTP - New Driveway</t>
  </si>
  <si>
    <t>001787</t>
  </si>
  <si>
    <t>1736</t>
  </si>
  <si>
    <t>Driveway to Raw Water Intake</t>
  </si>
  <si>
    <t>001733</t>
  </si>
  <si>
    <t>1782</t>
  </si>
  <si>
    <t>Labor, Equipment, &amp; Materials - Install Sampling Pit</t>
  </si>
  <si>
    <t>001815</t>
  </si>
  <si>
    <t>1880</t>
  </si>
  <si>
    <t>WTP Security Upgrades</t>
  </si>
  <si>
    <t>002314</t>
  </si>
  <si>
    <t>WTP Enhancement Project-Sam Estes Painting</t>
  </si>
  <si>
    <t>002392</t>
  </si>
  <si>
    <t>Microdyne Plastics Shade Balls</t>
  </si>
  <si>
    <t>Count = 18</t>
  </si>
  <si>
    <t>G/L Asset Account = 101.3065-8 Lake\River Intakes-WTP</t>
  </si>
  <si>
    <t>000289</t>
  </si>
  <si>
    <t>289</t>
  </si>
  <si>
    <t>Lake River &amp; Intakes</t>
  </si>
  <si>
    <t>000291</t>
  </si>
  <si>
    <t>292</t>
  </si>
  <si>
    <t>River &amp; Other Intakes - WTP - Legal Fees</t>
  </si>
  <si>
    <t>001734</t>
  </si>
  <si>
    <t>1783</t>
  </si>
  <si>
    <t>Labor, Equip, Matls, &amp; Subcontracting - Raw Intake Base</t>
  </si>
  <si>
    <t>002187</t>
  </si>
  <si>
    <t>Algae Control</t>
  </si>
  <si>
    <t>Count = 4</t>
  </si>
  <si>
    <t>G/L Asset Account = 101.3095-8 Mains-Roch WTP 7/1/97</t>
  </si>
  <si>
    <t>000023</t>
  </si>
  <si>
    <t>290</t>
  </si>
  <si>
    <t>Supply Mains - RC WTP</t>
  </si>
  <si>
    <t>000292</t>
  </si>
  <si>
    <t>293</t>
  </si>
  <si>
    <t>Supply Mains - RC WTP Legal Fees</t>
  </si>
  <si>
    <t>G/L Asset Account = 101.3112-8 Equip-Elec Pumping</t>
  </si>
  <si>
    <t>000434</t>
  </si>
  <si>
    <t>462</t>
  </si>
  <si>
    <t>000439</t>
  </si>
  <si>
    <t>470</t>
  </si>
  <si>
    <t>000444</t>
  </si>
  <si>
    <t>475</t>
  </si>
  <si>
    <t>000528</t>
  </si>
  <si>
    <t>563</t>
  </si>
  <si>
    <t>000453</t>
  </si>
  <si>
    <t>484</t>
  </si>
  <si>
    <t>000477</t>
  </si>
  <si>
    <t>507</t>
  </si>
  <si>
    <t>000514</t>
  </si>
  <si>
    <t>542</t>
  </si>
  <si>
    <t>000255</t>
  </si>
  <si>
    <t>253</t>
  </si>
  <si>
    <t>Equip - Electr Pumping (Leonard Oak)</t>
  </si>
  <si>
    <t>000413</t>
  </si>
  <si>
    <t>437</t>
  </si>
  <si>
    <t>Electric Pumps - Straeffer Pump</t>
  </si>
  <si>
    <t>000414</t>
  </si>
  <si>
    <t>438</t>
  </si>
  <si>
    <t>Electric Pumps - Lawson Electric</t>
  </si>
  <si>
    <t>000415</t>
  </si>
  <si>
    <t>439</t>
  </si>
  <si>
    <t>001170</t>
  </si>
  <si>
    <t>1234</t>
  </si>
  <si>
    <t>TB Woods Soft Starts (Backup Starters)</t>
  </si>
  <si>
    <t>001790</t>
  </si>
  <si>
    <t>1739</t>
  </si>
  <si>
    <t>Subcontracting, Labor, Equipment, Matls-Rochester CV Rehabilitation</t>
  </si>
  <si>
    <t>Count = 27</t>
  </si>
  <si>
    <t>G/L Asset Account = 101.3115-8 Equip-Elec Pumping RC</t>
  </si>
  <si>
    <t>000204</t>
  </si>
  <si>
    <t>198</t>
  </si>
  <si>
    <t>Equip - Electric Pumping (RC WTP)</t>
  </si>
  <si>
    <t>000256</t>
  </si>
  <si>
    <t>254</t>
  </si>
  <si>
    <t>Equip - Pumping RC WTP (Legal Fees)</t>
  </si>
  <si>
    <t>G/L Asset Account = 101.3203-8 Equip-Water Treatment BC</t>
  </si>
  <si>
    <t>000001</t>
  </si>
  <si>
    <t>22</t>
  </si>
  <si>
    <t>Equip - WTP - Clarifier</t>
  </si>
  <si>
    <t>000002</t>
  </si>
  <si>
    <t>21</t>
  </si>
  <si>
    <t>Equip - WTP - Raw Water Pumps</t>
  </si>
  <si>
    <t>000003</t>
  </si>
  <si>
    <t>23</t>
  </si>
  <si>
    <t>Equip - WTP - Filters</t>
  </si>
  <si>
    <t>000021</t>
  </si>
  <si>
    <t>84</t>
  </si>
  <si>
    <t>Equip WTP - Clearwell</t>
  </si>
  <si>
    <t>000067</t>
  </si>
  <si>
    <t>24</t>
  </si>
  <si>
    <t>Equip - WTP - Piping &amp; Valves</t>
  </si>
  <si>
    <t>000068</t>
  </si>
  <si>
    <t>25</t>
  </si>
  <si>
    <t>Equip - WTP - Backwash Pump</t>
  </si>
  <si>
    <t>000069</t>
  </si>
  <si>
    <t>26</t>
  </si>
  <si>
    <t>Equip - WTP - High Service Pumps</t>
  </si>
  <si>
    <t>000070</t>
  </si>
  <si>
    <t>27</t>
  </si>
  <si>
    <t>Equip - WTP - Electrical Controls</t>
  </si>
  <si>
    <t>000071</t>
  </si>
  <si>
    <t>28</t>
  </si>
  <si>
    <t>Equip - WTP - Plant Meters</t>
  </si>
  <si>
    <t>000072</t>
  </si>
  <si>
    <t>36</t>
  </si>
  <si>
    <t>Equip - WTP - PH Meter</t>
  </si>
  <si>
    <t>000080</t>
  </si>
  <si>
    <t>30</t>
  </si>
  <si>
    <t>Equip - WTP - Lagoon &amp; Equip</t>
  </si>
  <si>
    <t>000081</t>
  </si>
  <si>
    <t>31</t>
  </si>
  <si>
    <t>Equip - WTP - Outside Piping Equip</t>
  </si>
  <si>
    <t>000082</t>
  </si>
  <si>
    <t>32</t>
  </si>
  <si>
    <t>Equip - WTP - Turbidimeter</t>
  </si>
  <si>
    <t>000083</t>
  </si>
  <si>
    <t>33</t>
  </si>
  <si>
    <t>Equip - WTP - Chlorine Monitor</t>
  </si>
  <si>
    <t>000084</t>
  </si>
  <si>
    <t>34</t>
  </si>
  <si>
    <t>Equip - WTP - Motorola Telemetry</t>
  </si>
  <si>
    <t>000086</t>
  </si>
  <si>
    <t>35</t>
  </si>
  <si>
    <t>Equip - WTP - Stirrer w/ Paddle Base</t>
  </si>
  <si>
    <t>000087</t>
  </si>
  <si>
    <t>37</t>
  </si>
  <si>
    <t>Equip - WTP - Conductivity Meter - WTP</t>
  </si>
  <si>
    <t>000088</t>
  </si>
  <si>
    <t>38</t>
  </si>
  <si>
    <t>Equip - WTP - DR 700 Filter</t>
  </si>
  <si>
    <t>000839</t>
  </si>
  <si>
    <t>894</t>
  </si>
  <si>
    <t>Equip-WTP Chemical Feed Equipment</t>
  </si>
  <si>
    <t>000104</t>
  </si>
  <si>
    <t>88</t>
  </si>
  <si>
    <t>3/4 Backflow Prevent</t>
  </si>
  <si>
    <t>000138</t>
  </si>
  <si>
    <t>126</t>
  </si>
  <si>
    <t>Sludge/Parameters</t>
  </si>
  <si>
    <t>000205</t>
  </si>
  <si>
    <t>199</t>
  </si>
  <si>
    <t>Filter No. 2 w/ 8 Turbo Meter"</t>
  </si>
  <si>
    <t>000329</t>
  </si>
  <si>
    <t>351</t>
  </si>
  <si>
    <t>Equip - Water Treatment Project 8</t>
  </si>
  <si>
    <t>000401</t>
  </si>
  <si>
    <t>425</t>
  </si>
  <si>
    <t>Equip Install New Clarifier</t>
  </si>
  <si>
    <t>000402</t>
  </si>
  <si>
    <t>426</t>
  </si>
  <si>
    <t>Piping</t>
  </si>
  <si>
    <t>000403</t>
  </si>
  <si>
    <t>427</t>
  </si>
  <si>
    <t>Equip Install Existing Clarifier</t>
  </si>
  <si>
    <t>000404</t>
  </si>
  <si>
    <t>428</t>
  </si>
  <si>
    <t>CO Painting Existing Clarifier</t>
  </si>
  <si>
    <t>000405</t>
  </si>
  <si>
    <t>429</t>
  </si>
  <si>
    <t>CO Liner for New Clarifier</t>
  </si>
  <si>
    <t>000406</t>
  </si>
  <si>
    <t>430</t>
  </si>
  <si>
    <t>Straeffer Pump</t>
  </si>
  <si>
    <t>000407</t>
  </si>
  <si>
    <t>431</t>
  </si>
  <si>
    <t>WTP-Electrician Parts &amp; Labor (Lawson Elec)</t>
  </si>
  <si>
    <t>000408</t>
  </si>
  <si>
    <t>432</t>
  </si>
  <si>
    <t>WTP-High Service Pumps (Reynolds)</t>
  </si>
  <si>
    <t>000409</t>
  </si>
  <si>
    <t>434</t>
  </si>
  <si>
    <t>WTP-Clarifier Mechanism</t>
  </si>
  <si>
    <t>000410</t>
  </si>
  <si>
    <t>435</t>
  </si>
  <si>
    <t>WTP-Tube Settler Modules &amp; Supports</t>
  </si>
  <si>
    <t>000411</t>
  </si>
  <si>
    <t>436</t>
  </si>
  <si>
    <t>WTP Upgrade</t>
  </si>
  <si>
    <t>000827</t>
  </si>
  <si>
    <t>878</t>
  </si>
  <si>
    <t>New pumps, piping, &amp; contract labor (see notes)r</t>
  </si>
  <si>
    <t>000840</t>
  </si>
  <si>
    <t>895</t>
  </si>
  <si>
    <t>Credit-Low Range Turbidimeter</t>
  </si>
  <si>
    <t>000079</t>
  </si>
  <si>
    <t>899</t>
  </si>
  <si>
    <t>Misc Parts</t>
  </si>
  <si>
    <t>000440</t>
  </si>
  <si>
    <t>900</t>
  </si>
  <si>
    <t>Construction Costs</t>
  </si>
  <si>
    <t>000841</t>
  </si>
  <si>
    <t>896</t>
  </si>
  <si>
    <t>8 Flange Adapters"</t>
  </si>
  <si>
    <t>000842</t>
  </si>
  <si>
    <t>897</t>
  </si>
  <si>
    <t>10 x 8 MJ DIP Tapping Sleeve</t>
  </si>
  <si>
    <t>000843</t>
  </si>
  <si>
    <t>898</t>
  </si>
  <si>
    <t>8 Flg Gate Valve"</t>
  </si>
  <si>
    <t>000999</t>
  </si>
  <si>
    <t>1060</t>
  </si>
  <si>
    <t>Upgrade Power - Chemical Feed Pump</t>
  </si>
  <si>
    <t>001086</t>
  </si>
  <si>
    <t>1145</t>
  </si>
  <si>
    <t>Water Plant-Filter #3</t>
  </si>
  <si>
    <t>001087</t>
  </si>
  <si>
    <t>1146</t>
  </si>
  <si>
    <t>Water Plant-Bulk Chemical Storage</t>
  </si>
  <si>
    <t>001110</t>
  </si>
  <si>
    <t>1170</t>
  </si>
  <si>
    <t>Concrete Work, Water Plant Filter #3</t>
  </si>
  <si>
    <t>001111</t>
  </si>
  <si>
    <t>1171</t>
  </si>
  <si>
    <t>WTP-Bulk Chemical Storage (Tank Cleaning)</t>
  </si>
  <si>
    <t>001126</t>
  </si>
  <si>
    <t>1188</t>
  </si>
  <si>
    <t>Electrical Work, Water Plant Filter #3</t>
  </si>
  <si>
    <t>001241</t>
  </si>
  <si>
    <t>1305</t>
  </si>
  <si>
    <t>BC WTP Security Equipment-All parts, supplies, subcontracting, &amp; WCWD Inspection</t>
  </si>
  <si>
    <t>001290</t>
  </si>
  <si>
    <t>1354</t>
  </si>
  <si>
    <t>BC WTP Security Equipment-Addl Costs</t>
  </si>
  <si>
    <t>001416</t>
  </si>
  <si>
    <t>1481</t>
  </si>
  <si>
    <t>BC WTP Turbidity Monitor Info (WCWD Installed)</t>
  </si>
  <si>
    <t>001547</t>
  </si>
  <si>
    <t>1612</t>
  </si>
  <si>
    <t>All Costs - WTP Electrical Improvements &amp; Sludge Handling</t>
  </si>
  <si>
    <t>001548</t>
  </si>
  <si>
    <t>1613</t>
  </si>
  <si>
    <t>All Costs - WTP Power Backup (Project 17)</t>
  </si>
  <si>
    <t>001583</t>
  </si>
  <si>
    <t>1648</t>
  </si>
  <si>
    <t>WTP Electrical Improvements &amp; Sludge Handling (Addl Costs)</t>
  </si>
  <si>
    <t>001584</t>
  </si>
  <si>
    <t>1649</t>
  </si>
  <si>
    <t>WTP Capacity Upgrade Phase 1 (All Costs)</t>
  </si>
  <si>
    <t>001672</t>
  </si>
  <si>
    <t>1682</t>
  </si>
  <si>
    <t>Qtr4 CIP - Addl Costs, WTP Improvements</t>
  </si>
  <si>
    <t>001792</t>
  </si>
  <si>
    <t>1741</t>
  </si>
  <si>
    <t>Addl Costs - WTP Electrical Improvements &amp; Sludge Handling</t>
  </si>
  <si>
    <t>001735</t>
  </si>
  <si>
    <t>1784</t>
  </si>
  <si>
    <t>Labor, Equip, Materials, &amp; Subcontracting - WTP Backwash Improvements</t>
  </si>
  <si>
    <t>001869</t>
  </si>
  <si>
    <t>1829</t>
  </si>
  <si>
    <t>Labor, Equip, Materials - Raw Water Mag Meter</t>
  </si>
  <si>
    <t>001865</t>
  </si>
  <si>
    <t>1864</t>
  </si>
  <si>
    <t>Labor, Equip, Materials, SubContracting - Raw Water Chemical Feed Pumps</t>
  </si>
  <si>
    <t>001871</t>
  </si>
  <si>
    <t>1952</t>
  </si>
  <si>
    <t>Labor, Equip, Materials, SubContracting - Upgrade WTP Filters #1 and #2</t>
  </si>
  <si>
    <t>001935</t>
  </si>
  <si>
    <t/>
  </si>
  <si>
    <t>Clarifier Algae Control (Labor, Equip, Svcs)</t>
  </si>
  <si>
    <t>001953</t>
  </si>
  <si>
    <t>Disposal of 10" Gate Valve at WTP</t>
  </si>
  <si>
    <t>001954</t>
  </si>
  <si>
    <t>Disposal of 10" Gate Valve at WTP-Depr Adj for NRV</t>
  </si>
  <si>
    <t>001955</t>
  </si>
  <si>
    <t>002022</t>
  </si>
  <si>
    <t>002061</t>
  </si>
  <si>
    <t>002082</t>
  </si>
  <si>
    <t>WTP Enhancement Project-Freight</t>
  </si>
  <si>
    <t>002119</t>
  </si>
  <si>
    <t>WTP Sludge/Chemical</t>
  </si>
  <si>
    <t>002141</t>
  </si>
  <si>
    <t>WTP Enhancement Project-Purchase Shade Balls</t>
  </si>
  <si>
    <t>002238</t>
  </si>
  <si>
    <t>WTP Pump Efficiency Program</t>
  </si>
  <si>
    <t>002315</t>
  </si>
  <si>
    <t>Addl Labor - Algae Control</t>
  </si>
  <si>
    <t>002327</t>
  </si>
  <si>
    <t>All Labor, Matls, Contr Svc - Carbon Feed System</t>
  </si>
  <si>
    <t>002328</t>
  </si>
  <si>
    <t>All Labor, Matls, Contr Svc - Install Fiber, WTP to RWI</t>
  </si>
  <si>
    <t>002393</t>
  </si>
  <si>
    <t>Raw Water Pump Replacement, Other Misc Costs</t>
  </si>
  <si>
    <t>002416</t>
  </si>
  <si>
    <t>Addl Costs-Raw Water Pump Replacement</t>
  </si>
  <si>
    <t>002445</t>
  </si>
  <si>
    <t>Count = 76</t>
  </si>
  <si>
    <t>G/L Asset Account = 101.3205-8 Equip-Water Treatment RC</t>
  </si>
  <si>
    <t>000206</t>
  </si>
  <si>
    <t>200</t>
  </si>
  <si>
    <t>Equip - WTP (RC)</t>
  </si>
  <si>
    <t>000257</t>
  </si>
  <si>
    <t>255</t>
  </si>
  <si>
    <t>Equip - RC WTP  (Legal Fees)</t>
  </si>
  <si>
    <t>G/L Asset Account = 101.3304-8 Standpipes</t>
  </si>
  <si>
    <t>000523</t>
  </si>
  <si>
    <t>558</t>
  </si>
  <si>
    <t>Standpipes</t>
  </si>
  <si>
    <t>000445</t>
  </si>
  <si>
    <t>476</t>
  </si>
  <si>
    <t>Distribution Standpipes</t>
  </si>
  <si>
    <t>000454</t>
  </si>
  <si>
    <t>485</t>
  </si>
  <si>
    <t>000462</t>
  </si>
  <si>
    <t>492</t>
  </si>
  <si>
    <t>000467</t>
  </si>
  <si>
    <t>497</t>
  </si>
  <si>
    <t>000521</t>
  </si>
  <si>
    <t>550</t>
  </si>
  <si>
    <t>Mains</t>
  </si>
  <si>
    <t>000089</t>
  </si>
  <si>
    <t>39</t>
  </si>
  <si>
    <t>Standpipes - Aberdeen PS (Controls)</t>
  </si>
  <si>
    <t>000139</t>
  </si>
  <si>
    <t>127</t>
  </si>
  <si>
    <t>Distribution - Standpipes - Contract #3</t>
  </si>
  <si>
    <t>000207</t>
  </si>
  <si>
    <t>201</t>
  </si>
  <si>
    <t>South Hill Tank</t>
  </si>
  <si>
    <t>000208</t>
  </si>
  <si>
    <t>202</t>
  </si>
  <si>
    <t>Rochester Tank</t>
  </si>
  <si>
    <t>000209</t>
  </si>
  <si>
    <t>203</t>
  </si>
  <si>
    <t>RC Standpipe</t>
  </si>
  <si>
    <t>000210</t>
  </si>
  <si>
    <t>204</t>
  </si>
  <si>
    <t>High School Tank - Alt Valve</t>
  </si>
  <si>
    <t>000258</t>
  </si>
  <si>
    <t>256</t>
  </si>
  <si>
    <t>Distribution Standpipes - Legal Fees</t>
  </si>
  <si>
    <t>000373</t>
  </si>
  <si>
    <t>394</t>
  </si>
  <si>
    <t>Caldwell Tank</t>
  </si>
  <si>
    <t>000500</t>
  </si>
  <si>
    <t>901</t>
  </si>
  <si>
    <t>Elfie Tank-Engineering, Site Grading, Foundations, Piping, Other</t>
  </si>
  <si>
    <t>001235</t>
  </si>
  <si>
    <t>1299</t>
  </si>
  <si>
    <t>Aberdeen Tank Altitude Valve Vault</t>
  </si>
  <si>
    <t>001236</t>
  </si>
  <si>
    <t>1300</t>
  </si>
  <si>
    <t>Aberdeen Tank-All Materials, Planning, and Labor</t>
  </si>
  <si>
    <t>001325</t>
  </si>
  <si>
    <t>1389</t>
  </si>
  <si>
    <t>Construction &amp; Erection of Hwy 411 Tank</t>
  </si>
  <si>
    <t>001326</t>
  </si>
  <si>
    <t>1390</t>
  </si>
  <si>
    <t>Site Piping &amp; Valve Vault at Tank</t>
  </si>
  <si>
    <t>001387</t>
  </si>
  <si>
    <t>1451</t>
  </si>
  <si>
    <t>ABANDONED PLANT-BC Project 16-A, Aberdeen Tank Altitude Valve (1995)</t>
  </si>
  <si>
    <t>001388</t>
  </si>
  <si>
    <t>1452</t>
  </si>
  <si>
    <t>NRV DEPR ADJ-ABANDONED PLANT-BC Project 16-A, Aberdeen Tank Altitude Valve (1995</t>
  </si>
  <si>
    <t>001389</t>
  </si>
  <si>
    <t>1453</t>
  </si>
  <si>
    <t>001394</t>
  </si>
  <si>
    <t>1457</t>
  </si>
  <si>
    <t>Addl Costs-Hwy 411 Tank</t>
  </si>
  <si>
    <t>001417</t>
  </si>
  <si>
    <t>1482</t>
  </si>
  <si>
    <t>001470</t>
  </si>
  <si>
    <t>1535</t>
  </si>
  <si>
    <t>001499</t>
  </si>
  <si>
    <t>1564</t>
  </si>
  <si>
    <t>Total Costs - Hwy 79S Tank (Labor, Matl, Equipment, &amp; Subcontracting)</t>
  </si>
  <si>
    <t>001524</t>
  </si>
  <si>
    <t>1589</t>
  </si>
  <si>
    <t>Addl Costs - Hwy 79S Tank (Labor)</t>
  </si>
  <si>
    <t>001534</t>
  </si>
  <si>
    <t>1599</t>
  </si>
  <si>
    <t>Muhlenburg Tank Cathodic Protection (Remaining Value)</t>
  </si>
  <si>
    <t>001549</t>
  </si>
  <si>
    <t>1614</t>
  </si>
  <si>
    <t>Reedyville Tank</t>
  </si>
  <si>
    <t>001669</t>
  </si>
  <si>
    <t>1674</t>
  </si>
  <si>
    <t>Logansport Tank</t>
  </si>
  <si>
    <t>001683</t>
  </si>
  <si>
    <t>1707</t>
  </si>
  <si>
    <t>Addl Engineering Costs - Logansport Tank</t>
  </si>
  <si>
    <t>001793</t>
  </si>
  <si>
    <t>1742</t>
  </si>
  <si>
    <t>001768</t>
  </si>
  <si>
    <t>1798</t>
  </si>
  <si>
    <t>Logansport Tank Access Drive &amp; Site Work</t>
  </si>
  <si>
    <t>001837</t>
  </si>
  <si>
    <t>1919</t>
  </si>
  <si>
    <t>Tank Security Improvements</t>
  </si>
  <si>
    <t>002106</t>
  </si>
  <si>
    <t>Hwy 70 Tank Repaint</t>
  </si>
  <si>
    <t>002107</t>
  </si>
  <si>
    <t>Jetson Tank Repaint</t>
  </si>
  <si>
    <t>002120</t>
  </si>
  <si>
    <t>Jetson Tank Repaint Misc Costs</t>
  </si>
  <si>
    <t>002488</t>
  </si>
  <si>
    <t>Hwy 626 Tank Repaint</t>
  </si>
  <si>
    <t>002489</t>
  </si>
  <si>
    <t>High School Tank Repaint</t>
  </si>
  <si>
    <t>Count = 39</t>
  </si>
  <si>
    <t>G/L Asset Account = 101.3314-8 Mains-Trans &amp; Distr</t>
  </si>
  <si>
    <t>000845</t>
  </si>
  <si>
    <t>903</t>
  </si>
  <si>
    <t>000435</t>
  </si>
  <si>
    <t>463</t>
  </si>
  <si>
    <t>000846</t>
  </si>
  <si>
    <t>904</t>
  </si>
  <si>
    <t>000446</t>
  </si>
  <si>
    <t>477</t>
  </si>
  <si>
    <t>000529</t>
  </si>
  <si>
    <t>564</t>
  </si>
  <si>
    <t>000455</t>
  </si>
  <si>
    <t>486</t>
  </si>
  <si>
    <t>000463</t>
  </si>
  <si>
    <t>493</t>
  </si>
  <si>
    <t>000468</t>
  </si>
  <si>
    <t>498</t>
  </si>
  <si>
    <t>000473</t>
  </si>
  <si>
    <t>503</t>
  </si>
  <si>
    <t>000077</t>
  </si>
  <si>
    <t>508</t>
  </si>
  <si>
    <t>000481</t>
  </si>
  <si>
    <t>512</t>
  </si>
  <si>
    <t>000485</t>
  </si>
  <si>
    <t>516</t>
  </si>
  <si>
    <t>000490</t>
  </si>
  <si>
    <t>521</t>
  </si>
  <si>
    <t>000866</t>
  </si>
  <si>
    <t>924</t>
  </si>
  <si>
    <t>000867</t>
  </si>
  <si>
    <t>925</t>
  </si>
  <si>
    <t>6 PVC"</t>
  </si>
  <si>
    <t>000868</t>
  </si>
  <si>
    <t>926</t>
  </si>
  <si>
    <t>DISPOSAL-6 PVC"</t>
  </si>
  <si>
    <t>000505</t>
  </si>
  <si>
    <t>536</t>
  </si>
  <si>
    <t>000515</t>
  </si>
  <si>
    <t>543</t>
  </si>
  <si>
    <t>000499</t>
  </si>
  <si>
    <t>551</t>
  </si>
  <si>
    <t>000050</t>
  </si>
  <si>
    <t>4</t>
  </si>
  <si>
    <t>Mains - Transmission &amp; Distribution</t>
  </si>
  <si>
    <t>000524</t>
  </si>
  <si>
    <t>559</t>
  </si>
  <si>
    <t>Mains - Trans &amp; Distr</t>
  </si>
  <si>
    <t>000525</t>
  </si>
  <si>
    <t>560</t>
  </si>
  <si>
    <t>000061</t>
  </si>
  <si>
    <t>45</t>
  </si>
  <si>
    <t>4 x 4" Tapping Sleeve"</t>
  </si>
  <si>
    <t>000062</t>
  </si>
  <si>
    <t>46</t>
  </si>
  <si>
    <t>4 x 4" Tapping Sleeve &amp; Valve"</t>
  </si>
  <si>
    <t>000063</t>
  </si>
  <si>
    <t>47</t>
  </si>
  <si>
    <t>10 PVC Pipe"</t>
  </si>
  <si>
    <t>000064</t>
  </si>
  <si>
    <t>48</t>
  </si>
  <si>
    <t>10 Gate Valve"</t>
  </si>
  <si>
    <t>000065</t>
  </si>
  <si>
    <t>49</t>
  </si>
  <si>
    <t>10 Casing"</t>
  </si>
  <si>
    <t>000066</t>
  </si>
  <si>
    <t>58</t>
  </si>
  <si>
    <t>6 PVC Pipe"</t>
  </si>
  <si>
    <t>000085</t>
  </si>
  <si>
    <t>50</t>
  </si>
  <si>
    <t>8 Tapping Valve w/ Box"</t>
  </si>
  <si>
    <t>000090</t>
  </si>
  <si>
    <t>40</t>
  </si>
  <si>
    <t>4 PVC Pipe"</t>
  </si>
  <si>
    <t>000091</t>
  </si>
  <si>
    <t>41</t>
  </si>
  <si>
    <t>4 Gate Valve"</t>
  </si>
  <si>
    <t>000092</t>
  </si>
  <si>
    <t>42</t>
  </si>
  <si>
    <t>4 Tapping Valve w/ Box"</t>
  </si>
  <si>
    <t>000093</t>
  </si>
  <si>
    <t>43</t>
  </si>
  <si>
    <t>4 Gate Valve w/ Box"</t>
  </si>
  <si>
    <t>000094</t>
  </si>
  <si>
    <t>44</t>
  </si>
  <si>
    <t>4 Blowoffs"</t>
  </si>
  <si>
    <t>000095</t>
  </si>
  <si>
    <t>51</t>
  </si>
  <si>
    <t>8 PVC Pipe"</t>
  </si>
  <si>
    <t>000096</t>
  </si>
  <si>
    <t>52</t>
  </si>
  <si>
    <t>8 x 8" Tapping Sleeve"</t>
  </si>
  <si>
    <t>000097</t>
  </si>
  <si>
    <t>53</t>
  </si>
  <si>
    <t>8 Gate Valve"</t>
  </si>
  <si>
    <t>000098</t>
  </si>
  <si>
    <t>54</t>
  </si>
  <si>
    <t>6 Gate Valve"</t>
  </si>
  <si>
    <t>000099</t>
  </si>
  <si>
    <t>55</t>
  </si>
  <si>
    <t>8 Casing"</t>
  </si>
  <si>
    <t>000100</t>
  </si>
  <si>
    <t>56</t>
  </si>
  <si>
    <t>6 Tapping Valve w/ box"</t>
  </si>
  <si>
    <t>000101</t>
  </si>
  <si>
    <t>57</t>
  </si>
  <si>
    <t>6 Gate Valve w/ box"</t>
  </si>
  <si>
    <t>000102</t>
  </si>
  <si>
    <t>59</t>
  </si>
  <si>
    <t>6 x 4" Tapping Sleeve &amp; Valve"</t>
  </si>
  <si>
    <t>000103</t>
  </si>
  <si>
    <t>60</t>
  </si>
  <si>
    <t>6 x 4" Tapping Sleeve"</t>
  </si>
  <si>
    <t>000105</t>
  </si>
  <si>
    <t>62</t>
  </si>
  <si>
    <t>6 x 6" Tapping Sleeve"</t>
  </si>
  <si>
    <t>000106</t>
  </si>
  <si>
    <t>63</t>
  </si>
  <si>
    <t>6 x 6" Tapping Sleeve &amp; Valve"</t>
  </si>
  <si>
    <t>000012</t>
  </si>
  <si>
    <t>95</t>
  </si>
  <si>
    <t>3 Gate Valve"</t>
  </si>
  <si>
    <t>000013</t>
  </si>
  <si>
    <t>94</t>
  </si>
  <si>
    <t>4 PR Valve w/ Check Valve"</t>
  </si>
  <si>
    <t>000014</t>
  </si>
  <si>
    <t>96</t>
  </si>
  <si>
    <t>000015</t>
  </si>
  <si>
    <t>97</t>
  </si>
  <si>
    <t>Auto Meter Reading System</t>
  </si>
  <si>
    <t>000032</t>
  </si>
  <si>
    <t>89</t>
  </si>
  <si>
    <t>4 PVC"</t>
  </si>
  <si>
    <t>000033</t>
  </si>
  <si>
    <t>90</t>
  </si>
  <si>
    <t>000034</t>
  </si>
  <si>
    <t>91</t>
  </si>
  <si>
    <t>4 Turbo Meter"</t>
  </si>
  <si>
    <t>000035</t>
  </si>
  <si>
    <t>92</t>
  </si>
  <si>
    <t>4 Check Valve"</t>
  </si>
  <si>
    <t>000036</t>
  </si>
  <si>
    <t>93</t>
  </si>
  <si>
    <t>Meter Box &amp; Tap</t>
  </si>
  <si>
    <t>000047</t>
  </si>
  <si>
    <t>132</t>
  </si>
  <si>
    <t>000078</t>
  </si>
  <si>
    <t>131</t>
  </si>
  <si>
    <t>4x4 Tapping Sleeve &amp; Valve</t>
  </si>
  <si>
    <t>000133</t>
  </si>
  <si>
    <t>142</t>
  </si>
  <si>
    <t>Mains - Contract #2</t>
  </si>
  <si>
    <t>000140</t>
  </si>
  <si>
    <t>128</t>
  </si>
  <si>
    <t>Mains - Project #8</t>
  </si>
  <si>
    <t>000141</t>
  </si>
  <si>
    <t>129</t>
  </si>
  <si>
    <t>4 Master Meter"</t>
  </si>
  <si>
    <t>000142</t>
  </si>
  <si>
    <t>130</t>
  </si>
  <si>
    <t>Blowoffs (4)</t>
  </si>
  <si>
    <t>000143</t>
  </si>
  <si>
    <t>133</t>
  </si>
  <si>
    <t>8 x 8 Tapping Sleeve &amp; Valve</t>
  </si>
  <si>
    <t>000144</t>
  </si>
  <si>
    <t>134</t>
  </si>
  <si>
    <t>000145</t>
  </si>
  <si>
    <t>135</t>
  </si>
  <si>
    <t>AMR Comp Equipment</t>
  </si>
  <si>
    <t>000146</t>
  </si>
  <si>
    <t>136</t>
  </si>
  <si>
    <t>AMR Computer Software</t>
  </si>
  <si>
    <t>000147</t>
  </si>
  <si>
    <t>137</t>
  </si>
  <si>
    <t>12 Gate Valve"</t>
  </si>
  <si>
    <t>000148</t>
  </si>
  <si>
    <t>138</t>
  </si>
  <si>
    <t>18 Steel Casing"</t>
  </si>
  <si>
    <t>000149</t>
  </si>
  <si>
    <t>139</t>
  </si>
  <si>
    <t>12 DIP"</t>
  </si>
  <si>
    <t>000151</t>
  </si>
  <si>
    <t>140</t>
  </si>
  <si>
    <t>Pressure Reducing Station</t>
  </si>
  <si>
    <t>000152</t>
  </si>
  <si>
    <t>141</t>
  </si>
  <si>
    <t>Mains - Contract #1</t>
  </si>
  <si>
    <t>000153</t>
  </si>
  <si>
    <t>143</t>
  </si>
  <si>
    <t>Mains - Other Equipment</t>
  </si>
  <si>
    <t>000176</t>
  </si>
  <si>
    <t>168</t>
  </si>
  <si>
    <t>Blowoffs (2)</t>
  </si>
  <si>
    <t>000177</t>
  </si>
  <si>
    <t>169</t>
  </si>
  <si>
    <t>2 Master Meter"</t>
  </si>
  <si>
    <t>000178</t>
  </si>
  <si>
    <t>170</t>
  </si>
  <si>
    <t>000179</t>
  </si>
  <si>
    <t>171</t>
  </si>
  <si>
    <t>4 Tapping Valve w/ box"</t>
  </si>
  <si>
    <t>000180</t>
  </si>
  <si>
    <t>172</t>
  </si>
  <si>
    <t>4 Detector Check Valve"</t>
  </si>
  <si>
    <t>000181</t>
  </si>
  <si>
    <t>173</t>
  </si>
  <si>
    <t>000182</t>
  </si>
  <si>
    <t>174</t>
  </si>
  <si>
    <t>4 x 4 Tapping Sleeve</t>
  </si>
  <si>
    <t>000183</t>
  </si>
  <si>
    <t>175</t>
  </si>
  <si>
    <t>000184</t>
  </si>
  <si>
    <t>176</t>
  </si>
  <si>
    <t>Water Pit - M'town</t>
  </si>
  <si>
    <t>000185</t>
  </si>
  <si>
    <t>177</t>
  </si>
  <si>
    <t>AMR - Dunbar Road</t>
  </si>
  <si>
    <t>000005</t>
  </si>
  <si>
    <t>211</t>
  </si>
  <si>
    <t>4 DIP"</t>
  </si>
  <si>
    <t>000060</t>
  </si>
  <si>
    <t>210</t>
  </si>
  <si>
    <t>000211</t>
  </si>
  <si>
    <t>205</t>
  </si>
  <si>
    <t>000212</t>
  </si>
  <si>
    <t>206</t>
  </si>
  <si>
    <t>2 PVC"</t>
  </si>
  <si>
    <t>000213</t>
  </si>
  <si>
    <t>207</t>
  </si>
  <si>
    <t>000214</t>
  </si>
  <si>
    <t>208</t>
  </si>
  <si>
    <t>2 Pressure Reducing Station"</t>
  </si>
  <si>
    <t>000215</t>
  </si>
  <si>
    <t>209</t>
  </si>
  <si>
    <t>2 Gate Valve Box &amp; Top"</t>
  </si>
  <si>
    <t>000216</t>
  </si>
  <si>
    <t>212</t>
  </si>
  <si>
    <t>000217</t>
  </si>
  <si>
    <t>213</t>
  </si>
  <si>
    <t>4 x 4 Tapping Sleeve &amp; Valve</t>
  </si>
  <si>
    <t>000218</t>
  </si>
  <si>
    <t>214</t>
  </si>
  <si>
    <t>8 PVC"</t>
  </si>
  <si>
    <t>000219</t>
  </si>
  <si>
    <t>215</t>
  </si>
  <si>
    <t>000220</t>
  </si>
  <si>
    <t>216</t>
  </si>
  <si>
    <t>000221</t>
  </si>
  <si>
    <t>217</t>
  </si>
  <si>
    <t>000222</t>
  </si>
  <si>
    <t>218</t>
  </si>
  <si>
    <t>000223</t>
  </si>
  <si>
    <t>226</t>
  </si>
  <si>
    <t>River Crossing</t>
  </si>
  <si>
    <t>000224</t>
  </si>
  <si>
    <t>219</t>
  </si>
  <si>
    <t>000225</t>
  </si>
  <si>
    <t>220</t>
  </si>
  <si>
    <t>Blowoffs (6)</t>
  </si>
  <si>
    <t>000226</t>
  </si>
  <si>
    <t>221</t>
  </si>
  <si>
    <t>000227</t>
  </si>
  <si>
    <t>222</t>
  </si>
  <si>
    <t>000228</t>
  </si>
  <si>
    <t>223</t>
  </si>
  <si>
    <t>000229</t>
  </si>
  <si>
    <t>224</t>
  </si>
  <si>
    <t>12 PVC"</t>
  </si>
  <si>
    <t>000230</t>
  </si>
  <si>
    <t>225</t>
  </si>
  <si>
    <t>Blowoffs (12)</t>
  </si>
  <si>
    <t>000232</t>
  </si>
  <si>
    <t>227</t>
  </si>
  <si>
    <t>Other Equipment</t>
  </si>
  <si>
    <t>000233</t>
  </si>
  <si>
    <t>228</t>
  </si>
  <si>
    <t>Mains - (RC)</t>
  </si>
  <si>
    <t>000234</t>
  </si>
  <si>
    <t>229</t>
  </si>
  <si>
    <t>4 USI Flex Pipe - (Young's Ferry Road)</t>
  </si>
  <si>
    <t>000235</t>
  </si>
  <si>
    <t>230</t>
  </si>
  <si>
    <t>4 USI Flex Pipe - V.T. Road</t>
  </si>
  <si>
    <t>000126</t>
  </si>
  <si>
    <t>258</t>
  </si>
  <si>
    <t>000231</t>
  </si>
  <si>
    <t>259</t>
  </si>
  <si>
    <t>000259</t>
  </si>
  <si>
    <t>257</t>
  </si>
  <si>
    <t>000260</t>
  </si>
  <si>
    <t>260</t>
  </si>
  <si>
    <t>000261</t>
  </si>
  <si>
    <t>261</t>
  </si>
  <si>
    <t>000262</t>
  </si>
  <si>
    <t>262</t>
  </si>
  <si>
    <t>000263</t>
  </si>
  <si>
    <t>263</t>
  </si>
  <si>
    <t>1 Master Meter"</t>
  </si>
  <si>
    <t>000264</t>
  </si>
  <si>
    <t>264</t>
  </si>
  <si>
    <t>Legal Fees</t>
  </si>
  <si>
    <t>000265</t>
  </si>
  <si>
    <t>265</t>
  </si>
  <si>
    <t>Hidden Valley</t>
  </si>
  <si>
    <t>000312</t>
  </si>
  <si>
    <t>369</t>
  </si>
  <si>
    <t>3 Blow-off"</t>
  </si>
  <si>
    <t>000340</t>
  </si>
  <si>
    <t>362</t>
  </si>
  <si>
    <t>6 x 6" Tapping Sleeve &amp; Valve (on ACP)"</t>
  </si>
  <si>
    <t>000341</t>
  </si>
  <si>
    <t>363</t>
  </si>
  <si>
    <t>6 x 6" Tapping Sleeve &amp; Valve (on PVC)"</t>
  </si>
  <si>
    <t>000342</t>
  </si>
  <si>
    <t>364</t>
  </si>
  <si>
    <t>6 x 4" Tapping Sleeve &amp; Valve (on PVC)"</t>
  </si>
  <si>
    <t>000344</t>
  </si>
  <si>
    <t>365</t>
  </si>
  <si>
    <t>4 x 4" Tapping Sleeve &amp; Valve (on PVC)"</t>
  </si>
  <si>
    <t>000345</t>
  </si>
  <si>
    <t>366</t>
  </si>
  <si>
    <t>000346</t>
  </si>
  <si>
    <t>367</t>
  </si>
  <si>
    <t>000347</t>
  </si>
  <si>
    <t>368</t>
  </si>
  <si>
    <t>4 Blow-off"</t>
  </si>
  <si>
    <t>000348</t>
  </si>
  <si>
    <t>370</t>
  </si>
  <si>
    <t>12 Steel Casing by Bore w/ 8" PVC Carrier"</t>
  </si>
  <si>
    <t>000349</t>
  </si>
  <si>
    <t>371</t>
  </si>
  <si>
    <t>10 Steel Casing by Bore w/ 6" PVC Carrier"</t>
  </si>
  <si>
    <t>000350</t>
  </si>
  <si>
    <t>372</t>
  </si>
  <si>
    <t>Creek Crossing at Muddy Creek</t>
  </si>
  <si>
    <t>000351</t>
  </si>
  <si>
    <t>373</t>
  </si>
  <si>
    <t>Auto Air Release Station</t>
  </si>
  <si>
    <t>000352</t>
  </si>
  <si>
    <t>374</t>
  </si>
  <si>
    <t>Dunbar Master Meter</t>
  </si>
  <si>
    <t>000353</t>
  </si>
  <si>
    <t>375</t>
  </si>
  <si>
    <t>South Hill Pump Station Modification</t>
  </si>
  <si>
    <t>000354</t>
  </si>
  <si>
    <t>376</t>
  </si>
  <si>
    <t>Hickory Camp Package P Station</t>
  </si>
  <si>
    <t>000355</t>
  </si>
  <si>
    <t>377</t>
  </si>
  <si>
    <t>8 Class 160 PVC"</t>
  </si>
  <si>
    <t>000357</t>
  </si>
  <si>
    <t>378</t>
  </si>
  <si>
    <t>8 Class 200 PVC"</t>
  </si>
  <si>
    <t>000358</t>
  </si>
  <si>
    <t>379</t>
  </si>
  <si>
    <t>8 Class 250 PVC"</t>
  </si>
  <si>
    <t>000359</t>
  </si>
  <si>
    <t>380</t>
  </si>
  <si>
    <t>8 Class 350 DIP"</t>
  </si>
  <si>
    <t>000360</t>
  </si>
  <si>
    <t>381</t>
  </si>
  <si>
    <t>8 Class 350 DIP w/ Fieldlok Gaskets"</t>
  </si>
  <si>
    <t>000361</t>
  </si>
  <si>
    <t>382</t>
  </si>
  <si>
    <t>6 Class 160 PVC"</t>
  </si>
  <si>
    <t>000362</t>
  </si>
  <si>
    <t>383</t>
  </si>
  <si>
    <t>6 Class 200 PVC"</t>
  </si>
  <si>
    <t>000363</t>
  </si>
  <si>
    <t>384</t>
  </si>
  <si>
    <t>6 Class 350 DIP"</t>
  </si>
  <si>
    <t>000364</t>
  </si>
  <si>
    <t>385</t>
  </si>
  <si>
    <t>Retainer Glands for 8 MJ Bends"</t>
  </si>
  <si>
    <t>000365</t>
  </si>
  <si>
    <t>386</t>
  </si>
  <si>
    <t>Fieldlok Gaskets for 8 DIP"</t>
  </si>
  <si>
    <t>000366</t>
  </si>
  <si>
    <t>387</t>
  </si>
  <si>
    <t>Fieldlok Gaskets for 6 DIP"</t>
  </si>
  <si>
    <t>000367</t>
  </si>
  <si>
    <t>388</t>
  </si>
  <si>
    <t>6 Class 350 DIP w/ Fieldlok Gaskets"</t>
  </si>
  <si>
    <t>000368</t>
  </si>
  <si>
    <t>389</t>
  </si>
  <si>
    <t>4 Class 250 PVC"</t>
  </si>
  <si>
    <t>000369</t>
  </si>
  <si>
    <t>390</t>
  </si>
  <si>
    <t>4 Class 350 DIP w/ Fieldlok Gaskets"</t>
  </si>
  <si>
    <t>000370</t>
  </si>
  <si>
    <t>391</t>
  </si>
  <si>
    <t>Final Cleanup</t>
  </si>
  <si>
    <t>000371</t>
  </si>
  <si>
    <t>392</t>
  </si>
  <si>
    <t>Tie-in at Meredith Rd</t>
  </si>
  <si>
    <t>000372</t>
  </si>
  <si>
    <t>393</t>
  </si>
  <si>
    <t>Transmission &amp; Distribution - Balance Proj 11</t>
  </si>
  <si>
    <t>000385</t>
  </si>
  <si>
    <t>406</t>
  </si>
  <si>
    <t>Transmission &amp; Distribution - Adjust</t>
  </si>
  <si>
    <t>000314</t>
  </si>
  <si>
    <t>349</t>
  </si>
  <si>
    <t>Transmission &amp; Distribution Extension</t>
  </si>
  <si>
    <t>000319</t>
  </si>
  <si>
    <t>338</t>
  </si>
  <si>
    <t>Transmission &amp; Distribution - 1999</t>
  </si>
  <si>
    <t>000320</t>
  </si>
  <si>
    <t>339</t>
  </si>
  <si>
    <t>000321</t>
  </si>
  <si>
    <t>340</t>
  </si>
  <si>
    <t>4 Class 200 Water Line"</t>
  </si>
  <si>
    <t>000322</t>
  </si>
  <si>
    <t>341</t>
  </si>
  <si>
    <t>000323</t>
  </si>
  <si>
    <t>342</t>
  </si>
  <si>
    <t>000324</t>
  </si>
  <si>
    <t>345</t>
  </si>
  <si>
    <t>000325</t>
  </si>
  <si>
    <t>346</t>
  </si>
  <si>
    <t>000326</t>
  </si>
  <si>
    <t>347</t>
  </si>
  <si>
    <t>000327</t>
  </si>
  <si>
    <t>348</t>
  </si>
  <si>
    <t>4 Class 200 PVC"</t>
  </si>
  <si>
    <t>000328</t>
  </si>
  <si>
    <t>350</t>
  </si>
  <si>
    <t>Transmission &amp; Distribution - Project 8</t>
  </si>
  <si>
    <t>000330</t>
  </si>
  <si>
    <t>352</t>
  </si>
  <si>
    <t>Transmission &amp; Distribution - Retirement</t>
  </si>
  <si>
    <t>000331</t>
  </si>
  <si>
    <t>353</t>
  </si>
  <si>
    <t>000333</t>
  </si>
  <si>
    <t>355</t>
  </si>
  <si>
    <t>6 x 6" Tapping Sleeve &amp; Valve (PVC)"</t>
  </si>
  <si>
    <t>000334</t>
  </si>
  <si>
    <t>356</t>
  </si>
  <si>
    <t>Cut &amp; Plug at new Connection</t>
  </si>
  <si>
    <t>000335</t>
  </si>
  <si>
    <t>357</t>
  </si>
  <si>
    <t>10 STL Casing by Open Cut"</t>
  </si>
  <si>
    <t>000336</t>
  </si>
  <si>
    <t>358</t>
  </si>
  <si>
    <t>6 Blow-off"</t>
  </si>
  <si>
    <t>000337</t>
  </si>
  <si>
    <t>359</t>
  </si>
  <si>
    <t>Creek Crossing</t>
  </si>
  <si>
    <t>000338</t>
  </si>
  <si>
    <t>360</t>
  </si>
  <si>
    <t>000339</t>
  </si>
  <si>
    <t>361</t>
  </si>
  <si>
    <t>000377</t>
  </si>
  <si>
    <t>398</t>
  </si>
  <si>
    <t>Transmission &amp; Distribution - Project 10</t>
  </si>
  <si>
    <t>000379</t>
  </si>
  <si>
    <t>400</t>
  </si>
  <si>
    <t>Transmission &amp; Distribution - KDOT</t>
  </si>
  <si>
    <t>000380</t>
  </si>
  <si>
    <t>401</t>
  </si>
  <si>
    <t>000381</t>
  </si>
  <si>
    <t>402</t>
  </si>
  <si>
    <t>Transmission &amp; Distribution - Project 11</t>
  </si>
  <si>
    <t>000382</t>
  </si>
  <si>
    <t>403</t>
  </si>
  <si>
    <t>000383</t>
  </si>
  <si>
    <t>404</t>
  </si>
  <si>
    <t>000384</t>
  </si>
  <si>
    <t>405</t>
  </si>
  <si>
    <t>000526</t>
  </si>
  <si>
    <t>561</t>
  </si>
  <si>
    <t>Balance</t>
  </si>
  <si>
    <t>000527</t>
  </si>
  <si>
    <t>562</t>
  </si>
  <si>
    <t>000389</t>
  </si>
  <si>
    <t>412</t>
  </si>
  <si>
    <t>Misc Construction &amp; Survey Charges</t>
  </si>
  <si>
    <t>000343</t>
  </si>
  <si>
    <t>417</t>
  </si>
  <si>
    <t>6 Tap"</t>
  </si>
  <si>
    <t>000356</t>
  </si>
  <si>
    <t>415</t>
  </si>
  <si>
    <t>4 Pipe"</t>
  </si>
  <si>
    <t>000390</t>
  </si>
  <si>
    <t>413</t>
  </si>
  <si>
    <t>10 Bore"</t>
  </si>
  <si>
    <t>000391</t>
  </si>
  <si>
    <t>414</t>
  </si>
  <si>
    <t>Open Cut</t>
  </si>
  <si>
    <t>000392</t>
  </si>
  <si>
    <t>416</t>
  </si>
  <si>
    <t>Fire Hydrant</t>
  </si>
  <si>
    <t>000393</t>
  </si>
  <si>
    <t>418</t>
  </si>
  <si>
    <t>000394</t>
  </si>
  <si>
    <t>419</t>
  </si>
  <si>
    <t>Transmission &amp; Distribution - 2000</t>
  </si>
  <si>
    <t>000531</t>
  </si>
  <si>
    <t>568</t>
  </si>
  <si>
    <t>Mains - Trans &amp; Distribution</t>
  </si>
  <si>
    <t>000532</t>
  </si>
  <si>
    <t>569</t>
  </si>
  <si>
    <t>000582</t>
  </si>
  <si>
    <t>625</t>
  </si>
  <si>
    <t>Project 12 Extension</t>
  </si>
  <si>
    <t>000583</t>
  </si>
  <si>
    <t>626</t>
  </si>
  <si>
    <t>000584</t>
  </si>
  <si>
    <t>627</t>
  </si>
  <si>
    <t>Hunters Point Subd</t>
  </si>
  <si>
    <t>000585</t>
  </si>
  <si>
    <t>628</t>
  </si>
  <si>
    <t>000586</t>
  </si>
  <si>
    <t>629</t>
  </si>
  <si>
    <t>Misc Extensions</t>
  </si>
  <si>
    <t>000587</t>
  </si>
  <si>
    <t>630</t>
  </si>
  <si>
    <t>Retap Line / Cut in GV</t>
  </si>
  <si>
    <t>000588</t>
  </si>
  <si>
    <t>631</t>
  </si>
  <si>
    <t>Logansport / Rochester Improvements</t>
  </si>
  <si>
    <t>000589</t>
  </si>
  <si>
    <t>632</t>
  </si>
  <si>
    <t>E Morgan Rd Ext</t>
  </si>
  <si>
    <t>000590</t>
  </si>
  <si>
    <t>633</t>
  </si>
  <si>
    <t>000591</t>
  </si>
  <si>
    <t>634</t>
  </si>
  <si>
    <t>T &amp; D - Indirect Labor</t>
  </si>
  <si>
    <t>000592</t>
  </si>
  <si>
    <t>635</t>
  </si>
  <si>
    <t>T &amp; D - Indirect Equipment</t>
  </si>
  <si>
    <t>000593</t>
  </si>
  <si>
    <t>636</t>
  </si>
  <si>
    <t>T &amp; D - Indirect Engineering</t>
  </si>
  <si>
    <t>000594</t>
  </si>
  <si>
    <t>637</t>
  </si>
  <si>
    <t>T &amp; D - Indirect Operations</t>
  </si>
  <si>
    <t>000595</t>
  </si>
  <si>
    <t>638</t>
  </si>
  <si>
    <t>Install Tap Sleeve</t>
  </si>
  <si>
    <t>000596</t>
  </si>
  <si>
    <t>639</t>
  </si>
  <si>
    <t>Retirement of Services</t>
  </si>
  <si>
    <t>000597</t>
  </si>
  <si>
    <t>640</t>
  </si>
  <si>
    <t>000598</t>
  </si>
  <si>
    <t>641</t>
  </si>
  <si>
    <t>T &amp; D - Indirect</t>
  </si>
  <si>
    <t>000662</t>
  </si>
  <si>
    <t>711</t>
  </si>
  <si>
    <t>Misc Engineering</t>
  </si>
  <si>
    <t>000667</t>
  </si>
  <si>
    <t>716</t>
  </si>
  <si>
    <t>1.5 Main Line PRV"</t>
  </si>
  <si>
    <t>000668</t>
  </si>
  <si>
    <t>717</t>
  </si>
  <si>
    <t>000671</t>
  </si>
  <si>
    <t>719</t>
  </si>
  <si>
    <t>Bypass-Old Leonard Oak Booster</t>
  </si>
  <si>
    <t>000672</t>
  </si>
  <si>
    <t>720</t>
  </si>
  <si>
    <t>Replace S/L (misc)</t>
  </si>
  <si>
    <t>000673</t>
  </si>
  <si>
    <t>721</t>
  </si>
  <si>
    <t>Easement Acquisitions</t>
  </si>
  <si>
    <t>000675</t>
  </si>
  <si>
    <t>723</t>
  </si>
  <si>
    <t>Engineering Labor &amp; Vehicles</t>
  </si>
  <si>
    <t>000678</t>
  </si>
  <si>
    <t>726</t>
  </si>
  <si>
    <t>Engineering Labor</t>
  </si>
  <si>
    <t>000679</t>
  </si>
  <si>
    <t>727</t>
  </si>
  <si>
    <t>000680</t>
  </si>
  <si>
    <t>728</t>
  </si>
  <si>
    <t>Misc Engineering-Mapping</t>
  </si>
  <si>
    <t>000683</t>
  </si>
  <si>
    <t>730</t>
  </si>
  <si>
    <t>Misc Construction labor/supplies</t>
  </si>
  <si>
    <t>000698</t>
  </si>
  <si>
    <t>745</t>
  </si>
  <si>
    <t>Equipment Services adj</t>
  </si>
  <si>
    <t>000699</t>
  </si>
  <si>
    <t>746</t>
  </si>
  <si>
    <t>Plan deposits &amp; refunds</t>
  </si>
  <si>
    <t>000700</t>
  </si>
  <si>
    <t>747</t>
  </si>
  <si>
    <t>6 x 4 Tapping Sleeve &amp; Valve (PVC)</t>
  </si>
  <si>
    <t>000702</t>
  </si>
  <si>
    <t>748</t>
  </si>
  <si>
    <t>4 x 4 Tapping Sleeve &amp; Valve (PVC)</t>
  </si>
  <si>
    <t>000703</t>
  </si>
  <si>
    <t>749</t>
  </si>
  <si>
    <t>000704</t>
  </si>
  <si>
    <t>750</t>
  </si>
  <si>
    <t>4 Blowoff"</t>
  </si>
  <si>
    <t>000705</t>
  </si>
  <si>
    <t>751</t>
  </si>
  <si>
    <t>8 steel casing by Bore w/ 4" DIP"</t>
  </si>
  <si>
    <t>000706</t>
  </si>
  <si>
    <t>752</t>
  </si>
  <si>
    <t>8 steel casing by Bore w/ 4" PVC"</t>
  </si>
  <si>
    <t>000707</t>
  </si>
  <si>
    <t>753</t>
  </si>
  <si>
    <t>8 steel casing by Open Cut"</t>
  </si>
  <si>
    <t>000711</t>
  </si>
  <si>
    <t>759</t>
  </si>
  <si>
    <t>000713</t>
  </si>
  <si>
    <t>760</t>
  </si>
  <si>
    <t>4 Cl 350 DIP Restrained Joint"</t>
  </si>
  <si>
    <t>000714</t>
  </si>
  <si>
    <t>761</t>
  </si>
  <si>
    <t>4 Cl 350 DIP"</t>
  </si>
  <si>
    <t>000715</t>
  </si>
  <si>
    <t>762</t>
  </si>
  <si>
    <t>4 Cl 160 PVC"</t>
  </si>
  <si>
    <t>000716</t>
  </si>
  <si>
    <t>763</t>
  </si>
  <si>
    <t>4 Cl 200 PVC"</t>
  </si>
  <si>
    <t>000717</t>
  </si>
  <si>
    <t>764</t>
  </si>
  <si>
    <t>4 Cl 250 PVC"</t>
  </si>
  <si>
    <t>000719</t>
  </si>
  <si>
    <t>765</t>
  </si>
  <si>
    <t>000720</t>
  </si>
  <si>
    <t>766</t>
  </si>
  <si>
    <t>000721</t>
  </si>
  <si>
    <t>767</t>
  </si>
  <si>
    <t>000722</t>
  </si>
  <si>
    <t>768</t>
  </si>
  <si>
    <t>000723</t>
  </si>
  <si>
    <t>769</t>
  </si>
  <si>
    <t>000724</t>
  </si>
  <si>
    <t>770</t>
  </si>
  <si>
    <t>8 Steel Casing by Bore w/ 4" PVC"</t>
  </si>
  <si>
    <t>000728</t>
  </si>
  <si>
    <t>775</t>
  </si>
  <si>
    <t>000729</t>
  </si>
  <si>
    <t>776</t>
  </si>
  <si>
    <t>000730</t>
  </si>
  <si>
    <t>777</t>
  </si>
  <si>
    <t>000771</t>
  </si>
  <si>
    <t>818</t>
  </si>
  <si>
    <t>Misc Engineering - Mapping</t>
  </si>
  <si>
    <t>000772</t>
  </si>
  <si>
    <t>819</t>
  </si>
  <si>
    <t>Engineering Charges</t>
  </si>
  <si>
    <t>000773</t>
  </si>
  <si>
    <t>820</t>
  </si>
  <si>
    <t>000774</t>
  </si>
  <si>
    <t>821</t>
  </si>
  <si>
    <t>000775</t>
  </si>
  <si>
    <t>822</t>
  </si>
  <si>
    <t>Misc Engineering Charges</t>
  </si>
  <si>
    <t>000776</t>
  </si>
  <si>
    <t>823</t>
  </si>
  <si>
    <t>Misc Construction Charges</t>
  </si>
  <si>
    <t>000777</t>
  </si>
  <si>
    <t>824</t>
  </si>
  <si>
    <t>Equipment Services Adj</t>
  </si>
  <si>
    <t>000869</t>
  </si>
  <si>
    <t>927</t>
  </si>
  <si>
    <t>Retainage Paid - Plant Overstated</t>
  </si>
  <si>
    <t>000788</t>
  </si>
  <si>
    <t>837</t>
  </si>
  <si>
    <t>48 Gate Valve Markers"</t>
  </si>
  <si>
    <t>000792</t>
  </si>
  <si>
    <t>841</t>
  </si>
  <si>
    <t>Misc Engineering - Indirect Costs</t>
  </si>
  <si>
    <t>000793</t>
  </si>
  <si>
    <t>842</t>
  </si>
  <si>
    <t>Add'l Benefits Allocation - Indirect</t>
  </si>
  <si>
    <t>000794</t>
  </si>
  <si>
    <t>843</t>
  </si>
  <si>
    <t>Plan Deposits</t>
  </si>
  <si>
    <t>000813</t>
  </si>
  <si>
    <t>864</t>
  </si>
  <si>
    <t>000814</t>
  </si>
  <si>
    <t>865</t>
  </si>
  <si>
    <t>Misc Engineering-Indirect Costs</t>
  </si>
  <si>
    <t>000815</t>
  </si>
  <si>
    <t>866</t>
  </si>
  <si>
    <t>Misc Construction-Indirect Costs</t>
  </si>
  <si>
    <t>000844</t>
  </si>
  <si>
    <t>902</t>
  </si>
  <si>
    <t>Indirect Engineering &amp; Construction Costs, Plan Deposits</t>
  </si>
  <si>
    <t>000847</t>
  </si>
  <si>
    <t>905</t>
  </si>
  <si>
    <t>Project 12-Unused inventory returned to Warren Co</t>
  </si>
  <si>
    <t>000848</t>
  </si>
  <si>
    <t>906</t>
  </si>
  <si>
    <t>Misc Costs-Earthtech Test</t>
  </si>
  <si>
    <t>000849</t>
  </si>
  <si>
    <t>907</t>
  </si>
  <si>
    <t>Indirect Engineering Costs</t>
  </si>
  <si>
    <t>000850</t>
  </si>
  <si>
    <t>908</t>
  </si>
  <si>
    <t>Indirect Construction Costs</t>
  </si>
  <si>
    <t>000851</t>
  </si>
  <si>
    <t>909</t>
  </si>
  <si>
    <t>Misc Legal Costs-Lewisburg Acquisition</t>
  </si>
  <si>
    <t>000852</t>
  </si>
  <si>
    <t>910</t>
  </si>
  <si>
    <t>Planholder Deposits &amp; Refunds</t>
  </si>
  <si>
    <t>000853</t>
  </si>
  <si>
    <t>911</t>
  </si>
  <si>
    <t>000854</t>
  </si>
  <si>
    <t>912</t>
  </si>
  <si>
    <t>000857</t>
  </si>
  <si>
    <t>915</t>
  </si>
  <si>
    <t>6 x 6 Tapping Sleeve &amp; Valve on PVC</t>
  </si>
  <si>
    <t>000858</t>
  </si>
  <si>
    <t>916</t>
  </si>
  <si>
    <t>6 Blowoff"</t>
  </si>
  <si>
    <t>000859</t>
  </si>
  <si>
    <t>917</t>
  </si>
  <si>
    <t>Cut &amp; Plug Existing 6 PVC W/L"</t>
  </si>
  <si>
    <t>000860</t>
  </si>
  <si>
    <t>918</t>
  </si>
  <si>
    <t>6 CL 350 DIP"</t>
  </si>
  <si>
    <t>000861</t>
  </si>
  <si>
    <t>919</t>
  </si>
  <si>
    <t>6 CL 250 PVC"</t>
  </si>
  <si>
    <t>000855</t>
  </si>
  <si>
    <t>913</t>
  </si>
  <si>
    <t>000856</t>
  </si>
  <si>
    <t>914</t>
  </si>
  <si>
    <t>000862</t>
  </si>
  <si>
    <t>920</t>
  </si>
  <si>
    <t>Inspection Costs</t>
  </si>
  <si>
    <t>000863</t>
  </si>
  <si>
    <t>921</t>
  </si>
  <si>
    <t>000864</t>
  </si>
  <si>
    <t>922</t>
  </si>
  <si>
    <t>000865</t>
  </si>
  <si>
    <t>923</t>
  </si>
  <si>
    <t>000511</t>
  </si>
  <si>
    <t>938</t>
  </si>
  <si>
    <t>4 Side Outlet Blowoff"</t>
  </si>
  <si>
    <t>000873</t>
  </si>
  <si>
    <t>931</t>
  </si>
  <si>
    <t>6 x 6 TS&amp;V on PVC</t>
  </si>
  <si>
    <t>000874</t>
  </si>
  <si>
    <t>932</t>
  </si>
  <si>
    <t>6 x 4 TS&amp;V on PVC</t>
  </si>
  <si>
    <t>000875</t>
  </si>
  <si>
    <t>933</t>
  </si>
  <si>
    <t>4 x 4 TS&amp;V on PVC</t>
  </si>
  <si>
    <t>000876</t>
  </si>
  <si>
    <t>934</t>
  </si>
  <si>
    <t>000877</t>
  </si>
  <si>
    <t>935</t>
  </si>
  <si>
    <t>000878</t>
  </si>
  <si>
    <t>936</t>
  </si>
  <si>
    <t>2 Gate Valve"</t>
  </si>
  <si>
    <t>000879</t>
  </si>
  <si>
    <t>937</t>
  </si>
  <si>
    <t>000880</t>
  </si>
  <si>
    <t>939</t>
  </si>
  <si>
    <t>000881</t>
  </si>
  <si>
    <t>940</t>
  </si>
  <si>
    <t>8 Steel Casing by Bore w/ 4" PVC Carrier"</t>
  </si>
  <si>
    <t>000882</t>
  </si>
  <si>
    <t>941</t>
  </si>
  <si>
    <t>Uncased Driveway Bore w/ 4 PVC Carrier"</t>
  </si>
  <si>
    <t>000883</t>
  </si>
  <si>
    <t>942</t>
  </si>
  <si>
    <t>6 CL 160 PVC"</t>
  </si>
  <si>
    <t>000884</t>
  </si>
  <si>
    <t>943</t>
  </si>
  <si>
    <t>4 CL 350 DIP (RJ)"</t>
  </si>
  <si>
    <t>000885</t>
  </si>
  <si>
    <t>944</t>
  </si>
  <si>
    <t>4 CL 160 PVC"</t>
  </si>
  <si>
    <t>000886</t>
  </si>
  <si>
    <t>945</t>
  </si>
  <si>
    <t>4 CL 200 PVC"</t>
  </si>
  <si>
    <t>000887</t>
  </si>
  <si>
    <t>946</t>
  </si>
  <si>
    <t>4 CL 250 PVC"</t>
  </si>
  <si>
    <t>000888</t>
  </si>
  <si>
    <t>947</t>
  </si>
  <si>
    <t>4 Tap &amp; PRV Station"</t>
  </si>
  <si>
    <t>000889</t>
  </si>
  <si>
    <t>948</t>
  </si>
  <si>
    <t>000890</t>
  </si>
  <si>
    <t>949</t>
  </si>
  <si>
    <t>Tie-In Existing Blowoff</t>
  </si>
  <si>
    <t>000891</t>
  </si>
  <si>
    <t>950</t>
  </si>
  <si>
    <t>000892</t>
  </si>
  <si>
    <t>951</t>
  </si>
  <si>
    <t>000870</t>
  </si>
  <si>
    <t>928</t>
  </si>
  <si>
    <t>000871</t>
  </si>
  <si>
    <t>929</t>
  </si>
  <si>
    <t>000872</t>
  </si>
  <si>
    <t>930</t>
  </si>
  <si>
    <t>001000</t>
  </si>
  <si>
    <t>1061</t>
  </si>
  <si>
    <t>Misc Charges</t>
  </si>
  <si>
    <t>001001</t>
  </si>
  <si>
    <t>1062</t>
  </si>
  <si>
    <t>001002</t>
  </si>
  <si>
    <t>1063</t>
  </si>
  <si>
    <t>001003</t>
  </si>
  <si>
    <t>1064</t>
  </si>
  <si>
    <t>Dexterville Rd Relocation &amp; Tank Demolition (all costs)</t>
  </si>
  <si>
    <t>001004</t>
  </si>
  <si>
    <t>1065</t>
  </si>
  <si>
    <t>001005</t>
  </si>
  <si>
    <t>1066</t>
  </si>
  <si>
    <t>001052</t>
  </si>
  <si>
    <t>1113</t>
  </si>
  <si>
    <t>001053</t>
  </si>
  <si>
    <t>1114</t>
  </si>
  <si>
    <t>001054</t>
  </si>
  <si>
    <t>1115</t>
  </si>
  <si>
    <t>Main Line Improvements</t>
  </si>
  <si>
    <t>001065</t>
  </si>
  <si>
    <t>1125</t>
  </si>
  <si>
    <t>Indirect Engineering &amp; Construction Costs, Planholder Deposits &amp; Refunds</t>
  </si>
  <si>
    <t>001077</t>
  </si>
  <si>
    <t>1136</t>
  </si>
  <si>
    <t>6 x 4 Tapping Sleeve &amp; Valve</t>
  </si>
  <si>
    <t>001078</t>
  </si>
  <si>
    <t>1137</t>
  </si>
  <si>
    <t>001079</t>
  </si>
  <si>
    <t>1138</t>
  </si>
  <si>
    <t>4 CL200 PVC"</t>
  </si>
  <si>
    <t>001088</t>
  </si>
  <si>
    <t>1147</t>
  </si>
  <si>
    <t>Inspection Costs - Ebenezer Church Rd Ext</t>
  </si>
  <si>
    <t>001089</t>
  </si>
  <si>
    <t>1148</t>
  </si>
  <si>
    <t>001090</t>
  </si>
  <si>
    <t>1149</t>
  </si>
  <si>
    <t>001112</t>
  </si>
  <si>
    <t>1172</t>
  </si>
  <si>
    <t>System Mapping - Labor Costs</t>
  </si>
  <si>
    <t>001113</t>
  </si>
  <si>
    <t>1173</t>
  </si>
  <si>
    <t>001114</t>
  </si>
  <si>
    <t>1174</t>
  </si>
  <si>
    <t>001100</t>
  </si>
  <si>
    <t>1160</t>
  </si>
  <si>
    <t>001101</t>
  </si>
  <si>
    <t>1161</t>
  </si>
  <si>
    <t>8 Steel Casing by Bore"</t>
  </si>
  <si>
    <t>001102</t>
  </si>
  <si>
    <t>1162</t>
  </si>
  <si>
    <t>001103</t>
  </si>
  <si>
    <t>1163</t>
  </si>
  <si>
    <t>001128</t>
  </si>
  <si>
    <t>1189</t>
  </si>
  <si>
    <t>Indirect Engineering / Construction Costs</t>
  </si>
  <si>
    <t>001129</t>
  </si>
  <si>
    <t>1190</t>
  </si>
  <si>
    <t>Inspection Costs, Subcontracting, 2 PVC Main"</t>
  </si>
  <si>
    <t>001145</t>
  </si>
  <si>
    <t>1207</t>
  </si>
  <si>
    <t>Add'l Construction Costs</t>
  </si>
  <si>
    <t>001146</t>
  </si>
  <si>
    <t>1208</t>
  </si>
  <si>
    <t>001147</t>
  </si>
  <si>
    <t>1209</t>
  </si>
  <si>
    <t>001148</t>
  </si>
  <si>
    <t>1210</t>
  </si>
  <si>
    <t>001152</t>
  </si>
  <si>
    <t>1214</t>
  </si>
  <si>
    <t>2006 Utility Memberships Capitalized-Hwy 70 &amp; 79, Logansport Rd PS</t>
  </si>
  <si>
    <t>001165</t>
  </si>
  <si>
    <t>1228</t>
  </si>
  <si>
    <t>001166</t>
  </si>
  <si>
    <t>1229</t>
  </si>
  <si>
    <t>001181</t>
  </si>
  <si>
    <t>1244</t>
  </si>
  <si>
    <t>001206</t>
  </si>
  <si>
    <t>1270</t>
  </si>
  <si>
    <t>1 Extension for Monford Tank Control Valve Vault"</t>
  </si>
  <si>
    <t>001207</t>
  </si>
  <si>
    <t>1271</t>
  </si>
  <si>
    <t>12 CL160 PVC"</t>
  </si>
  <si>
    <t>001208</t>
  </si>
  <si>
    <t>1272</t>
  </si>
  <si>
    <t>001209</t>
  </si>
  <si>
    <t>1273</t>
  </si>
  <si>
    <t>12 Steel Casing by Bore w/ 8" DIP Carrier"</t>
  </si>
  <si>
    <t>001210</t>
  </si>
  <si>
    <t>1274</t>
  </si>
  <si>
    <t>001211</t>
  </si>
  <si>
    <t>1275</t>
  </si>
  <si>
    <t>18 Steel Casing by Bore w/ 12" DIP Carrier"</t>
  </si>
  <si>
    <t>001212</t>
  </si>
  <si>
    <t>1276</t>
  </si>
  <si>
    <t>18 Steel Casing by Bore w/ 12" PVC Carrier"</t>
  </si>
  <si>
    <t>001213</t>
  </si>
  <si>
    <t>1277</t>
  </si>
  <si>
    <t>001214</t>
  </si>
  <si>
    <t>1278</t>
  </si>
  <si>
    <t>001215</t>
  </si>
  <si>
    <t>1279</t>
  </si>
  <si>
    <t>001216</t>
  </si>
  <si>
    <t>1280</t>
  </si>
  <si>
    <t>4 CL160 PVC"</t>
  </si>
  <si>
    <t>001217</t>
  </si>
  <si>
    <t>1281</t>
  </si>
  <si>
    <t>001218</t>
  </si>
  <si>
    <t>1282</t>
  </si>
  <si>
    <t>4 CL250 PVC"</t>
  </si>
  <si>
    <t>001219</t>
  </si>
  <si>
    <t>1283</t>
  </si>
  <si>
    <t>4 CL350 DIP (RJ)"</t>
  </si>
  <si>
    <t>001220</t>
  </si>
  <si>
    <t>1294</t>
  </si>
  <si>
    <t>8 CL350 DIP (RJ)"</t>
  </si>
  <si>
    <t>001221</t>
  </si>
  <si>
    <t>1284</t>
  </si>
  <si>
    <t>001222</t>
  </si>
  <si>
    <t>1285</t>
  </si>
  <si>
    <t>6 x 4 TS&amp;V on ACP</t>
  </si>
  <si>
    <t>001223</t>
  </si>
  <si>
    <t>1286</t>
  </si>
  <si>
    <t>001224</t>
  </si>
  <si>
    <t>1287</t>
  </si>
  <si>
    <t>001225</t>
  </si>
  <si>
    <t>1288</t>
  </si>
  <si>
    <t>6 CL200 PVC"</t>
  </si>
  <si>
    <t>001226</t>
  </si>
  <si>
    <t>1289</t>
  </si>
  <si>
    <t>001227</t>
  </si>
  <si>
    <t>1290</t>
  </si>
  <si>
    <t>8 x 8 TS&amp;V on PVC</t>
  </si>
  <si>
    <t>001228</t>
  </si>
  <si>
    <t>1291</t>
  </si>
  <si>
    <t>8 Blowoff"</t>
  </si>
  <si>
    <t>001229</t>
  </si>
  <si>
    <t>1292</t>
  </si>
  <si>
    <t>8 CL160 PVC"</t>
  </si>
  <si>
    <t>001230</t>
  </si>
  <si>
    <t>1293</t>
  </si>
  <si>
    <t>8 CL200 PVC"</t>
  </si>
  <si>
    <t>001231</t>
  </si>
  <si>
    <t>1295</t>
  </si>
  <si>
    <t>001232</t>
  </si>
  <si>
    <t>1296</t>
  </si>
  <si>
    <t>8 Side Outlet Blowoff"</t>
  </si>
  <si>
    <t>001233</t>
  </si>
  <si>
    <t>1297</t>
  </si>
  <si>
    <t>001234</t>
  </si>
  <si>
    <t>1298</t>
  </si>
  <si>
    <t>Hwy 231 Control Valve Vault</t>
  </si>
  <si>
    <t>001240</t>
  </si>
  <si>
    <t>1304</t>
  </si>
  <si>
    <t>Uncased Driveway Bore</t>
  </si>
  <si>
    <t>001254</t>
  </si>
  <si>
    <t>1318</t>
  </si>
  <si>
    <t>Addl Costs</t>
  </si>
  <si>
    <t>001255</t>
  </si>
  <si>
    <t>1319</t>
  </si>
  <si>
    <t>001256</t>
  </si>
  <si>
    <t>1320</t>
  </si>
  <si>
    <t>001277</t>
  </si>
  <si>
    <t>1340</t>
  </si>
  <si>
    <t>Indirect Costs and Planholder Deposits &amp; Refunds</t>
  </si>
  <si>
    <t>001291</t>
  </si>
  <si>
    <t>1355</t>
  </si>
  <si>
    <t>001307</t>
  </si>
  <si>
    <t>1371</t>
  </si>
  <si>
    <t>001338</t>
  </si>
  <si>
    <t>1402</t>
  </si>
  <si>
    <t>001339</t>
  </si>
  <si>
    <t>1403</t>
  </si>
  <si>
    <t>001340</t>
  </si>
  <si>
    <t>1404</t>
  </si>
  <si>
    <t>001341</t>
  </si>
  <si>
    <t>1405</t>
  </si>
  <si>
    <t>001342</t>
  </si>
  <si>
    <t>1406</t>
  </si>
  <si>
    <t>001343</t>
  </si>
  <si>
    <t>1407</t>
  </si>
  <si>
    <t>001344</t>
  </si>
  <si>
    <t>1408</t>
  </si>
  <si>
    <t>12 Steel Casing by Bore w/ 6" DIP Carrier"</t>
  </si>
  <si>
    <t>001345</t>
  </si>
  <si>
    <t>1409</t>
  </si>
  <si>
    <t>001346</t>
  </si>
  <si>
    <t>1410</t>
  </si>
  <si>
    <t>001347</t>
  </si>
  <si>
    <t>1411</t>
  </si>
  <si>
    <t>6 Uncased Driveway Bore"</t>
  </si>
  <si>
    <t>001348</t>
  </si>
  <si>
    <t>1412</t>
  </si>
  <si>
    <t>6 CL160 PVC"</t>
  </si>
  <si>
    <t>001350</t>
  </si>
  <si>
    <t>1422</t>
  </si>
  <si>
    <t>001351</t>
  </si>
  <si>
    <t>1413</t>
  </si>
  <si>
    <t>001352</t>
  </si>
  <si>
    <t>1414</t>
  </si>
  <si>
    <t>6 CL350 RJ DIP"</t>
  </si>
  <si>
    <t>001353</t>
  </si>
  <si>
    <t>1415</t>
  </si>
  <si>
    <t>4 CL350 RJ DIP"</t>
  </si>
  <si>
    <t>001354</t>
  </si>
  <si>
    <t>1416</t>
  </si>
  <si>
    <t>001355</t>
  </si>
  <si>
    <t>1417</t>
  </si>
  <si>
    <t>001356</t>
  </si>
  <si>
    <t>1418</t>
  </si>
  <si>
    <t>6 Poly Line by Directional Bore"</t>
  </si>
  <si>
    <t>001357</t>
  </si>
  <si>
    <t>1419</t>
  </si>
  <si>
    <t>001358</t>
  </si>
  <si>
    <t>1420</t>
  </si>
  <si>
    <t>001359</t>
  </si>
  <si>
    <t>1421</t>
  </si>
  <si>
    <t>001360</t>
  </si>
  <si>
    <t>1423</t>
  </si>
  <si>
    <t>001364</t>
  </si>
  <si>
    <t>1427</t>
  </si>
  <si>
    <t>001365</t>
  </si>
  <si>
    <t>1428</t>
  </si>
  <si>
    <t>001366</t>
  </si>
  <si>
    <t>1429</t>
  </si>
  <si>
    <t>Misc Credit</t>
  </si>
  <si>
    <t>001381</t>
  </si>
  <si>
    <t>1445</t>
  </si>
  <si>
    <t>ABANDONED PLANT-BC Project 16-A</t>
  </si>
  <si>
    <t>001382</t>
  </si>
  <si>
    <t>1446</t>
  </si>
  <si>
    <t>NRV DEPR ADJ-ABANDONED PLANT-BC Project 16-A</t>
  </si>
  <si>
    <t>001383</t>
  </si>
  <si>
    <t>1447</t>
  </si>
  <si>
    <t>NRV DEPR ADJ-ABANDONED PLANT-BC Project 16-A, 8 PVC (1971)"</t>
  </si>
  <si>
    <t>001384</t>
  </si>
  <si>
    <t>1448</t>
  </si>
  <si>
    <t>NRV DEPR ADJ-ABANDONED PLANT-BC Project 16-A, 8 Gate Valve (1995)"</t>
  </si>
  <si>
    <t>001385</t>
  </si>
  <si>
    <t>1449</t>
  </si>
  <si>
    <t>NRV DEPR ADJ-ABANDONED PLANT-BC Project 16-A, 6 Pressure Reducing Station (1976"</t>
  </si>
  <si>
    <t>001386</t>
  </si>
  <si>
    <t>1450</t>
  </si>
  <si>
    <t>NRV DEPR ADJ-ABANDONED PLANT-BC Project 16-A, 8 Gate Valve (2001)"</t>
  </si>
  <si>
    <t>001395</t>
  </si>
  <si>
    <t>1458</t>
  </si>
  <si>
    <t>Addl Costs-Project 16-A</t>
  </si>
  <si>
    <t>001396</t>
  </si>
  <si>
    <t>1459</t>
  </si>
  <si>
    <t>001403</t>
  </si>
  <si>
    <t>1468</t>
  </si>
  <si>
    <t>001418</t>
  </si>
  <si>
    <t>1483</t>
  </si>
  <si>
    <t>Indirect Engineering &amp; Construction Costs</t>
  </si>
  <si>
    <t>001441</t>
  </si>
  <si>
    <t>1506</t>
  </si>
  <si>
    <t>Indirect Capitalized Costs</t>
  </si>
  <si>
    <t>001442</t>
  </si>
  <si>
    <t>1507</t>
  </si>
  <si>
    <t>001443</t>
  </si>
  <si>
    <t>1508</t>
  </si>
  <si>
    <t>Addl Costs - Roundhill/Reedyville Fire Protection</t>
  </si>
  <si>
    <t>001444</t>
  </si>
  <si>
    <t>1509</t>
  </si>
  <si>
    <t>Addl Costs - Logansport Fire Protection Ph 2</t>
  </si>
  <si>
    <t>001471</t>
  </si>
  <si>
    <t>1536</t>
  </si>
  <si>
    <t>Install Chlorine Monitors</t>
  </si>
  <si>
    <t>001472</t>
  </si>
  <si>
    <t>1537</t>
  </si>
  <si>
    <t>001493</t>
  </si>
  <si>
    <t>1558</t>
  </si>
  <si>
    <t>T&amp;D Mains - Hwy 231 W/L Replacement</t>
  </si>
  <si>
    <t>001500</t>
  </si>
  <si>
    <t>1565</t>
  </si>
  <si>
    <t>T&amp;D Mains - Morgantown Interconnects, GIS Mapping, Indirect Costs</t>
  </si>
  <si>
    <t>001525</t>
  </si>
  <si>
    <t>1590</t>
  </si>
  <si>
    <t>Indirect Costs</t>
  </si>
  <si>
    <t>001550</t>
  </si>
  <si>
    <t>1615</t>
  </si>
  <si>
    <t>Roundhill / Reedyville Fire Protection Ph2</t>
  </si>
  <si>
    <t>001552</t>
  </si>
  <si>
    <t>1617</t>
  </si>
  <si>
    <t>Engineering Costs, GIS, Indirect Costs</t>
  </si>
  <si>
    <t>001594</t>
  </si>
  <si>
    <t>1659</t>
  </si>
  <si>
    <t>4 TS&amp;V"</t>
  </si>
  <si>
    <t>001595</t>
  </si>
  <si>
    <t>1660</t>
  </si>
  <si>
    <t>001596</t>
  </si>
  <si>
    <t>1661</t>
  </si>
  <si>
    <t>001585</t>
  </si>
  <si>
    <t>1650</t>
  </si>
  <si>
    <t>Engineering Costs, GIS, Indirect Costs, Force Acct Work</t>
  </si>
  <si>
    <t>001607</t>
  </si>
  <si>
    <t>1667</t>
  </si>
  <si>
    <t>Plant Retirement - Hwy 231 W/L Replacement</t>
  </si>
  <si>
    <t>001608</t>
  </si>
  <si>
    <t>1668</t>
  </si>
  <si>
    <t>Plant Retirement - Hwy 231 W/L Replacement, Depr Adj for NRV</t>
  </si>
  <si>
    <t>001609</t>
  </si>
  <si>
    <t>1669</t>
  </si>
  <si>
    <t>001610</t>
  </si>
  <si>
    <t>1675</t>
  </si>
  <si>
    <t>Hwy 1083 Fire Protection &amp; Hwy 231 Interconnect</t>
  </si>
  <si>
    <t>001673</t>
  </si>
  <si>
    <t>1683</t>
  </si>
  <si>
    <t>Qtr4 CIP - Inspections Costs &amp; Indirect Costs</t>
  </si>
  <si>
    <t>001626</t>
  </si>
  <si>
    <t>1695</t>
  </si>
  <si>
    <t>Plant Retirement - BC Project 17</t>
  </si>
  <si>
    <t>001627</t>
  </si>
  <si>
    <t>1696</t>
  </si>
  <si>
    <t>Plant Retirement - BC Project 17 (Depr Adj for NRV)</t>
  </si>
  <si>
    <t>001628</t>
  </si>
  <si>
    <t>1697</t>
  </si>
  <si>
    <t>001684</t>
  </si>
  <si>
    <t>1708</t>
  </si>
  <si>
    <t>Hwy 1083 FP-Addl Costs, Hwy 411 Master Meter, Indirect Costs</t>
  </si>
  <si>
    <t>001662</t>
  </si>
  <si>
    <t>1726</t>
  </si>
  <si>
    <t>Gate Valve, Addl Costs-Hwy 1083, Indirect Costs</t>
  </si>
  <si>
    <t>001687</t>
  </si>
  <si>
    <t>1744</t>
  </si>
  <si>
    <t>Flood Costs Capitalized</t>
  </si>
  <si>
    <t>001688</t>
  </si>
  <si>
    <t>1745</t>
  </si>
  <si>
    <t>Logansport MM-Install Bypass</t>
  </si>
  <si>
    <t>001689</t>
  </si>
  <si>
    <t>1746</t>
  </si>
  <si>
    <t>001794</t>
  </si>
  <si>
    <t>1743</t>
  </si>
  <si>
    <t>Addl Engineering Costs-Hwy 1083 Fire Protection</t>
  </si>
  <si>
    <t>001713</t>
  </si>
  <si>
    <t>1771</t>
  </si>
  <si>
    <t>Stone Aggregates - BC Flood Mitigation</t>
  </si>
  <si>
    <t>001714</t>
  </si>
  <si>
    <t>1772</t>
  </si>
  <si>
    <t>001715</t>
  </si>
  <si>
    <t>1773</t>
  </si>
  <si>
    <t>Install Bypass - Logansport MM</t>
  </si>
  <si>
    <t>001716</t>
  </si>
  <si>
    <t>1774</t>
  </si>
  <si>
    <t>Materials - Install Regulator</t>
  </si>
  <si>
    <t>001717</t>
  </si>
  <si>
    <t>1775</t>
  </si>
  <si>
    <t>001718</t>
  </si>
  <si>
    <t>1776</t>
  </si>
  <si>
    <t>001737</t>
  </si>
  <si>
    <t>1786</t>
  </si>
  <si>
    <t>Labor &amp; Equipment - Flood Mitigation</t>
  </si>
  <si>
    <t>001635</t>
  </si>
  <si>
    <t>1805</t>
  </si>
  <si>
    <t>Oil Pot Upgrades, Master Meters, Indirect Costs</t>
  </si>
  <si>
    <t>001766</t>
  </si>
  <si>
    <t>1796</t>
  </si>
  <si>
    <t>BCWS Project 17 Phase 2</t>
  </si>
  <si>
    <t>001767</t>
  </si>
  <si>
    <t>1797</t>
  </si>
  <si>
    <t>BCWS Project 17 - System Improvements</t>
  </si>
  <si>
    <t>001696</t>
  </si>
  <si>
    <t>1824</t>
  </si>
  <si>
    <t>Oil Pot Upgrades; Project 17-Labor/Matls; G/V Bypass; Indirect Costs</t>
  </si>
  <si>
    <t>001709</t>
  </si>
  <si>
    <t>1843</t>
  </si>
  <si>
    <t>001756</t>
  </si>
  <si>
    <t>1849</t>
  </si>
  <si>
    <t>Hwy 231 Relocation</t>
  </si>
  <si>
    <t>001757</t>
  </si>
  <si>
    <t>1850</t>
  </si>
  <si>
    <t>Hwy 231 Relocation-Depr Adj for NRV</t>
  </si>
  <si>
    <t>001758</t>
  </si>
  <si>
    <t>1851</t>
  </si>
  <si>
    <t>001866</t>
  </si>
  <si>
    <t>1865</t>
  </si>
  <si>
    <t>001805</t>
  </si>
  <si>
    <t>1900</t>
  </si>
  <si>
    <t>GIS, Indirect Costs</t>
  </si>
  <si>
    <t>001816</t>
  </si>
  <si>
    <t>1881</t>
  </si>
  <si>
    <t>001620</t>
  </si>
  <si>
    <t>1913</t>
  </si>
  <si>
    <t>Hwy 231 W/L Relocation</t>
  </si>
  <si>
    <t>001838</t>
  </si>
  <si>
    <t>1920</t>
  </si>
  <si>
    <t>12 W/L Replacement</t>
  </si>
  <si>
    <t>001826</t>
  </si>
  <si>
    <t>1942</t>
  </si>
  <si>
    <t>001859</t>
  </si>
  <si>
    <t>1949</t>
  </si>
  <si>
    <t>Disposal-12 DIP Replacements"</t>
  </si>
  <si>
    <t>001860</t>
  </si>
  <si>
    <t>1950</t>
  </si>
  <si>
    <t>Disposal-12 DIP Replacements-Depr Adj for NRV"</t>
  </si>
  <si>
    <t>001870</t>
  </si>
  <si>
    <t>1951</t>
  </si>
  <si>
    <t>001900</t>
  </si>
  <si>
    <t>Indirect Capital Costs</t>
  </si>
  <si>
    <t>001907</t>
  </si>
  <si>
    <t>001936</t>
  </si>
  <si>
    <t>Install 500' 3" W/L, Indirect Costs</t>
  </si>
  <si>
    <t>001957</t>
  </si>
  <si>
    <t>Hwy 340 Bridge Replacement</t>
  </si>
  <si>
    <t>001963</t>
  </si>
  <si>
    <t>GIS Mapping, Indirect Costs</t>
  </si>
  <si>
    <t>001977</t>
  </si>
  <si>
    <t>001988</t>
  </si>
  <si>
    <t>002023</t>
  </si>
  <si>
    <t>GIS/GPS, Indirect Costs</t>
  </si>
  <si>
    <t>002062</t>
  </si>
  <si>
    <t>002083</t>
  </si>
  <si>
    <t>002100</t>
  </si>
  <si>
    <t>002121</t>
  </si>
  <si>
    <t>002142</t>
  </si>
  <si>
    <t>GIS, R/C, Indirect Costs</t>
  </si>
  <si>
    <t>002150</t>
  </si>
  <si>
    <t>Inidirect Costs, GIS Mapping</t>
  </si>
  <si>
    <t>002172</t>
  </si>
  <si>
    <t>Indirect Costs, GIS Mapping</t>
  </si>
  <si>
    <t>002188</t>
  </si>
  <si>
    <t>002200</t>
  </si>
  <si>
    <t>Indirect Costs, GIS</t>
  </si>
  <si>
    <t>002222</t>
  </si>
  <si>
    <t>002223</t>
  </si>
  <si>
    <t>BC Project 18 (All L/M/E, Subcontg)</t>
  </si>
  <si>
    <t>002239</t>
  </si>
  <si>
    <t>Addl Project 18, Indirect, GIS</t>
  </si>
  <si>
    <t>002254</t>
  </si>
  <si>
    <t>Addl Project 18</t>
  </si>
  <si>
    <t>002255</t>
  </si>
  <si>
    <t>GASB 75 OPEB Liability Capital Portion</t>
  </si>
  <si>
    <t>002263</t>
  </si>
  <si>
    <t>Proj 18 Addl, Indirect, GIS</t>
  </si>
  <si>
    <t>002279</t>
  </si>
  <si>
    <t>GIS &amp; Indirect Costs</t>
  </si>
  <si>
    <t>002290</t>
  </si>
  <si>
    <t>4" Blowoff Assy</t>
  </si>
  <si>
    <t>002292</t>
  </si>
  <si>
    <t>4" CL250 PVC</t>
  </si>
  <si>
    <t>002304</t>
  </si>
  <si>
    <t>Abandoned 6" PVC, G/V, &amp; Clamp</t>
  </si>
  <si>
    <t>002305</t>
  </si>
  <si>
    <t>Abandoned 6" PVC, G/V, &amp; Clamp (NRV)</t>
  </si>
  <si>
    <t>002306</t>
  </si>
  <si>
    <t>002316</t>
  </si>
  <si>
    <t>Richland Church Rd Insp, Indirect Costs, GIS</t>
  </si>
  <si>
    <t>002329</t>
  </si>
  <si>
    <t>All Labor, Equip, Subc - Huntsville/Quality Reloc</t>
  </si>
  <si>
    <t>002338</t>
  </si>
  <si>
    <t>002360</t>
  </si>
  <si>
    <t>GIS Mapping &amp; Indirect Costs</t>
  </si>
  <si>
    <t>002374</t>
  </si>
  <si>
    <t>002394</t>
  </si>
  <si>
    <t>Natcher Pkwy/Cromwell Ext W/L, GIS Mapping &amp; Indirect Costs</t>
  </si>
  <si>
    <t>002420</t>
  </si>
  <si>
    <t>Indirect Costs, OPEB Adjmt</t>
  </si>
  <si>
    <t>002446</t>
  </si>
  <si>
    <t>Indirect Costs, OPEB Adjmt, GIS Mapping</t>
  </si>
  <si>
    <t>002463</t>
  </si>
  <si>
    <t>002483</t>
  </si>
  <si>
    <t>002503</t>
  </si>
  <si>
    <t>GIS, Indirect Capital Costs</t>
  </si>
  <si>
    <t>002511</t>
  </si>
  <si>
    <t>002530</t>
  </si>
  <si>
    <t>002547</t>
  </si>
  <si>
    <t>Relocate Creek Crossing</t>
  </si>
  <si>
    <t>002548</t>
  </si>
  <si>
    <t>GIS, GPR, Indirect Costs</t>
  </si>
  <si>
    <t>Count = 496</t>
  </si>
  <si>
    <t>G/L Asset Account = 101.3324-8 SCADA</t>
  </si>
  <si>
    <t>000236</t>
  </si>
  <si>
    <t>231</t>
  </si>
  <si>
    <t>Scada System</t>
  </si>
  <si>
    <t>000266</t>
  </si>
  <si>
    <t>266</t>
  </si>
  <si>
    <t>Scada System Addition</t>
  </si>
  <si>
    <t>000308</t>
  </si>
  <si>
    <t>324</t>
  </si>
  <si>
    <t>SCADA Charges - 1999</t>
  </si>
  <si>
    <t>000004</t>
  </si>
  <si>
    <t>449</t>
  </si>
  <si>
    <t>Abandoned SCADA Equipment</t>
  </si>
  <si>
    <t>000295</t>
  </si>
  <si>
    <t>450</t>
  </si>
  <si>
    <t>SCADA 2000</t>
  </si>
  <si>
    <t>000422</t>
  </si>
  <si>
    <t>447</t>
  </si>
  <si>
    <t>Abandonment - SCADA Workstation</t>
  </si>
  <si>
    <t>000423</t>
  </si>
  <si>
    <t>448</t>
  </si>
  <si>
    <t>Abandonment - Scada Mobius Software</t>
  </si>
  <si>
    <t>000685</t>
  </si>
  <si>
    <t>732</t>
  </si>
  <si>
    <t>MaxRad Antenna (alloc)</t>
  </si>
  <si>
    <t>000690</t>
  </si>
  <si>
    <t>744</t>
  </si>
  <si>
    <t>Monitor-SCADA Server (alloc)</t>
  </si>
  <si>
    <t>000756</t>
  </si>
  <si>
    <t>803</t>
  </si>
  <si>
    <t>Electrical Easement</t>
  </si>
  <si>
    <t>000757</t>
  </si>
  <si>
    <t>804</t>
  </si>
  <si>
    <t>SCADA-Silver City Tank</t>
  </si>
  <si>
    <t>000758</t>
  </si>
  <si>
    <t>805</t>
  </si>
  <si>
    <t>Wireless 5000 LAN</t>
  </si>
  <si>
    <t>000995</t>
  </si>
  <si>
    <t>1056</t>
  </si>
  <si>
    <t>Hardware &amp; Software</t>
  </si>
  <si>
    <t>000996</t>
  </si>
  <si>
    <t>1057</t>
  </si>
  <si>
    <t>Reconditioned Radios</t>
  </si>
  <si>
    <t>000997</t>
  </si>
  <si>
    <t>1058</t>
  </si>
  <si>
    <t>SCADA Upgrade</t>
  </si>
  <si>
    <t>001006</t>
  </si>
  <si>
    <t>1067</t>
  </si>
  <si>
    <t>SCADA Upgrade-Labor, Vehicles, Misc Supplies</t>
  </si>
  <si>
    <t>001445</t>
  </si>
  <si>
    <t>1510</t>
  </si>
  <si>
    <t>SCADA Boards</t>
  </si>
  <si>
    <t>001719</t>
  </si>
  <si>
    <t>1777</t>
  </si>
  <si>
    <t>SCADA Supplies &amp; Labor</t>
  </si>
  <si>
    <t>001636</t>
  </si>
  <si>
    <t>1806</t>
  </si>
  <si>
    <t>SCADA Supplies</t>
  </si>
  <si>
    <t>001817</t>
  </si>
  <si>
    <t>1882</t>
  </si>
  <si>
    <t>001964</t>
  </si>
  <si>
    <t>SCADA Upgrades</t>
  </si>
  <si>
    <t>001989</t>
  </si>
  <si>
    <t>SCADA Upgrades-Radio Modem</t>
  </si>
  <si>
    <t>002362</t>
  </si>
  <si>
    <t>SCADA Upgrades-Flange Arrestors</t>
  </si>
  <si>
    <t>002384</t>
  </si>
  <si>
    <t>SCADA Upgrades-Grounding Kits</t>
  </si>
  <si>
    <t>002421</t>
  </si>
  <si>
    <t>SCADA Software Upgrades</t>
  </si>
  <si>
    <t>002447</t>
  </si>
  <si>
    <t>002464</t>
  </si>
  <si>
    <t>002512</t>
  </si>
  <si>
    <t>002531</t>
  </si>
  <si>
    <t>Count = 28</t>
  </si>
  <si>
    <t>G/L Asset Account = 101.3334-8 Meters-Services</t>
  </si>
  <si>
    <t>000893</t>
  </si>
  <si>
    <t>952</t>
  </si>
  <si>
    <t>Meters - Services</t>
  </si>
  <si>
    <t>000116</t>
  </si>
  <si>
    <t>464</t>
  </si>
  <si>
    <t>000441</t>
  </si>
  <si>
    <t>472</t>
  </si>
  <si>
    <t>000447</t>
  </si>
  <si>
    <t>478</t>
  </si>
  <si>
    <t>000427</t>
  </si>
  <si>
    <t>565</t>
  </si>
  <si>
    <t>000457</t>
  </si>
  <si>
    <t>487</t>
  </si>
  <si>
    <t>000464</t>
  </si>
  <si>
    <t>494</t>
  </si>
  <si>
    <t>000469</t>
  </si>
  <si>
    <t>499</t>
  </si>
  <si>
    <t>000474</t>
  </si>
  <si>
    <t>504</t>
  </si>
  <si>
    <t>Meter - Services</t>
  </si>
  <si>
    <t>000478</t>
  </si>
  <si>
    <t>509</t>
  </si>
  <si>
    <t>000482</t>
  </si>
  <si>
    <t>513</t>
  </si>
  <si>
    <t>000486</t>
  </si>
  <si>
    <t>517</t>
  </si>
  <si>
    <t>000491</t>
  </si>
  <si>
    <t>522</t>
  </si>
  <si>
    <t>000501</t>
  </si>
  <si>
    <t>532</t>
  </si>
  <si>
    <t>000506</t>
  </si>
  <si>
    <t>537</t>
  </si>
  <si>
    <t>000522</t>
  </si>
  <si>
    <t>557</t>
  </si>
  <si>
    <t>000495</t>
  </si>
  <si>
    <t>552</t>
  </si>
  <si>
    <t>000073</t>
  </si>
  <si>
    <t>17</t>
  </si>
  <si>
    <t>000040</t>
  </si>
  <si>
    <t>9</t>
  </si>
  <si>
    <t>1 Gate Valve"</t>
  </si>
  <si>
    <t>000051</t>
  </si>
  <si>
    <t>5</t>
  </si>
  <si>
    <t>3/4 PE Pipe"</t>
  </si>
  <si>
    <t>000052</t>
  </si>
  <si>
    <t>6</t>
  </si>
  <si>
    <t>3/4 Pressure Regulator"</t>
  </si>
  <si>
    <t>000053</t>
  </si>
  <si>
    <t>7</t>
  </si>
  <si>
    <t>3/4 Gate Valves"</t>
  </si>
  <si>
    <t>000054</t>
  </si>
  <si>
    <t>8</t>
  </si>
  <si>
    <t>1 PE Pipe"</t>
  </si>
  <si>
    <t>000107</t>
  </si>
  <si>
    <t>64</t>
  </si>
  <si>
    <t>000108</t>
  </si>
  <si>
    <t>65</t>
  </si>
  <si>
    <t>000110</t>
  </si>
  <si>
    <t>66</t>
  </si>
  <si>
    <t>000111</t>
  </si>
  <si>
    <t>67</t>
  </si>
  <si>
    <t>000112</t>
  </si>
  <si>
    <t>68</t>
  </si>
  <si>
    <t>1 1/2 PE Pipe"</t>
  </si>
  <si>
    <t>000113</t>
  </si>
  <si>
    <t>69</t>
  </si>
  <si>
    <t>000114</t>
  </si>
  <si>
    <t>70</t>
  </si>
  <si>
    <t>1 Pressure Regulator"</t>
  </si>
  <si>
    <t>000006</t>
  </si>
  <si>
    <t>104</t>
  </si>
  <si>
    <t>000007</t>
  </si>
  <si>
    <t>100</t>
  </si>
  <si>
    <t>000008</t>
  </si>
  <si>
    <t>101</t>
  </si>
  <si>
    <t>000009</t>
  </si>
  <si>
    <t>102</t>
  </si>
  <si>
    <t>2 Bronze Ball Valve"</t>
  </si>
  <si>
    <t>000010</t>
  </si>
  <si>
    <t>103</t>
  </si>
  <si>
    <t>2 Bronze Wheel Gate Valve"</t>
  </si>
  <si>
    <t>000016</t>
  </si>
  <si>
    <t>98</t>
  </si>
  <si>
    <t>3/4 PE"</t>
  </si>
  <si>
    <t>000017</t>
  </si>
  <si>
    <t>99</t>
  </si>
  <si>
    <t>000027</t>
  </si>
  <si>
    <t>105</t>
  </si>
  <si>
    <t>000129</t>
  </si>
  <si>
    <t>117</t>
  </si>
  <si>
    <t>1 PE"</t>
  </si>
  <si>
    <t>000130</t>
  </si>
  <si>
    <t>118</t>
  </si>
  <si>
    <t>1 1/2 PE"</t>
  </si>
  <si>
    <t>000011</t>
  </si>
  <si>
    <t>148</t>
  </si>
  <si>
    <t>000037</t>
  </si>
  <si>
    <t>149</t>
  </si>
  <si>
    <t>000154</t>
  </si>
  <si>
    <t>144</t>
  </si>
  <si>
    <t>Meters - Services - Project #8</t>
  </si>
  <si>
    <t>000155</t>
  </si>
  <si>
    <t>145</t>
  </si>
  <si>
    <t>000156</t>
  </si>
  <si>
    <t>146</t>
  </si>
  <si>
    <t>000157</t>
  </si>
  <si>
    <t>147</t>
  </si>
  <si>
    <t>000158</t>
  </si>
  <si>
    <t>150</t>
  </si>
  <si>
    <t>000159</t>
  </si>
  <si>
    <t>151</t>
  </si>
  <si>
    <t>000160</t>
  </si>
  <si>
    <t>152</t>
  </si>
  <si>
    <t>000161</t>
  </si>
  <si>
    <t>153</t>
  </si>
  <si>
    <t>Meters - Services - Contract #1</t>
  </si>
  <si>
    <t>000162</t>
  </si>
  <si>
    <t>154</t>
  </si>
  <si>
    <t>Meters - Services - Contract #2</t>
  </si>
  <si>
    <t>000026</t>
  </si>
  <si>
    <t>180</t>
  </si>
  <si>
    <t>000150</t>
  </si>
  <si>
    <t>181</t>
  </si>
  <si>
    <t>000186</t>
  </si>
  <si>
    <t>178</t>
  </si>
  <si>
    <t>000187</t>
  </si>
  <si>
    <t>179</t>
  </si>
  <si>
    <t>000188</t>
  </si>
  <si>
    <t>182</t>
  </si>
  <si>
    <t>000189</t>
  </si>
  <si>
    <t>183</t>
  </si>
  <si>
    <t>000237</t>
  </si>
  <si>
    <t>232</t>
  </si>
  <si>
    <t>000238</t>
  </si>
  <si>
    <t>233</t>
  </si>
  <si>
    <t>000239</t>
  </si>
  <si>
    <t>234</t>
  </si>
  <si>
    <t>000240</t>
  </si>
  <si>
    <t>235</t>
  </si>
  <si>
    <t>000241</t>
  </si>
  <si>
    <t>236</t>
  </si>
  <si>
    <t>000242</t>
  </si>
  <si>
    <t>237</t>
  </si>
  <si>
    <t>Blowoff (1)</t>
  </si>
  <si>
    <t>000267</t>
  </si>
  <si>
    <t>267</t>
  </si>
  <si>
    <t>000268</t>
  </si>
  <si>
    <t>268</t>
  </si>
  <si>
    <t>000269</t>
  </si>
  <si>
    <t>269</t>
  </si>
  <si>
    <t>000270</t>
  </si>
  <si>
    <t>270</t>
  </si>
  <si>
    <t>2 Gate Valve w/ box"</t>
  </si>
  <si>
    <t>000271</t>
  </si>
  <si>
    <t>271</t>
  </si>
  <si>
    <t>000272</t>
  </si>
  <si>
    <t>272</t>
  </si>
  <si>
    <t>000288</t>
  </si>
  <si>
    <t>288</t>
  </si>
  <si>
    <t>000296</t>
  </si>
  <si>
    <t>312</t>
  </si>
  <si>
    <t>Meter Installations 1/99</t>
  </si>
  <si>
    <t>000299</t>
  </si>
  <si>
    <t>315</t>
  </si>
  <si>
    <t>Meter Installations 2/99</t>
  </si>
  <si>
    <t>000302</t>
  </si>
  <si>
    <t>318</t>
  </si>
  <si>
    <t>Meter Installations 3/99</t>
  </si>
  <si>
    <t>000305</t>
  </si>
  <si>
    <t>321</t>
  </si>
  <si>
    <t>Meter Installations 4/99</t>
  </si>
  <si>
    <t>000316</t>
  </si>
  <si>
    <t>334</t>
  </si>
  <si>
    <t>Meter Installations - 1999</t>
  </si>
  <si>
    <t>000388</t>
  </si>
  <si>
    <t>411</t>
  </si>
  <si>
    <t>Meter Installations - 2000</t>
  </si>
  <si>
    <t>000533</t>
  </si>
  <si>
    <t>570</t>
  </si>
  <si>
    <t>5/8 Meters - Services"</t>
  </si>
  <si>
    <t>000534</t>
  </si>
  <si>
    <t>571</t>
  </si>
  <si>
    <t>000535</t>
  </si>
  <si>
    <t>572</t>
  </si>
  <si>
    <t>000536</t>
  </si>
  <si>
    <t>573</t>
  </si>
  <si>
    <t>Misc Entries Meters - Services</t>
  </si>
  <si>
    <t>000537</t>
  </si>
  <si>
    <t>574</t>
  </si>
  <si>
    <t>000538</t>
  </si>
  <si>
    <t>575</t>
  </si>
  <si>
    <t>000539</t>
  </si>
  <si>
    <t>576</t>
  </si>
  <si>
    <t>000540</t>
  </si>
  <si>
    <t>577</t>
  </si>
  <si>
    <t>000541</t>
  </si>
  <si>
    <t>578</t>
  </si>
  <si>
    <t>000543</t>
  </si>
  <si>
    <t>579</t>
  </si>
  <si>
    <t>1 Meters - Services"</t>
  </si>
  <si>
    <t>000544</t>
  </si>
  <si>
    <t>580</t>
  </si>
  <si>
    <t>000545</t>
  </si>
  <si>
    <t>581</t>
  </si>
  <si>
    <t>000546</t>
  </si>
  <si>
    <t>582</t>
  </si>
  <si>
    <t>000547</t>
  </si>
  <si>
    <t>583</t>
  </si>
  <si>
    <t>000548</t>
  </si>
  <si>
    <t>584</t>
  </si>
  <si>
    <t>000549</t>
  </si>
  <si>
    <t>585</t>
  </si>
  <si>
    <t>000599</t>
  </si>
  <si>
    <t>642</t>
  </si>
  <si>
    <t>000600</t>
  </si>
  <si>
    <t>643</t>
  </si>
  <si>
    <t>Meters - Services Misc Labor &amp; Equip</t>
  </si>
  <si>
    <t>000608</t>
  </si>
  <si>
    <t>653</t>
  </si>
  <si>
    <t>000611</t>
  </si>
  <si>
    <t>656</t>
  </si>
  <si>
    <t>000616</t>
  </si>
  <si>
    <t>659</t>
  </si>
  <si>
    <t>000617</t>
  </si>
  <si>
    <t>660</t>
  </si>
  <si>
    <t>5/8 Meters - Services (G/S)"</t>
  </si>
  <si>
    <t>000622</t>
  </si>
  <si>
    <t>665</t>
  </si>
  <si>
    <t>000652</t>
  </si>
  <si>
    <t>701</t>
  </si>
  <si>
    <t>000655</t>
  </si>
  <si>
    <t>704</t>
  </si>
  <si>
    <t>000658</t>
  </si>
  <si>
    <t>707</t>
  </si>
  <si>
    <t>5/8 Meters-Services"</t>
  </si>
  <si>
    <t>000701</t>
  </si>
  <si>
    <t>758</t>
  </si>
  <si>
    <t>3/4 service line"</t>
  </si>
  <si>
    <t>000709</t>
  </si>
  <si>
    <t>756</t>
  </si>
  <si>
    <t>1 service line by Open Cut"</t>
  </si>
  <si>
    <t>000710</t>
  </si>
  <si>
    <t>757</t>
  </si>
  <si>
    <t>1 service line by Bore"</t>
  </si>
  <si>
    <t>000718</t>
  </si>
  <si>
    <t>774</t>
  </si>
  <si>
    <t>3/4 Service line"</t>
  </si>
  <si>
    <t>000726</t>
  </si>
  <si>
    <t>772</t>
  </si>
  <si>
    <t>1 Service line by Open Cut"</t>
  </si>
  <si>
    <t>000727</t>
  </si>
  <si>
    <t>773</t>
  </si>
  <si>
    <t>1 Service line by Bore"</t>
  </si>
  <si>
    <t>000737</t>
  </si>
  <si>
    <t>784</t>
  </si>
  <si>
    <t>000732</t>
  </si>
  <si>
    <t>787</t>
  </si>
  <si>
    <t>000742</t>
  </si>
  <si>
    <t>790</t>
  </si>
  <si>
    <t>000743</t>
  </si>
  <si>
    <t>791</t>
  </si>
  <si>
    <t>5/8 Meters - Services G/S"</t>
  </si>
  <si>
    <t>000712</t>
  </si>
  <si>
    <t>833</t>
  </si>
  <si>
    <t>1 Meter"</t>
  </si>
  <si>
    <t>000748</t>
  </si>
  <si>
    <t>796</t>
  </si>
  <si>
    <t>000780</t>
  </si>
  <si>
    <t>827</t>
  </si>
  <si>
    <t>Yoke Resetters, Regulators</t>
  </si>
  <si>
    <t>000783</t>
  </si>
  <si>
    <t>830</t>
  </si>
  <si>
    <t>000785</t>
  </si>
  <si>
    <t>834</t>
  </si>
  <si>
    <t>000789</t>
  </si>
  <si>
    <t>838</t>
  </si>
  <si>
    <t>000801</t>
  </si>
  <si>
    <t>850</t>
  </si>
  <si>
    <t>000797</t>
  </si>
  <si>
    <t>846</t>
  </si>
  <si>
    <t>Misc Construction - Indirect Costs</t>
  </si>
  <si>
    <t>000805</t>
  </si>
  <si>
    <t>854</t>
  </si>
  <si>
    <t>000294</t>
  </si>
  <si>
    <t>858</t>
  </si>
  <si>
    <t>000751</t>
  </si>
  <si>
    <t>859</t>
  </si>
  <si>
    <t>000820</t>
  </si>
  <si>
    <t>871</t>
  </si>
  <si>
    <t>5/8 Meter - Service"</t>
  </si>
  <si>
    <t>000821</t>
  </si>
  <si>
    <t>872</t>
  </si>
  <si>
    <t>000824</t>
  </si>
  <si>
    <t>875</t>
  </si>
  <si>
    <t>000828</t>
  </si>
  <si>
    <t>879</t>
  </si>
  <si>
    <t>000831</t>
  </si>
  <si>
    <t>882</t>
  </si>
  <si>
    <t>000836</t>
  </si>
  <si>
    <t>887</t>
  </si>
  <si>
    <t>000894</t>
  </si>
  <si>
    <t>953</t>
  </si>
  <si>
    <t>000905</t>
  </si>
  <si>
    <t>965</t>
  </si>
  <si>
    <t>5/8 Meters"</t>
  </si>
  <si>
    <t>000513</t>
  </si>
  <si>
    <t>966</t>
  </si>
  <si>
    <t>000895</t>
  </si>
  <si>
    <t>954</t>
  </si>
  <si>
    <t>000906</t>
  </si>
  <si>
    <t>967</t>
  </si>
  <si>
    <t>000907</t>
  </si>
  <si>
    <t>968</t>
  </si>
  <si>
    <t>000908</t>
  </si>
  <si>
    <t>969</t>
  </si>
  <si>
    <t>000512</t>
  </si>
  <si>
    <t>955</t>
  </si>
  <si>
    <t>000909</t>
  </si>
  <si>
    <t>970</t>
  </si>
  <si>
    <t>000910</t>
  </si>
  <si>
    <t>971</t>
  </si>
  <si>
    <t>000911</t>
  </si>
  <si>
    <t>972</t>
  </si>
  <si>
    <t>000912</t>
  </si>
  <si>
    <t>973</t>
  </si>
  <si>
    <t>000896</t>
  </si>
  <si>
    <t>956</t>
  </si>
  <si>
    <t>000913</t>
  </si>
  <si>
    <t>974</t>
  </si>
  <si>
    <t>000914</t>
  </si>
  <si>
    <t>975</t>
  </si>
  <si>
    <t>000915</t>
  </si>
  <si>
    <t>976</t>
  </si>
  <si>
    <t>5/8 Meters G/S"</t>
  </si>
  <si>
    <t>000916</t>
  </si>
  <si>
    <t>977</t>
  </si>
  <si>
    <t>000917</t>
  </si>
  <si>
    <t>978</t>
  </si>
  <si>
    <t>000897</t>
  </si>
  <si>
    <t>957</t>
  </si>
  <si>
    <t>000918</t>
  </si>
  <si>
    <t>979</t>
  </si>
  <si>
    <t>000919</t>
  </si>
  <si>
    <t>980</t>
  </si>
  <si>
    <t>5/8 Meter-G/S"</t>
  </si>
  <si>
    <t>000902</t>
  </si>
  <si>
    <t>962</t>
  </si>
  <si>
    <t>1 Service Line by OC"</t>
  </si>
  <si>
    <t>000903</t>
  </si>
  <si>
    <t>963</t>
  </si>
  <si>
    <t>1 Service Line by Bore"</t>
  </si>
  <si>
    <t>000904</t>
  </si>
  <si>
    <t>964</t>
  </si>
  <si>
    <t>3/4 Service Line by OC"</t>
  </si>
  <si>
    <t>000920</t>
  </si>
  <si>
    <t>981</t>
  </si>
  <si>
    <t>000921</t>
  </si>
  <si>
    <t>982</t>
  </si>
  <si>
    <t>000898</t>
  </si>
  <si>
    <t>958</t>
  </si>
  <si>
    <t>000899</t>
  </si>
  <si>
    <t>959</t>
  </si>
  <si>
    <t>Meter Study Costs</t>
  </si>
  <si>
    <t>000900</t>
  </si>
  <si>
    <t>960</t>
  </si>
  <si>
    <t>Service Lines &amp; Crossings</t>
  </si>
  <si>
    <t>000901</t>
  </si>
  <si>
    <t>961</t>
  </si>
  <si>
    <t>Misc Retirement Costs</t>
  </si>
  <si>
    <t>000922</t>
  </si>
  <si>
    <t>983</t>
  </si>
  <si>
    <t>001016</t>
  </si>
  <si>
    <t>1077</t>
  </si>
  <si>
    <t>001017</t>
  </si>
  <si>
    <t>1078</t>
  </si>
  <si>
    <t>001018</t>
  </si>
  <si>
    <t>1079</t>
  </si>
  <si>
    <t>001007</t>
  </si>
  <si>
    <t>1068</t>
  </si>
  <si>
    <t>001019</t>
  </si>
  <si>
    <t>1080</t>
  </si>
  <si>
    <t>001020</t>
  </si>
  <si>
    <t>1081</t>
  </si>
  <si>
    <t>1 Meter-G/S"</t>
  </si>
  <si>
    <t>001021</t>
  </si>
  <si>
    <t>1082</t>
  </si>
  <si>
    <t>001022</t>
  </si>
  <si>
    <t>1083</t>
  </si>
  <si>
    <t>001008</t>
  </si>
  <si>
    <t>1069</t>
  </si>
  <si>
    <t>001023</t>
  </si>
  <si>
    <t>1084</t>
  </si>
  <si>
    <t>001024</t>
  </si>
  <si>
    <t>1085</t>
  </si>
  <si>
    <t>001043</t>
  </si>
  <si>
    <t>1104</t>
  </si>
  <si>
    <t>001048</t>
  </si>
  <si>
    <t>1109</t>
  </si>
  <si>
    <t>001049</t>
  </si>
  <si>
    <t>1110</t>
  </si>
  <si>
    <t>001056</t>
  </si>
  <si>
    <t>1117</t>
  </si>
  <si>
    <t>001057</t>
  </si>
  <si>
    <t>1118</t>
  </si>
  <si>
    <t>001070</t>
  </si>
  <si>
    <t>1130</t>
  </si>
  <si>
    <t>001071</t>
  </si>
  <si>
    <t>1131</t>
  </si>
  <si>
    <t>001073</t>
  </si>
  <si>
    <t>1133</t>
  </si>
  <si>
    <t>001080</t>
  </si>
  <si>
    <t>1139</t>
  </si>
  <si>
    <t>001084</t>
  </si>
  <si>
    <t>1144</t>
  </si>
  <si>
    <t>001085</t>
  </si>
  <si>
    <t>1152</t>
  </si>
  <si>
    <t>001094</t>
  </si>
  <si>
    <t>1154</t>
  </si>
  <si>
    <t>001097</t>
  </si>
  <si>
    <t>1157</t>
  </si>
  <si>
    <t>001104</t>
  </si>
  <si>
    <t>1164</t>
  </si>
  <si>
    <t>001108</t>
  </si>
  <si>
    <t>1168</t>
  </si>
  <si>
    <t>001115</t>
  </si>
  <si>
    <t>1175</t>
  </si>
  <si>
    <t>001062</t>
  </si>
  <si>
    <t>1178</t>
  </si>
  <si>
    <t>001118</t>
  </si>
  <si>
    <t>1179</t>
  </si>
  <si>
    <t>001132</t>
  </si>
  <si>
    <t>1193</t>
  </si>
  <si>
    <t>5/8 Meter"</t>
  </si>
  <si>
    <t>001125</t>
  </si>
  <si>
    <t>1186</t>
  </si>
  <si>
    <t>001134</t>
  </si>
  <si>
    <t>1195</t>
  </si>
  <si>
    <t>001135</t>
  </si>
  <si>
    <t>1196</t>
  </si>
  <si>
    <t>001139</t>
  </si>
  <si>
    <t>1201</t>
  </si>
  <si>
    <t>001144</t>
  </si>
  <si>
    <t>1206</t>
  </si>
  <si>
    <t>001149</t>
  </si>
  <si>
    <t>1211</t>
  </si>
  <si>
    <t>001153</t>
  </si>
  <si>
    <t>1216</t>
  </si>
  <si>
    <t>001156</t>
  </si>
  <si>
    <t>1219</t>
  </si>
  <si>
    <t>001161</t>
  </si>
  <si>
    <t>1224</t>
  </si>
  <si>
    <t>001164</t>
  </si>
  <si>
    <t>1227</t>
  </si>
  <si>
    <t>001169</t>
  </si>
  <si>
    <t>1233</t>
  </si>
  <si>
    <t>001175</t>
  </si>
  <si>
    <t>1239</t>
  </si>
  <si>
    <t>001176</t>
  </si>
  <si>
    <t>1240</t>
  </si>
  <si>
    <t>5/8 Meter-G/S Charges"</t>
  </si>
  <si>
    <t>001180</t>
  </si>
  <si>
    <t>1243</t>
  </si>
  <si>
    <t>001184</t>
  </si>
  <si>
    <t>1247</t>
  </si>
  <si>
    <t>001189</t>
  </si>
  <si>
    <t>1253</t>
  </si>
  <si>
    <t>001190</t>
  </si>
  <si>
    <t>1254</t>
  </si>
  <si>
    <t>1 Meters"</t>
  </si>
  <si>
    <t>001195</t>
  </si>
  <si>
    <t>1259</t>
  </si>
  <si>
    <t>001196</t>
  </si>
  <si>
    <t>1260</t>
  </si>
  <si>
    <t>001197</t>
  </si>
  <si>
    <t>1261</t>
  </si>
  <si>
    <t>3/4 Service Line"</t>
  </si>
  <si>
    <t>001242</t>
  </si>
  <si>
    <t>1306</t>
  </si>
  <si>
    <t>001243</t>
  </si>
  <si>
    <t>1307</t>
  </si>
  <si>
    <t>001248</t>
  </si>
  <si>
    <t>1312</t>
  </si>
  <si>
    <t>001260</t>
  </si>
  <si>
    <t>1324</t>
  </si>
  <si>
    <t>001253</t>
  </si>
  <si>
    <t>1317</t>
  </si>
  <si>
    <t>001263</t>
  </si>
  <si>
    <t>1327</t>
  </si>
  <si>
    <t>001266</t>
  </si>
  <si>
    <t>1330</t>
  </si>
  <si>
    <t>001267</t>
  </si>
  <si>
    <t>1331</t>
  </si>
  <si>
    <t>Cost of Retirement of Services - 2007</t>
  </si>
  <si>
    <t>001272</t>
  </si>
  <si>
    <t>1336</t>
  </si>
  <si>
    <t>001273</t>
  </si>
  <si>
    <t>1337</t>
  </si>
  <si>
    <t>5/8 Meter (Misc Costs)"</t>
  </si>
  <si>
    <t>001279</t>
  </si>
  <si>
    <t>1342</t>
  </si>
  <si>
    <t>001284</t>
  </si>
  <si>
    <t>1347</t>
  </si>
  <si>
    <t>001276</t>
  </si>
  <si>
    <t>1350</t>
  </si>
  <si>
    <t>001289</t>
  </si>
  <si>
    <t>1353</t>
  </si>
  <si>
    <t>001292</t>
  </si>
  <si>
    <t>1356</t>
  </si>
  <si>
    <t>001295</t>
  </si>
  <si>
    <t>1359</t>
  </si>
  <si>
    <t>001296</t>
  </si>
  <si>
    <t>1360</t>
  </si>
  <si>
    <t>001303</t>
  </si>
  <si>
    <t>1367</t>
  </si>
  <si>
    <t>001306</t>
  </si>
  <si>
    <t>1370</t>
  </si>
  <si>
    <t>001308</t>
  </si>
  <si>
    <t>1372</t>
  </si>
  <si>
    <t>001317</t>
  </si>
  <si>
    <t>1381</t>
  </si>
  <si>
    <t>001324</t>
  </si>
  <si>
    <t>1388</t>
  </si>
  <si>
    <t>001335</t>
  </si>
  <si>
    <t>1399</t>
  </si>
  <si>
    <t>001336</t>
  </si>
  <si>
    <t>1400</t>
  </si>
  <si>
    <t>001337</t>
  </si>
  <si>
    <t>1401</t>
  </si>
  <si>
    <t>001363</t>
  </si>
  <si>
    <t>1426</t>
  </si>
  <si>
    <t>001349</t>
  </si>
  <si>
    <t>1430</t>
  </si>
  <si>
    <t>001367</t>
  </si>
  <si>
    <t>1431</t>
  </si>
  <si>
    <t>001379</t>
  </si>
  <si>
    <t>1443</t>
  </si>
  <si>
    <t>001380</t>
  </si>
  <si>
    <t>1444</t>
  </si>
  <si>
    <t>001393</t>
  </si>
  <si>
    <t>1456</t>
  </si>
  <si>
    <t>001397</t>
  </si>
  <si>
    <t>1461</t>
  </si>
  <si>
    <t>001400</t>
  </si>
  <si>
    <t>1464</t>
  </si>
  <si>
    <t>2008 Retirement Costs (Cost less Returned Materials)</t>
  </si>
  <si>
    <t>001391</t>
  </si>
  <si>
    <t>1465</t>
  </si>
  <si>
    <t>001404</t>
  </si>
  <si>
    <t>1469</t>
  </si>
  <si>
    <t>001405</t>
  </si>
  <si>
    <t>1470</t>
  </si>
  <si>
    <t>001415</t>
  </si>
  <si>
    <t>1480</t>
  </si>
  <si>
    <t>001419</t>
  </si>
  <si>
    <t>1484</t>
  </si>
  <si>
    <t>001424</t>
  </si>
  <si>
    <t>1489</t>
  </si>
  <si>
    <t>001425</t>
  </si>
  <si>
    <t>1490</t>
  </si>
  <si>
    <t>001432</t>
  </si>
  <si>
    <t>1497</t>
  </si>
  <si>
    <t>001437</t>
  </si>
  <si>
    <t>1502</t>
  </si>
  <si>
    <t>001440</t>
  </si>
  <si>
    <t>1505</t>
  </si>
  <si>
    <t>001452</t>
  </si>
  <si>
    <t>1517</t>
  </si>
  <si>
    <t>001453</t>
  </si>
  <si>
    <t>1518</t>
  </si>
  <si>
    <t>2 Meter"</t>
  </si>
  <si>
    <t>001464</t>
  </si>
  <si>
    <t>1528</t>
  </si>
  <si>
    <t>001460</t>
  </si>
  <si>
    <t>1534</t>
  </si>
  <si>
    <t>001465</t>
  </si>
  <si>
    <t>1529</t>
  </si>
  <si>
    <t>001479</t>
  </si>
  <si>
    <t>1544</t>
  </si>
  <si>
    <t>001486</t>
  </si>
  <si>
    <t>1551</t>
  </si>
  <si>
    <t>001487</t>
  </si>
  <si>
    <t>1552</t>
  </si>
  <si>
    <t>001494</t>
  </si>
  <si>
    <t>1559</t>
  </si>
  <si>
    <t>Services - Hwy 231 W/L Replacement</t>
  </si>
  <si>
    <t>001498</t>
  </si>
  <si>
    <t>1563</t>
  </si>
  <si>
    <t>001504</t>
  </si>
  <si>
    <t>1569</t>
  </si>
  <si>
    <t>001510</t>
  </si>
  <si>
    <t>1575</t>
  </si>
  <si>
    <t>001523</t>
  </si>
  <si>
    <t>1588</t>
  </si>
  <si>
    <t>001526</t>
  </si>
  <si>
    <t>1591</t>
  </si>
  <si>
    <t>Retire Service (Labor)</t>
  </si>
  <si>
    <t>001530</t>
  </si>
  <si>
    <t>1595</t>
  </si>
  <si>
    <t>001542</t>
  </si>
  <si>
    <t>1607</t>
  </si>
  <si>
    <t>001543</t>
  </si>
  <si>
    <t>1608</t>
  </si>
  <si>
    <t>001546</t>
  </si>
  <si>
    <t>1611</t>
  </si>
  <si>
    <t>001555</t>
  </si>
  <si>
    <t>1620</t>
  </si>
  <si>
    <t>001556</t>
  </si>
  <si>
    <t>1621</t>
  </si>
  <si>
    <t>001565</t>
  </si>
  <si>
    <t>1630</t>
  </si>
  <si>
    <t>001570</t>
  </si>
  <si>
    <t>1634</t>
  </si>
  <si>
    <t>001571</t>
  </si>
  <si>
    <t>1635</t>
  </si>
  <si>
    <t>001578</t>
  </si>
  <si>
    <t>1642</t>
  </si>
  <si>
    <t>001582</t>
  </si>
  <si>
    <t>1647</t>
  </si>
  <si>
    <t>Misc / Indirect Costs</t>
  </si>
  <si>
    <t>001592</t>
  </si>
  <si>
    <t>1657</t>
  </si>
  <si>
    <t>001597</t>
  </si>
  <si>
    <t>1662</t>
  </si>
  <si>
    <t>001611</t>
  </si>
  <si>
    <t>1676</t>
  </si>
  <si>
    <t>001668</t>
  </si>
  <si>
    <t>1673</t>
  </si>
  <si>
    <t>2010 Retirement of Services.  Total Costs less Inventory Returned</t>
  </si>
  <si>
    <t>001670</t>
  </si>
  <si>
    <t>1670</t>
  </si>
  <si>
    <t>001671</t>
  </si>
  <si>
    <t>1681</t>
  </si>
  <si>
    <t>Qtr4 CIP - (2) 5/8 Meters</t>
  </si>
  <si>
    <t>001674</t>
  </si>
  <si>
    <t>1684</t>
  </si>
  <si>
    <t>Qtr4 CIP - Pharris Farms S/L &amp; Retirement Costs</t>
  </si>
  <si>
    <t>001647</t>
  </si>
  <si>
    <t>1691</t>
  </si>
  <si>
    <t>001606</t>
  </si>
  <si>
    <t>1694</t>
  </si>
  <si>
    <t>001629</t>
  </si>
  <si>
    <t>1698</t>
  </si>
  <si>
    <t>Plant Retirements - Project 17 Service Lines</t>
  </si>
  <si>
    <t>001630</t>
  </si>
  <si>
    <t>1699</t>
  </si>
  <si>
    <t>Plant Retirements - Project 17 Service Lines (Depr Adj for NRV)</t>
  </si>
  <si>
    <t>001631</t>
  </si>
  <si>
    <t>1700</t>
  </si>
  <si>
    <t>001682</t>
  </si>
  <si>
    <t>1706</t>
  </si>
  <si>
    <t>001685</t>
  </si>
  <si>
    <t>1709</t>
  </si>
  <si>
    <t>001603</t>
  </si>
  <si>
    <t>1712</t>
  </si>
  <si>
    <t>001663</t>
  </si>
  <si>
    <t>1716</t>
  </si>
  <si>
    <t>001623</t>
  </si>
  <si>
    <t>1719</t>
  </si>
  <si>
    <t>001660</t>
  </si>
  <si>
    <t>1724</t>
  </si>
  <si>
    <t>001856</t>
  </si>
  <si>
    <t>1727</t>
  </si>
  <si>
    <t>001727</t>
  </si>
  <si>
    <t>1730</t>
  </si>
  <si>
    <t>001690</t>
  </si>
  <si>
    <t>1747</t>
  </si>
  <si>
    <t>Retirement of Services Costs</t>
  </si>
  <si>
    <t>001780</t>
  </si>
  <si>
    <t>1735</t>
  </si>
  <si>
    <t>001785</t>
  </si>
  <si>
    <t>1754</t>
  </si>
  <si>
    <t>001786</t>
  </si>
  <si>
    <t>1755</t>
  </si>
  <si>
    <t>001755</t>
  </si>
  <si>
    <t>1758</t>
  </si>
  <si>
    <t>001812</t>
  </si>
  <si>
    <t>1762</t>
  </si>
  <si>
    <t>001712</t>
  </si>
  <si>
    <t>1770</t>
  </si>
  <si>
    <t>001736</t>
  </si>
  <si>
    <t>1785</t>
  </si>
  <si>
    <t>Retirement of Services Costs - 2011</t>
  </si>
  <si>
    <t>001747</t>
  </si>
  <si>
    <t>1765</t>
  </si>
  <si>
    <t>001650</t>
  </si>
  <si>
    <t>1787</t>
  </si>
  <si>
    <t>001651</t>
  </si>
  <si>
    <t>1788</t>
  </si>
  <si>
    <t>001652</t>
  </si>
  <si>
    <t>1789</t>
  </si>
  <si>
    <t>001634</t>
  </si>
  <si>
    <t>1804</t>
  </si>
  <si>
    <t>Rework Muhlenburg Meter, Indirect</t>
  </si>
  <si>
    <t>001637</t>
  </si>
  <si>
    <t>1807</t>
  </si>
  <si>
    <t>Labor, Retire Service</t>
  </si>
  <si>
    <t>001641</t>
  </si>
  <si>
    <t>1811</t>
  </si>
  <si>
    <t>001769</t>
  </si>
  <si>
    <t>1799</t>
  </si>
  <si>
    <t>Project 17 - System Improvements</t>
  </si>
  <si>
    <t>001763</t>
  </si>
  <si>
    <t>1816</t>
  </si>
  <si>
    <t>001764</t>
  </si>
  <si>
    <t>1817</t>
  </si>
  <si>
    <t>001678</t>
  </si>
  <si>
    <t>1820</t>
  </si>
  <si>
    <t>001848</t>
  </si>
  <si>
    <t>1832</t>
  </si>
  <si>
    <t>001697</t>
  </si>
  <si>
    <t>1825</t>
  </si>
  <si>
    <t>Labor - Retirement of Service</t>
  </si>
  <si>
    <t>001806</t>
  </si>
  <si>
    <t>1823</t>
  </si>
  <si>
    <t>001809</t>
  </si>
  <si>
    <t>1835</t>
  </si>
  <si>
    <t>001708</t>
  </si>
  <si>
    <t>1842</t>
  </si>
  <si>
    <t>S/L Replacement - Quarterly Transfer</t>
  </si>
  <si>
    <t>001725</t>
  </si>
  <si>
    <t>1840</t>
  </si>
  <si>
    <t>001726</t>
  </si>
  <si>
    <t>1841</t>
  </si>
  <si>
    <t>001795</t>
  </si>
  <si>
    <t>1846</t>
  </si>
  <si>
    <t>001704</t>
  </si>
  <si>
    <t>1859</t>
  </si>
  <si>
    <t>Retirement of Services Costs 2012</t>
  </si>
  <si>
    <t>001707</t>
  </si>
  <si>
    <t>1862</t>
  </si>
  <si>
    <t>G/S Charges, Indirect Costs</t>
  </si>
  <si>
    <t>001759</t>
  </si>
  <si>
    <t>1852</t>
  </si>
  <si>
    <t>001849</t>
  </si>
  <si>
    <t>1853</t>
  </si>
  <si>
    <t>001850</t>
  </si>
  <si>
    <t>1854</t>
  </si>
  <si>
    <t>001855</t>
  </si>
  <si>
    <t>1856</t>
  </si>
  <si>
    <t>001864</t>
  </si>
  <si>
    <t>1863</t>
  </si>
  <si>
    <t>Retirement Costs, S/L Replacements</t>
  </si>
  <si>
    <t>001776</t>
  </si>
  <si>
    <t>1868</t>
  </si>
  <si>
    <t>001746</t>
  </si>
  <si>
    <t>1873</t>
  </si>
  <si>
    <t>001695</t>
  </si>
  <si>
    <t>1876</t>
  </si>
  <si>
    <t>001853</t>
  </si>
  <si>
    <t>1891</t>
  </si>
  <si>
    <t>001648</t>
  </si>
  <si>
    <t>1901</t>
  </si>
  <si>
    <t>Service Line &amp; Meter Assy Replacements</t>
  </si>
  <si>
    <t>001803</t>
  </si>
  <si>
    <t>1898</t>
  </si>
  <si>
    <t>001804</t>
  </si>
  <si>
    <t>1899</t>
  </si>
  <si>
    <t>001818</t>
  </si>
  <si>
    <t>1883</t>
  </si>
  <si>
    <t>S/L &amp; Meter Assy Replacements</t>
  </si>
  <si>
    <t>001863</t>
  </si>
  <si>
    <t>1879</t>
  </si>
  <si>
    <t>001843</t>
  </si>
  <si>
    <t>1904</t>
  </si>
  <si>
    <t>001730</t>
  </si>
  <si>
    <t>1907</t>
  </si>
  <si>
    <t>001619</t>
  </si>
  <si>
    <t>1912</t>
  </si>
  <si>
    <t>001621</t>
  </si>
  <si>
    <t>1914</t>
  </si>
  <si>
    <t>001836</t>
  </si>
  <si>
    <t>1918</t>
  </si>
  <si>
    <t>G/S, Indirect Costs</t>
  </si>
  <si>
    <t>001839</t>
  </si>
  <si>
    <t>1921</t>
  </si>
  <si>
    <t>001880</t>
  </si>
  <si>
    <t>1928</t>
  </si>
  <si>
    <t>001886</t>
  </si>
  <si>
    <t>1931</t>
  </si>
  <si>
    <t>001825</t>
  </si>
  <si>
    <t>1941</t>
  </si>
  <si>
    <t>G/S Charges</t>
  </si>
  <si>
    <t>001827</t>
  </si>
  <si>
    <t>1943</t>
  </si>
  <si>
    <t>001872</t>
  </si>
  <si>
    <t>1953</t>
  </si>
  <si>
    <t>Retirement of Services Costs-2013</t>
  </si>
  <si>
    <t>001891</t>
  </si>
  <si>
    <t>001901</t>
  </si>
  <si>
    <t>001896</t>
  </si>
  <si>
    <t>5/8" Meters</t>
  </si>
  <si>
    <t>001897</t>
  </si>
  <si>
    <t>1" Meters</t>
  </si>
  <si>
    <t>001908</t>
  </si>
  <si>
    <t>001909</t>
  </si>
  <si>
    <t>001910</t>
  </si>
  <si>
    <t>4" DCV - Susan Cox Development</t>
  </si>
  <si>
    <t>001911</t>
  </si>
  <si>
    <t>001923</t>
  </si>
  <si>
    <t>001926</t>
  </si>
  <si>
    <t>001929</t>
  </si>
  <si>
    <t>001934</t>
  </si>
  <si>
    <t>001937</t>
  </si>
  <si>
    <t>001942</t>
  </si>
  <si>
    <t>001943</t>
  </si>
  <si>
    <t>001944</t>
  </si>
  <si>
    <t>001951</t>
  </si>
  <si>
    <t>001952</t>
  </si>
  <si>
    <t>Retirement of Services Costs - 2014</t>
  </si>
  <si>
    <t>001958</t>
  </si>
  <si>
    <t>001962</t>
  </si>
  <si>
    <t>(2) 5/8" Meters, Indirect Costs</t>
  </si>
  <si>
    <t>001965</t>
  </si>
  <si>
    <t>S/L Replacement (Sonic), S/L &amp; Meter Assy Replacements</t>
  </si>
  <si>
    <t>001971</t>
  </si>
  <si>
    <t>001978</t>
  </si>
  <si>
    <t>001974</t>
  </si>
  <si>
    <t>001992</t>
  </si>
  <si>
    <t>001990</t>
  </si>
  <si>
    <t>001991</t>
  </si>
  <si>
    <t>Meter Changeouts (L&amp;V), Indirect Costs</t>
  </si>
  <si>
    <t>001993</t>
  </si>
  <si>
    <t>001994</t>
  </si>
  <si>
    <t>002008</t>
  </si>
  <si>
    <t>002009</t>
  </si>
  <si>
    <t>002010</t>
  </si>
  <si>
    <t>002011</t>
  </si>
  <si>
    <t>002014</t>
  </si>
  <si>
    <t>002020</t>
  </si>
  <si>
    <t>002024</t>
  </si>
  <si>
    <t>1" Meter-WTP, Addl Costs</t>
  </si>
  <si>
    <t>002032</t>
  </si>
  <si>
    <t>Retirement of Services Costs-2015</t>
  </si>
  <si>
    <t>002033</t>
  </si>
  <si>
    <t>002034</t>
  </si>
  <si>
    <t>002035</t>
  </si>
  <si>
    <t>002047</t>
  </si>
  <si>
    <t>002048</t>
  </si>
  <si>
    <t>002049</t>
  </si>
  <si>
    <t>002065</t>
  </si>
  <si>
    <t>Meter Changeouts, Ind Costs</t>
  </si>
  <si>
    <t>002066</t>
  </si>
  <si>
    <t>Retirements, S/L &amp; Mtr Assy Replacements</t>
  </si>
  <si>
    <t>002050</t>
  </si>
  <si>
    <t>002063</t>
  </si>
  <si>
    <t>002064</t>
  </si>
  <si>
    <t>002084</t>
  </si>
  <si>
    <t>Meter Changeouts, Indirect Costs</t>
  </si>
  <si>
    <t>002085</t>
  </si>
  <si>
    <t>002067</t>
  </si>
  <si>
    <t>002096</t>
  </si>
  <si>
    <t>002099</t>
  </si>
  <si>
    <t>(2) 5/8", Indirect Costs</t>
  </si>
  <si>
    <t>002101</t>
  </si>
  <si>
    <t>S/L &amp; Meter Assy Replacements, Retirement of Services</t>
  </si>
  <si>
    <t>002105</t>
  </si>
  <si>
    <t>Misc Costs - Retirement of Services-2016</t>
  </si>
  <si>
    <t>002108</t>
  </si>
  <si>
    <t>002111</t>
  </si>
  <si>
    <t>002115</t>
  </si>
  <si>
    <t>002122</t>
  </si>
  <si>
    <t>002125</t>
  </si>
  <si>
    <t>002126</t>
  </si>
  <si>
    <t>002127</t>
  </si>
  <si>
    <t>002139</t>
  </si>
  <si>
    <t>Changeouts, indirect Costs</t>
  </si>
  <si>
    <t>002143</t>
  </si>
  <si>
    <t>Meter Assy &amp; S/L Replacements</t>
  </si>
  <si>
    <t>002146</t>
  </si>
  <si>
    <t>002154</t>
  </si>
  <si>
    <t>002151</t>
  </si>
  <si>
    <t>Retire Svcs, S/L &amp; Meter Assy Replacements</t>
  </si>
  <si>
    <t>002155</t>
  </si>
  <si>
    <t>002156</t>
  </si>
  <si>
    <t>002165</t>
  </si>
  <si>
    <t>002171</t>
  </si>
  <si>
    <t>Meter Changeouts, Misc/Indirect Costs</t>
  </si>
  <si>
    <t>002173</t>
  </si>
  <si>
    <t>002178</t>
  </si>
  <si>
    <t>002182</t>
  </si>
  <si>
    <t>Retirement of Svcs Costs less Matls Returned to Inventory</t>
  </si>
  <si>
    <t>002184</t>
  </si>
  <si>
    <t>002189</t>
  </si>
  <si>
    <t>002190</t>
  </si>
  <si>
    <t>002198</t>
  </si>
  <si>
    <t>002201</t>
  </si>
  <si>
    <t>MCOs, Indirect Costs</t>
  </si>
  <si>
    <t>002202</t>
  </si>
  <si>
    <t>Retirement of Svcs, S/L &amp; Meter Assy Replacements</t>
  </si>
  <si>
    <t>002203</t>
  </si>
  <si>
    <t>5/8" Meter</t>
  </si>
  <si>
    <t>002213</t>
  </si>
  <si>
    <t>002217</t>
  </si>
  <si>
    <t>002221</t>
  </si>
  <si>
    <t>002225</t>
  </si>
  <si>
    <t>MCOs/AMR MCOs/ Indirect</t>
  </si>
  <si>
    <t>002224</t>
  </si>
  <si>
    <t>002237</t>
  </si>
  <si>
    <t>002240</t>
  </si>
  <si>
    <t>002241</t>
  </si>
  <si>
    <t>Misc Meters, MCOs, Indirect</t>
  </si>
  <si>
    <t>002242</t>
  </si>
  <si>
    <t>2" R/C, S/L &amp; Meter Assy Replacements</t>
  </si>
  <si>
    <t>002243</t>
  </si>
  <si>
    <t>002256</t>
  </si>
  <si>
    <t>002262</t>
  </si>
  <si>
    <t>MCOs, Indirect Costs, AMR MCO</t>
  </si>
  <si>
    <t>002264</t>
  </si>
  <si>
    <t>002269</t>
  </si>
  <si>
    <t>002271</t>
  </si>
  <si>
    <t>002284</t>
  </si>
  <si>
    <t>002276</t>
  </si>
  <si>
    <t>002278</t>
  </si>
  <si>
    <t>MCO's, Addl Labor, Indirect Costs</t>
  </si>
  <si>
    <t>002280</t>
  </si>
  <si>
    <t>S/L &amp; Mtr Assy Replacements</t>
  </si>
  <si>
    <t>002287</t>
  </si>
  <si>
    <t>002291</t>
  </si>
  <si>
    <t>002293</t>
  </si>
  <si>
    <t>002300</t>
  </si>
  <si>
    <t>002301</t>
  </si>
  <si>
    <t>002309</t>
  </si>
  <si>
    <t>002313</t>
  </si>
  <si>
    <t>AMR Project Costs 3/19-12/19; MCOs; Misc/Indirect</t>
  </si>
  <si>
    <t>002317</t>
  </si>
  <si>
    <t>002330</t>
  </si>
  <si>
    <t>Retirement of Services Costs - 2019</t>
  </si>
  <si>
    <t>002332</t>
  </si>
  <si>
    <t>5/8" Meters-AMR</t>
  </si>
  <si>
    <t>002336</t>
  </si>
  <si>
    <t>002339</t>
  </si>
  <si>
    <t>Indirect Const Costs</t>
  </si>
  <si>
    <t>002340</t>
  </si>
  <si>
    <t>002341</t>
  </si>
  <si>
    <t>5/8" AMR Meters</t>
  </si>
  <si>
    <t>002347</t>
  </si>
  <si>
    <t>002352</t>
  </si>
  <si>
    <t>002356</t>
  </si>
  <si>
    <t>002357</t>
  </si>
  <si>
    <t>Meter Changeouts &amp; Indirect Costs</t>
  </si>
  <si>
    <t>002361</t>
  </si>
  <si>
    <t>002367</t>
  </si>
  <si>
    <t>002372</t>
  </si>
  <si>
    <t>002373</t>
  </si>
  <si>
    <t>002376</t>
  </si>
  <si>
    <t>MCO's, Indirect Capital Costs</t>
  </si>
  <si>
    <t>002377</t>
  </si>
  <si>
    <t>002375</t>
  </si>
  <si>
    <t>002385</t>
  </si>
  <si>
    <t>002388</t>
  </si>
  <si>
    <t>1" AMR Meters</t>
  </si>
  <si>
    <t>002395</t>
  </si>
  <si>
    <t>002396</t>
  </si>
  <si>
    <t>CIP Retirement Costs for 2020</t>
  </si>
  <si>
    <t>002397</t>
  </si>
  <si>
    <t>MCO's, Adjmt to AMR Project, Indirect Costs</t>
  </si>
  <si>
    <t>002398</t>
  </si>
  <si>
    <t>002415</t>
  </si>
  <si>
    <t>002419</t>
  </si>
  <si>
    <t>MCO Costs, Indirect Costs, Misc Addl Costs-AMR Project</t>
  </si>
  <si>
    <t>002422</t>
  </si>
  <si>
    <t>002429</t>
  </si>
  <si>
    <t>002430</t>
  </si>
  <si>
    <t>002431</t>
  </si>
  <si>
    <t>002437</t>
  </si>
  <si>
    <t>002443</t>
  </si>
  <si>
    <t>002444</t>
  </si>
  <si>
    <t>002448</t>
  </si>
  <si>
    <t>002455</t>
  </si>
  <si>
    <t>002458</t>
  </si>
  <si>
    <t>002461</t>
  </si>
  <si>
    <t>002465</t>
  </si>
  <si>
    <t>002470</t>
  </si>
  <si>
    <t>002473</t>
  </si>
  <si>
    <t>002475</t>
  </si>
  <si>
    <t>002482</t>
  </si>
  <si>
    <t>Indirect Costs, PP Transfer Entry Corrections</t>
  </si>
  <si>
    <t>002484</t>
  </si>
  <si>
    <t>002487</t>
  </si>
  <si>
    <t>Retirement of Services Costs - 2021</t>
  </si>
  <si>
    <t>002490</t>
  </si>
  <si>
    <t>002493</t>
  </si>
  <si>
    <t>002498</t>
  </si>
  <si>
    <t>002501</t>
  </si>
  <si>
    <t>MCO's, AMR Project, Indirect Capital</t>
  </si>
  <si>
    <t>002502</t>
  </si>
  <si>
    <t>002508</t>
  </si>
  <si>
    <t>002510</t>
  </si>
  <si>
    <t>002513</t>
  </si>
  <si>
    <t>002514</t>
  </si>
  <si>
    <t>002515</t>
  </si>
  <si>
    <t>002523</t>
  </si>
  <si>
    <t>002526</t>
  </si>
  <si>
    <t>002529</t>
  </si>
  <si>
    <t>Misc AMR, Addl Costs</t>
  </si>
  <si>
    <t>002532</t>
  </si>
  <si>
    <t>002535</t>
  </si>
  <si>
    <t>002538</t>
  </si>
  <si>
    <t>002539</t>
  </si>
  <si>
    <t>002545</t>
  </si>
  <si>
    <t>002549</t>
  </si>
  <si>
    <t>002553</t>
  </si>
  <si>
    <t>Misc Costs, Indirect, MCOs</t>
  </si>
  <si>
    <t>002556</t>
  </si>
  <si>
    <t>Retirement of Services Costs - 2022</t>
  </si>
  <si>
    <t>Count = 513</t>
  </si>
  <si>
    <t>G/L Asset Account = 101.3344-8 Meters</t>
  </si>
  <si>
    <t>000923</t>
  </si>
  <si>
    <t>984</t>
  </si>
  <si>
    <t>Meters</t>
  </si>
  <si>
    <t>000426</t>
  </si>
  <si>
    <t>465</t>
  </si>
  <si>
    <t>000442</t>
  </si>
  <si>
    <t>473</t>
  </si>
  <si>
    <t>000448</t>
  </si>
  <si>
    <t>479</t>
  </si>
  <si>
    <t>000456</t>
  </si>
  <si>
    <t>566</t>
  </si>
  <si>
    <t>000458</t>
  </si>
  <si>
    <t>488</t>
  </si>
  <si>
    <t>000465</t>
  </si>
  <si>
    <t>495</t>
  </si>
  <si>
    <t>000470</t>
  </si>
  <si>
    <t>500</t>
  </si>
  <si>
    <t>000475</t>
  </si>
  <si>
    <t>505</t>
  </si>
  <si>
    <t>000479</t>
  </si>
  <si>
    <t>510</t>
  </si>
  <si>
    <t>000483</t>
  </si>
  <si>
    <t>514</t>
  </si>
  <si>
    <t>000487</t>
  </si>
  <si>
    <t>518</t>
  </si>
  <si>
    <t>000492</t>
  </si>
  <si>
    <t>523</t>
  </si>
  <si>
    <t>000502</t>
  </si>
  <si>
    <t>533</t>
  </si>
  <si>
    <t>000507</t>
  </si>
  <si>
    <t>538</t>
  </si>
  <si>
    <t>000517</t>
  </si>
  <si>
    <t>545</t>
  </si>
  <si>
    <t>000496</t>
  </si>
  <si>
    <t>553</t>
  </si>
  <si>
    <t>000039</t>
  </si>
  <si>
    <t>2</t>
  </si>
  <si>
    <t>000041</t>
  </si>
  <si>
    <t>11</t>
  </si>
  <si>
    <t>000042</t>
  </si>
  <si>
    <t>10</t>
  </si>
  <si>
    <t>000043</t>
  </si>
  <si>
    <t>12</t>
  </si>
  <si>
    <t>1 1/2 Meter"</t>
  </si>
  <si>
    <t>000115</t>
  </si>
  <si>
    <t>71</t>
  </si>
  <si>
    <t>000028</t>
  </si>
  <si>
    <t>107</t>
  </si>
  <si>
    <t>000029</t>
  </si>
  <si>
    <t>108</t>
  </si>
  <si>
    <t>000131</t>
  </si>
  <si>
    <t>119</t>
  </si>
  <si>
    <t>000163</t>
  </si>
  <si>
    <t>155</t>
  </si>
  <si>
    <t>000164</t>
  </si>
  <si>
    <t>156</t>
  </si>
  <si>
    <t>000165</t>
  </si>
  <si>
    <t>157</t>
  </si>
  <si>
    <t>000166</t>
  </si>
  <si>
    <t>158</t>
  </si>
  <si>
    <t>000192</t>
  </si>
  <si>
    <t>187</t>
  </si>
  <si>
    <t>000194</t>
  </si>
  <si>
    <t>188</t>
  </si>
  <si>
    <t>000195</t>
  </si>
  <si>
    <t>189</t>
  </si>
  <si>
    <t>000196</t>
  </si>
  <si>
    <t>190</t>
  </si>
  <si>
    <t>1 1/2 Meter - Turbo"</t>
  </si>
  <si>
    <t>000243</t>
  </si>
  <si>
    <t>238</t>
  </si>
  <si>
    <t>000244</t>
  </si>
  <si>
    <t>239</t>
  </si>
  <si>
    <t>000273</t>
  </si>
  <si>
    <t>273</t>
  </si>
  <si>
    <t>000274</t>
  </si>
  <si>
    <t>274</t>
  </si>
  <si>
    <t>6 Check Meter"</t>
  </si>
  <si>
    <t>000275</t>
  </si>
  <si>
    <t>275</t>
  </si>
  <si>
    <t>000276</t>
  </si>
  <si>
    <t>276</t>
  </si>
  <si>
    <t>2 Turbo Meter"</t>
  </si>
  <si>
    <t>000297</t>
  </si>
  <si>
    <t>313</t>
  </si>
  <si>
    <t>000300</t>
  </si>
  <si>
    <t>316</t>
  </si>
  <si>
    <t>000303</t>
  </si>
  <si>
    <t>319</t>
  </si>
  <si>
    <t>000306</t>
  </si>
  <si>
    <t>322</t>
  </si>
  <si>
    <t>000313</t>
  </si>
  <si>
    <t>332</t>
  </si>
  <si>
    <t>000386</t>
  </si>
  <si>
    <t>409</t>
  </si>
  <si>
    <t>000542</t>
  </si>
  <si>
    <t>586</t>
  </si>
  <si>
    <t>000550</t>
  </si>
  <si>
    <t>587</t>
  </si>
  <si>
    <t>000551</t>
  </si>
  <si>
    <t>588</t>
  </si>
  <si>
    <t>000552</t>
  </si>
  <si>
    <t>589</t>
  </si>
  <si>
    <t>Misc Entries Meters</t>
  </si>
  <si>
    <t>000553</t>
  </si>
  <si>
    <t>590</t>
  </si>
  <si>
    <t>000554</t>
  </si>
  <si>
    <t>591</t>
  </si>
  <si>
    <t>000555</t>
  </si>
  <si>
    <t>592</t>
  </si>
  <si>
    <t>000556</t>
  </si>
  <si>
    <t>593</t>
  </si>
  <si>
    <t>000557</t>
  </si>
  <si>
    <t>594</t>
  </si>
  <si>
    <t>000558</t>
  </si>
  <si>
    <t>595</t>
  </si>
  <si>
    <t>000559</t>
  </si>
  <si>
    <t>596</t>
  </si>
  <si>
    <t>000560</t>
  </si>
  <si>
    <t>597</t>
  </si>
  <si>
    <t>000561</t>
  </si>
  <si>
    <t>598</t>
  </si>
  <si>
    <t>000562</t>
  </si>
  <si>
    <t>599</t>
  </si>
  <si>
    <t>000563</t>
  </si>
  <si>
    <t>600</t>
  </si>
  <si>
    <t>000564</t>
  </si>
  <si>
    <t>601</t>
  </si>
  <si>
    <t>000601</t>
  </si>
  <si>
    <t>644</t>
  </si>
  <si>
    <t>000602</t>
  </si>
  <si>
    <t>645</t>
  </si>
  <si>
    <t>Meters - Misc Labor &amp; Equip</t>
  </si>
  <si>
    <t>000609</t>
  </si>
  <si>
    <t>654</t>
  </si>
  <si>
    <t>000612</t>
  </si>
  <si>
    <t>657</t>
  </si>
  <si>
    <t>000618</t>
  </si>
  <si>
    <t>661</t>
  </si>
  <si>
    <t>000619</t>
  </si>
  <si>
    <t>662</t>
  </si>
  <si>
    <t>5/8 Meters (G/S)"</t>
  </si>
  <si>
    <t>000623</t>
  </si>
  <si>
    <t>666</t>
  </si>
  <si>
    <t>001314</t>
  </si>
  <si>
    <t>1378</t>
  </si>
  <si>
    <t>Aug 2008-(38) 5/8 Meters Scrapped-Meter Changeout Program"</t>
  </si>
  <si>
    <t>001318</t>
  </si>
  <si>
    <t>1382</t>
  </si>
  <si>
    <t>Sep 2008-(54) 5/8 Meters Scrapped-Meter Changeout Program"</t>
  </si>
  <si>
    <t>001372</t>
  </si>
  <si>
    <t>1436</t>
  </si>
  <si>
    <t>Nov 2008-(14) 5/8 Meters Scrapped-Meter Changeout Program"</t>
  </si>
  <si>
    <t>001410</t>
  </si>
  <si>
    <t>1475</t>
  </si>
  <si>
    <t>Mar 2009-(3) 5/8 Meters Scrapped-Meter Changeout Program"</t>
  </si>
  <si>
    <t>001429</t>
  </si>
  <si>
    <t>1494</t>
  </si>
  <si>
    <t>May 2009-(26) 5/8 Meters Scrapped-Meter Changeout Program"</t>
  </si>
  <si>
    <t>001447</t>
  </si>
  <si>
    <t>1512</t>
  </si>
  <si>
    <t>Aug 2009-(6) 5/8 Meters Scrapped-Meter Changeout Program"</t>
  </si>
  <si>
    <t>001457</t>
  </si>
  <si>
    <t>1522</t>
  </si>
  <si>
    <t>Sep 2009 5/8 Meters Scrapped-Meter Changeout Program"</t>
  </si>
  <si>
    <t>001475</t>
  </si>
  <si>
    <t>1540</t>
  </si>
  <si>
    <t>Oct 2009 (21) 5/8 Meters Scrapped-Meter Changeout Program"</t>
  </si>
  <si>
    <t>001488</t>
  </si>
  <si>
    <t>1553</t>
  </si>
  <si>
    <t>Dec 2009 (190) 5/8 Meters Scrapped-Meter Changeout Program"</t>
  </si>
  <si>
    <t>001506</t>
  </si>
  <si>
    <t>1571</t>
  </si>
  <si>
    <t>Jan 2010 (6) 5/8 Meters Scrapped-Meter Changeout Program"</t>
  </si>
  <si>
    <t>001515</t>
  </si>
  <si>
    <t>1580</t>
  </si>
  <si>
    <t>Feb 2010 (1) 5/8 Meters Scrapped-Meter Changeout Program"</t>
  </si>
  <si>
    <t>001520</t>
  </si>
  <si>
    <t>1585</t>
  </si>
  <si>
    <t>Mar 2010 (1) 5/8 Meters Scrapped-Meter Changeout Program"</t>
  </si>
  <si>
    <t>001535</t>
  </si>
  <si>
    <t>1600</t>
  </si>
  <si>
    <t>May 2010 (14) 5/8 Meters Scrapped-Meter Changeout Program"</t>
  </si>
  <si>
    <t>001561</t>
  </si>
  <si>
    <t>1626</t>
  </si>
  <si>
    <t>July 2010 (51) 5/8 Meters Scrapped-Meter Changeout Program"</t>
  </si>
  <si>
    <t>001572</t>
  </si>
  <si>
    <t>1636</t>
  </si>
  <si>
    <t>Aug 2010 (1) 5/8 Meter Scrapped-Meter Changeout Program"</t>
  </si>
  <si>
    <t>001588</t>
  </si>
  <si>
    <t>1653</t>
  </si>
  <si>
    <t>Nov 2010 (1) 5/8 Meter Scrapped-Meter Changeout Program"</t>
  </si>
  <si>
    <t>001632</t>
  </si>
  <si>
    <t>1701</t>
  </si>
  <si>
    <t>Plant Retirements - BC Project 17</t>
  </si>
  <si>
    <t>001642</t>
  </si>
  <si>
    <t>1686</t>
  </si>
  <si>
    <t>Jan 2011 (4) 5/8 Meter Scrapped-Meter Changeout Program"</t>
  </si>
  <si>
    <t>001750</t>
  </si>
  <si>
    <t>1759</t>
  </si>
  <si>
    <t>Nov 2011 (33) 5/8 Meter Scrapped-Meter Changeout Program"</t>
  </si>
  <si>
    <t>001851</t>
  </si>
  <si>
    <t>1855</t>
  </si>
  <si>
    <t>001873</t>
  </si>
  <si>
    <t>1934</t>
  </si>
  <si>
    <t>2013 - 5/8 Meter Scrapped-Meter Changeout Program"</t>
  </si>
  <si>
    <t>001956</t>
  </si>
  <si>
    <t>Disposal of (70) 5/8" Meters - Changeout Program</t>
  </si>
  <si>
    <t>002036</t>
  </si>
  <si>
    <t>Scrapped Meters-Changeout Program-2015</t>
  </si>
  <si>
    <t>002104</t>
  </si>
  <si>
    <t>Scrapped Meters-Changeout Program-2016</t>
  </si>
  <si>
    <t>002183</t>
  </si>
  <si>
    <t>Scrapped Meters-Changeout Program-2017</t>
  </si>
  <si>
    <t>002246</t>
  </si>
  <si>
    <t>5/8" MCO / Junked Meters</t>
  </si>
  <si>
    <t>002247</t>
  </si>
  <si>
    <t>5/8" MCO / Junked Meters (NRV)</t>
  </si>
  <si>
    <t>002248</t>
  </si>
  <si>
    <t>002311</t>
  </si>
  <si>
    <t>Meter Disposals - 2019</t>
  </si>
  <si>
    <t>002321</t>
  </si>
  <si>
    <t>Meter Disposals - 2019 (NRV)</t>
  </si>
  <si>
    <t>002322</t>
  </si>
  <si>
    <t>002478</t>
  </si>
  <si>
    <t>Meter Disposals - 2021</t>
  </si>
  <si>
    <t>Count = 100</t>
  </si>
  <si>
    <t>G/L Asset Account = 101.3344-8 Meters (20 yr depr)</t>
  </si>
  <si>
    <t>000786</t>
  </si>
  <si>
    <t>835</t>
  </si>
  <si>
    <t>000653</t>
  </si>
  <si>
    <t>702</t>
  </si>
  <si>
    <t>000656</t>
  </si>
  <si>
    <t>705</t>
  </si>
  <si>
    <t>000659</t>
  </si>
  <si>
    <t>708</t>
  </si>
  <si>
    <t>000663</t>
  </si>
  <si>
    <t>712</t>
  </si>
  <si>
    <t>Meter Box - 8 Fireline"</t>
  </si>
  <si>
    <t>000666</t>
  </si>
  <si>
    <t>715</t>
  </si>
  <si>
    <t>5/8 Meter - misc"</t>
  </si>
  <si>
    <t>000669</t>
  </si>
  <si>
    <t>718</t>
  </si>
  <si>
    <t>5/8 Meter (misc)"</t>
  </si>
  <si>
    <t>000670</t>
  </si>
  <si>
    <t>755</t>
  </si>
  <si>
    <t>5/8 x 3/4" Meter"</t>
  </si>
  <si>
    <t>000674</t>
  </si>
  <si>
    <t>722</t>
  </si>
  <si>
    <t>5/8 Meters (misc)"</t>
  </si>
  <si>
    <t>000681</t>
  </si>
  <si>
    <t>729</t>
  </si>
  <si>
    <t>5/8 Meters-Misc Constr labor"</t>
  </si>
  <si>
    <t>000708</t>
  </si>
  <si>
    <t>754</t>
  </si>
  <si>
    <t>5/8 x 3/4" Meter w/ PRV"</t>
  </si>
  <si>
    <t>000725</t>
  </si>
  <si>
    <t>771</t>
  </si>
  <si>
    <t>000738</t>
  </si>
  <si>
    <t>785</t>
  </si>
  <si>
    <t>000740</t>
  </si>
  <si>
    <t>788</t>
  </si>
  <si>
    <t>000744</t>
  </si>
  <si>
    <t>792</t>
  </si>
  <si>
    <t>000745</t>
  </si>
  <si>
    <t>793</t>
  </si>
  <si>
    <t>5/8 Meter G/S"</t>
  </si>
  <si>
    <t>000749</t>
  </si>
  <si>
    <t>797</t>
  </si>
  <si>
    <t>000778</t>
  </si>
  <si>
    <t>825</t>
  </si>
  <si>
    <t>Yoke Resetters &amp; Regulators</t>
  </si>
  <si>
    <t>000781</t>
  </si>
  <si>
    <t>828</t>
  </si>
  <si>
    <t>000784</t>
  </si>
  <si>
    <t>831</t>
  </si>
  <si>
    <t>000790</t>
  </si>
  <si>
    <t>839</t>
  </si>
  <si>
    <t>000802</t>
  </si>
  <si>
    <t>851</t>
  </si>
  <si>
    <t>000795</t>
  </si>
  <si>
    <t>844</t>
  </si>
  <si>
    <t>000806</t>
  </si>
  <si>
    <t>855</t>
  </si>
  <si>
    <t>000809</t>
  </si>
  <si>
    <t>860</t>
  </si>
  <si>
    <t>000810</t>
  </si>
  <si>
    <t>861</t>
  </si>
  <si>
    <t>000816</t>
  </si>
  <si>
    <t>867</t>
  </si>
  <si>
    <t>000817</t>
  </si>
  <si>
    <t>868</t>
  </si>
  <si>
    <t>000825</t>
  </si>
  <si>
    <t>876</t>
  </si>
  <si>
    <t>000829</t>
  </si>
  <si>
    <t>880</t>
  </si>
  <si>
    <t>000832</t>
  </si>
  <si>
    <t>883</t>
  </si>
  <si>
    <t>000837</t>
  </si>
  <si>
    <t>888</t>
  </si>
  <si>
    <t>000924</t>
  </si>
  <si>
    <t>985</t>
  </si>
  <si>
    <t>000937</t>
  </si>
  <si>
    <t>997</t>
  </si>
  <si>
    <t>000938</t>
  </si>
  <si>
    <t>998</t>
  </si>
  <si>
    <t>000925</t>
  </si>
  <si>
    <t>986</t>
  </si>
  <si>
    <t>000939</t>
  </si>
  <si>
    <t>999</t>
  </si>
  <si>
    <t>000940</t>
  </si>
  <si>
    <t>1000</t>
  </si>
  <si>
    <t>000931</t>
  </si>
  <si>
    <t>1001</t>
  </si>
  <si>
    <t>000926</t>
  </si>
  <si>
    <t>987</t>
  </si>
  <si>
    <t>000941</t>
  </si>
  <si>
    <t>1002</t>
  </si>
  <si>
    <t>000942</t>
  </si>
  <si>
    <t>1003</t>
  </si>
  <si>
    <t>000943</t>
  </si>
  <si>
    <t>1004</t>
  </si>
  <si>
    <t>000944</t>
  </si>
  <si>
    <t>1005</t>
  </si>
  <si>
    <t>000927</t>
  </si>
  <si>
    <t>988</t>
  </si>
  <si>
    <t>000946</t>
  </si>
  <si>
    <t>1006</t>
  </si>
  <si>
    <t>000947</t>
  </si>
  <si>
    <t>1007</t>
  </si>
  <si>
    <t>000948</t>
  </si>
  <si>
    <t>1008</t>
  </si>
  <si>
    <t>000949</t>
  </si>
  <si>
    <t>1009</t>
  </si>
  <si>
    <t>000950</t>
  </si>
  <si>
    <t>1010</t>
  </si>
  <si>
    <t>000928</t>
  </si>
  <si>
    <t>989</t>
  </si>
  <si>
    <t>000951</t>
  </si>
  <si>
    <t>1011</t>
  </si>
  <si>
    <t>000952</t>
  </si>
  <si>
    <t>1012</t>
  </si>
  <si>
    <t>000932</t>
  </si>
  <si>
    <t>992</t>
  </si>
  <si>
    <t>5/8 Water Meter w/ PRV"</t>
  </si>
  <si>
    <t>000933</t>
  </si>
  <si>
    <t>993</t>
  </si>
  <si>
    <t>5/8 Water Meter"</t>
  </si>
  <si>
    <t>000934</t>
  </si>
  <si>
    <t>994</t>
  </si>
  <si>
    <t>Welch's Creek #2 Master Meter</t>
  </si>
  <si>
    <t>000935</t>
  </si>
  <si>
    <t>995</t>
  </si>
  <si>
    <t>4 Meter at New School Site"</t>
  </si>
  <si>
    <t>000936</t>
  </si>
  <si>
    <t>996</t>
  </si>
  <si>
    <t>Hwy 79N Meter &amp; Check Valve</t>
  </si>
  <si>
    <t>000953</t>
  </si>
  <si>
    <t>1013</t>
  </si>
  <si>
    <t>000954</t>
  </si>
  <si>
    <t>1014</t>
  </si>
  <si>
    <t>000929</t>
  </si>
  <si>
    <t>990</t>
  </si>
  <si>
    <t>000930</t>
  </si>
  <si>
    <t>991</t>
  </si>
  <si>
    <t>000956</t>
  </si>
  <si>
    <t>1015</t>
  </si>
  <si>
    <t>001025</t>
  </si>
  <si>
    <t>1086</t>
  </si>
  <si>
    <t>001026</t>
  </si>
  <si>
    <t>1087</t>
  </si>
  <si>
    <t>001027</t>
  </si>
  <si>
    <t>1088</t>
  </si>
  <si>
    <t>001009</t>
  </si>
  <si>
    <t>1070</t>
  </si>
  <si>
    <t>001028</t>
  </si>
  <si>
    <t>1089</t>
  </si>
  <si>
    <t>001029</t>
  </si>
  <si>
    <t>1090</t>
  </si>
  <si>
    <t>001030</t>
  </si>
  <si>
    <t>1091</t>
  </si>
  <si>
    <t>001031</t>
  </si>
  <si>
    <t>1092</t>
  </si>
  <si>
    <t>001010</t>
  </si>
  <si>
    <t>1071</t>
  </si>
  <si>
    <t>001032</t>
  </si>
  <si>
    <t>1093</t>
  </si>
  <si>
    <t>001033</t>
  </si>
  <si>
    <t>1094</t>
  </si>
  <si>
    <t>001044</t>
  </si>
  <si>
    <t>1105</t>
  </si>
  <si>
    <t>001046</t>
  </si>
  <si>
    <t>1107</t>
  </si>
  <si>
    <t>001047</t>
  </si>
  <si>
    <t>1108</t>
  </si>
  <si>
    <t>001059</t>
  </si>
  <si>
    <t>1120</t>
  </si>
  <si>
    <t>001058</t>
  </si>
  <si>
    <t>1119</t>
  </si>
  <si>
    <t>001066</t>
  </si>
  <si>
    <t>1126</t>
  </si>
  <si>
    <t>001067</t>
  </si>
  <si>
    <t>1127</t>
  </si>
  <si>
    <t>001074</t>
  </si>
  <si>
    <t>1134</t>
  </si>
  <si>
    <t>001076</t>
  </si>
  <si>
    <t>1140</t>
  </si>
  <si>
    <t>001082</t>
  </si>
  <si>
    <t>1142</t>
  </si>
  <si>
    <t>001092</t>
  </si>
  <si>
    <t>1151</t>
  </si>
  <si>
    <t>001095</t>
  </si>
  <si>
    <t>1155</t>
  </si>
  <si>
    <t>001098</t>
  </si>
  <si>
    <t>1158</t>
  </si>
  <si>
    <t>001105</t>
  </si>
  <si>
    <t>1165</t>
  </si>
  <si>
    <t>001109</t>
  </si>
  <si>
    <t>1169</t>
  </si>
  <si>
    <t>001116</t>
  </si>
  <si>
    <t>1176</t>
  </si>
  <si>
    <t>001119</t>
  </si>
  <si>
    <t>1180</t>
  </si>
  <si>
    <t>001120</t>
  </si>
  <si>
    <t>1181</t>
  </si>
  <si>
    <t>001131</t>
  </si>
  <si>
    <t>1192</t>
  </si>
  <si>
    <t>001123</t>
  </si>
  <si>
    <t>1184</t>
  </si>
  <si>
    <t>001127</t>
  </si>
  <si>
    <t>1198</t>
  </si>
  <si>
    <t>001136</t>
  </si>
  <si>
    <t>1197</t>
  </si>
  <si>
    <t>001140</t>
  </si>
  <si>
    <t>1202</t>
  </si>
  <si>
    <t>001142</t>
  </si>
  <si>
    <t>1204</t>
  </si>
  <si>
    <t>001150</t>
  </si>
  <si>
    <t>1212</t>
  </si>
  <si>
    <t>001154</t>
  </si>
  <si>
    <t>1217</t>
  </si>
  <si>
    <t>001157</t>
  </si>
  <si>
    <t>1220</t>
  </si>
  <si>
    <t>001159</t>
  </si>
  <si>
    <t>1222</t>
  </si>
  <si>
    <t>001162</t>
  </si>
  <si>
    <t>1225</t>
  </si>
  <si>
    <t>001167</t>
  </si>
  <si>
    <t>1231</t>
  </si>
  <si>
    <t>001171</t>
  </si>
  <si>
    <t>1235</t>
  </si>
  <si>
    <t>001172</t>
  </si>
  <si>
    <t>1236</t>
  </si>
  <si>
    <t>001178</t>
  </si>
  <si>
    <t>1241</t>
  </si>
  <si>
    <t>5/8 Meter Installations"</t>
  </si>
  <si>
    <t>001182</t>
  </si>
  <si>
    <t>1245</t>
  </si>
  <si>
    <t>001191</t>
  </si>
  <si>
    <t>1255</t>
  </si>
  <si>
    <t>001192</t>
  </si>
  <si>
    <t>1256</t>
  </si>
  <si>
    <t>001199</t>
  </si>
  <si>
    <t>1263</t>
  </si>
  <si>
    <t>001200</t>
  </si>
  <si>
    <t>1264</t>
  </si>
  <si>
    <t>5/8 Meters w/ PRVs"</t>
  </si>
  <si>
    <t>001201</t>
  </si>
  <si>
    <t>1265</t>
  </si>
  <si>
    <t>Aberdeen Master Meter</t>
  </si>
  <si>
    <t>001202</t>
  </si>
  <si>
    <t>1266</t>
  </si>
  <si>
    <t>Reconnect Meters</t>
  </si>
  <si>
    <t>001203</t>
  </si>
  <si>
    <t>1267</t>
  </si>
  <si>
    <t>Regulate Existing Meters</t>
  </si>
  <si>
    <t>001204</t>
  </si>
  <si>
    <t>1268</t>
  </si>
  <si>
    <t>Relocate Meters</t>
  </si>
  <si>
    <t>001205</t>
  </si>
  <si>
    <t>1269</t>
  </si>
  <si>
    <t>Tandem Resetters &amp; Adapters</t>
  </si>
  <si>
    <t>001244</t>
  </si>
  <si>
    <t>1308</t>
  </si>
  <si>
    <t>001245</t>
  </si>
  <si>
    <t>1309</t>
  </si>
  <si>
    <t>001249</t>
  </si>
  <si>
    <t>1313</t>
  </si>
  <si>
    <t>001261</t>
  </si>
  <si>
    <t>1325</t>
  </si>
  <si>
    <t>001251</t>
  </si>
  <si>
    <t>1315</t>
  </si>
  <si>
    <t>001264</t>
  </si>
  <si>
    <t>1328</t>
  </si>
  <si>
    <t>001268</t>
  </si>
  <si>
    <t>1332</t>
  </si>
  <si>
    <t>001274</t>
  </si>
  <si>
    <t>1338</t>
  </si>
  <si>
    <t>001275</t>
  </si>
  <si>
    <t>1339</t>
  </si>
  <si>
    <t>001280</t>
  </si>
  <si>
    <t>1343</t>
  </si>
  <si>
    <t>001282</t>
  </si>
  <si>
    <t>1345</t>
  </si>
  <si>
    <t>001285</t>
  </si>
  <si>
    <t>1348</t>
  </si>
  <si>
    <t>001287</t>
  </si>
  <si>
    <t>1351</t>
  </si>
  <si>
    <t>001293</t>
  </si>
  <si>
    <t>1357</t>
  </si>
  <si>
    <t>001299</t>
  </si>
  <si>
    <t>1363</t>
  </si>
  <si>
    <t>001300</t>
  </si>
  <si>
    <t>1364</t>
  </si>
  <si>
    <t>001301</t>
  </si>
  <si>
    <t>1365</t>
  </si>
  <si>
    <t>001304</t>
  </si>
  <si>
    <t>1368</t>
  </si>
  <si>
    <t>001311</t>
  </si>
  <si>
    <t>1375</t>
  </si>
  <si>
    <t>001309</t>
  </si>
  <si>
    <t>1373</t>
  </si>
  <si>
    <t>Aug 2008-(30) New 5/8 SR2 Meters-Meter Changeout Program"</t>
  </si>
  <si>
    <t>001312</t>
  </si>
  <si>
    <t>1376</t>
  </si>
  <si>
    <t>Aug 2008-(38) 5/8 Meters Scrapped-Meter Changeout Program-Depr Adj for NRV"</t>
  </si>
  <si>
    <t>001313</t>
  </si>
  <si>
    <t>1377</t>
  </si>
  <si>
    <t>001315</t>
  </si>
  <si>
    <t>1379</t>
  </si>
  <si>
    <t>001319</t>
  </si>
  <si>
    <t>1383</t>
  </si>
  <si>
    <t>Sep 2008-(54) 5/8 Meters Scrapped-Meter Changeout Program-Depr Adj for NRV"</t>
  </si>
  <si>
    <t>001320</t>
  </si>
  <si>
    <t>1384</t>
  </si>
  <si>
    <t>001321</t>
  </si>
  <si>
    <t>1385</t>
  </si>
  <si>
    <t>Sep 2008-(31) New 5/8 SR2 Meters-Meter Changeout Program"</t>
  </si>
  <si>
    <t>001322</t>
  </si>
  <si>
    <t>1386</t>
  </si>
  <si>
    <t>001330</t>
  </si>
  <si>
    <t>1394</t>
  </si>
  <si>
    <t>Relocate Exising Master Meter Vault</t>
  </si>
  <si>
    <t>001331</t>
  </si>
  <si>
    <t>1395</t>
  </si>
  <si>
    <t>Master Meter &amp; PRV Vault</t>
  </si>
  <si>
    <t>001332</t>
  </si>
  <si>
    <t>1396</t>
  </si>
  <si>
    <t>Relocate 5/8 Meters"</t>
  </si>
  <si>
    <t>001333</t>
  </si>
  <si>
    <t>1397</t>
  </si>
  <si>
    <t>Reconnect 5/8 Meters"</t>
  </si>
  <si>
    <t>001334</t>
  </si>
  <si>
    <t>1398</t>
  </si>
  <si>
    <t>Changes to Woodbury Master Meter</t>
  </si>
  <si>
    <t>001361</t>
  </si>
  <si>
    <t>1424</t>
  </si>
  <si>
    <t>001368</t>
  </si>
  <si>
    <t>1432</t>
  </si>
  <si>
    <t>001369</t>
  </si>
  <si>
    <t>1433</t>
  </si>
  <si>
    <t>001373</t>
  </si>
  <si>
    <t>1437</t>
  </si>
  <si>
    <t>Nov 2008-(14) 5/8 Meters Scrapped-Meter Changeout Program-Depr Adj for NRV"</t>
  </si>
  <si>
    <t>001374</t>
  </si>
  <si>
    <t>1438</t>
  </si>
  <si>
    <t>001375</t>
  </si>
  <si>
    <t>1439</t>
  </si>
  <si>
    <t>001376</t>
  </si>
  <si>
    <t>1440</t>
  </si>
  <si>
    <t>001390</t>
  </si>
  <si>
    <t>1454</t>
  </si>
  <si>
    <t>001398</t>
  </si>
  <si>
    <t>1462</t>
  </si>
  <si>
    <t>001401</t>
  </si>
  <si>
    <t>1466</t>
  </si>
  <si>
    <t>001406</t>
  </si>
  <si>
    <t>1471</t>
  </si>
  <si>
    <t>001407</t>
  </si>
  <si>
    <t>1472</t>
  </si>
  <si>
    <t>001411</t>
  </si>
  <si>
    <t>1476</t>
  </si>
  <si>
    <t>Mar 2009-(3) 5/8 Meters Scrapped-Meter Changeout Program-Depr Adj for NRV"</t>
  </si>
  <si>
    <t>001412</t>
  </si>
  <si>
    <t>1477</t>
  </si>
  <si>
    <t>001413</t>
  </si>
  <si>
    <t>1478</t>
  </si>
  <si>
    <t>001420</t>
  </si>
  <si>
    <t>1485</t>
  </si>
  <si>
    <t>001422</t>
  </si>
  <si>
    <t>1487</t>
  </si>
  <si>
    <t>001427</t>
  </si>
  <si>
    <t>1492</t>
  </si>
  <si>
    <t>001430</t>
  </si>
  <si>
    <t>1495</t>
  </si>
  <si>
    <t>May 2009-(26) 5/8 Meters Scrapped-Meter Changeout Program-Depr Adj for NRV"</t>
  </si>
  <si>
    <t>001431</t>
  </si>
  <si>
    <t>1496</t>
  </si>
  <si>
    <t>001426</t>
  </si>
  <si>
    <t>1491</t>
  </si>
  <si>
    <t>5/8 Meter-New Replacement for Changeout Program"</t>
  </si>
  <si>
    <t>001433</t>
  </si>
  <si>
    <t>1498</t>
  </si>
  <si>
    <t>001436</t>
  </si>
  <si>
    <t>1501</t>
  </si>
  <si>
    <t>001438</t>
  </si>
  <si>
    <t>1503</t>
  </si>
  <si>
    <t>001450</t>
  </si>
  <si>
    <t>1515</t>
  </si>
  <si>
    <t>001451</t>
  </si>
  <si>
    <t>1516</t>
  </si>
  <si>
    <t>001448</t>
  </si>
  <si>
    <t>1513</t>
  </si>
  <si>
    <t>Aug 2009-(6) 5/8 Meters Scrapped-Meter Changeout Program-Depr Adj for NRV"</t>
  </si>
  <si>
    <t>001449</t>
  </si>
  <si>
    <t>1514</t>
  </si>
  <si>
    <t>001456</t>
  </si>
  <si>
    <t>1521</t>
  </si>
  <si>
    <t>Aug 2009-(45) New 5/8 Replacement Meters for Changeout Program"</t>
  </si>
  <si>
    <t>001462</t>
  </si>
  <si>
    <t>1526</t>
  </si>
  <si>
    <t>001458</t>
  </si>
  <si>
    <t>1523</t>
  </si>
  <si>
    <t>Sep 2009-5/8 Meters Scrapped-Meter Changeout Program-Depr Adj for NRV"</t>
  </si>
  <si>
    <t>001459</t>
  </si>
  <si>
    <t>1524</t>
  </si>
  <si>
    <t>001461</t>
  </si>
  <si>
    <t>1525</t>
  </si>
  <si>
    <t>Sep 2009-New 5/8 Replacement Meters for Changeout Program"</t>
  </si>
  <si>
    <t>001466</t>
  </si>
  <si>
    <t>1530</t>
  </si>
  <si>
    <t>001468</t>
  </si>
  <si>
    <t>1532</t>
  </si>
  <si>
    <t>001476</t>
  </si>
  <si>
    <t>1541</t>
  </si>
  <si>
    <t>Oct 2009-5/8 Meters Scrapped-Meter Changeout Program-Depr Adj for NRV"</t>
  </si>
  <si>
    <t>001477</t>
  </si>
  <si>
    <t>1542</t>
  </si>
  <si>
    <t>001478</t>
  </si>
  <si>
    <t>1543</t>
  </si>
  <si>
    <t>Oct 2009-(114) New 5/8 Replacement Meters for Changeout Program"</t>
  </si>
  <si>
    <t>001480</t>
  </si>
  <si>
    <t>1545</t>
  </si>
  <si>
    <t>001482</t>
  </si>
  <si>
    <t>1547</t>
  </si>
  <si>
    <t>001483</t>
  </si>
  <si>
    <t>1548</t>
  </si>
  <si>
    <t>001492</t>
  </si>
  <si>
    <t>1557</t>
  </si>
  <si>
    <t>Nov 2009-(22) New 5/8 Replacement Meters for Changeout Program"</t>
  </si>
  <si>
    <t>001489</t>
  </si>
  <si>
    <t>1554</t>
  </si>
  <si>
    <t>Dec 2009-5/8 Meters Scrapped-Meter Changeout Program-Depr Adj for NRV"</t>
  </si>
  <si>
    <t>001490</t>
  </si>
  <si>
    <t>1555</t>
  </si>
  <si>
    <t>001491</t>
  </si>
  <si>
    <t>1556</t>
  </si>
  <si>
    <t>Dec 2009-(134) New 5/8 Replacement Meters for Changeout Program"</t>
  </si>
  <si>
    <t>001496</t>
  </si>
  <si>
    <t>1561</t>
  </si>
  <si>
    <t>001502</t>
  </si>
  <si>
    <t>1567</t>
  </si>
  <si>
    <t>001507</t>
  </si>
  <si>
    <t>1572</t>
  </si>
  <si>
    <t>Jan 2010-(2) New 5/8 Replacement Meters for Changeout Program"</t>
  </si>
  <si>
    <t>001508</t>
  </si>
  <si>
    <t>1573</t>
  </si>
  <si>
    <t>Jan 2010-5/8 Meters Scrapped-Meter Changeout Program-Depr Adj for NRV"</t>
  </si>
  <si>
    <t>001509</t>
  </si>
  <si>
    <t>1574</t>
  </si>
  <si>
    <t>001511</t>
  </si>
  <si>
    <t>1576</t>
  </si>
  <si>
    <t>001512</t>
  </si>
  <si>
    <t>1577</t>
  </si>
  <si>
    <t>Feb 2010-(1) New 5/8 Replacement Meters for Changeout Program"</t>
  </si>
  <si>
    <t>001513</t>
  </si>
  <si>
    <t>1578</t>
  </si>
  <si>
    <t>Feb 2010-5/8 Meters Scrapped-Meter Changeout Program-Depr Adj for NRV"</t>
  </si>
  <si>
    <t>001514</t>
  </si>
  <si>
    <t>1579</t>
  </si>
  <si>
    <t>001517</t>
  </si>
  <si>
    <t>1582</t>
  </si>
  <si>
    <t>Mar 2010-(5) New 5/8 Replacement Meters for Changeout Program"</t>
  </si>
  <si>
    <t>001518</t>
  </si>
  <si>
    <t>1583</t>
  </si>
  <si>
    <t>Mar 2010-5/8 Meters Scrapped-Meter Changeout Program-Depr Adj for NRV"</t>
  </si>
  <si>
    <t>001519</t>
  </si>
  <si>
    <t>1584</t>
  </si>
  <si>
    <t>001521</t>
  </si>
  <si>
    <t>1586</t>
  </si>
  <si>
    <t>001531</t>
  </si>
  <si>
    <t>1596</t>
  </si>
  <si>
    <t>001538</t>
  </si>
  <si>
    <t>1603</t>
  </si>
  <si>
    <t>001539</t>
  </si>
  <si>
    <t>1604</t>
  </si>
  <si>
    <t>001536</t>
  </si>
  <si>
    <t>1601</t>
  </si>
  <si>
    <t>May 2010-5/8 Meters Scrapped-Meter Changeout Program-Depr Adj for NRV"</t>
  </si>
  <si>
    <t>001537</t>
  </si>
  <si>
    <t>1602</t>
  </si>
  <si>
    <t>001544</t>
  </si>
  <si>
    <t>1609</t>
  </si>
  <si>
    <t>001559</t>
  </si>
  <si>
    <t>1624</t>
  </si>
  <si>
    <t>001560</t>
  </si>
  <si>
    <t>1625</t>
  </si>
  <si>
    <t>001562</t>
  </si>
  <si>
    <t>1627</t>
  </si>
  <si>
    <t>July 2010-5/8 Meters Scrapped-Meter Changeout Program-Depr Adj for NRV"</t>
  </si>
  <si>
    <t>001563</t>
  </si>
  <si>
    <t>1628</t>
  </si>
  <si>
    <t>001566</t>
  </si>
  <si>
    <t>1631</t>
  </si>
  <si>
    <t>001573</t>
  </si>
  <si>
    <t>1637</t>
  </si>
  <si>
    <t>001574</t>
  </si>
  <si>
    <t>1638</t>
  </si>
  <si>
    <t>001575</t>
  </si>
  <si>
    <t>1639</t>
  </si>
  <si>
    <t>Aug 2010 New 5/8 CUD Replacement Meters Used in Changeout Program"</t>
  </si>
  <si>
    <t>001568</t>
  </si>
  <si>
    <t>1643</t>
  </si>
  <si>
    <t>001580</t>
  </si>
  <si>
    <t>1645</t>
  </si>
  <si>
    <t>001589</t>
  </si>
  <si>
    <t>1654</t>
  </si>
  <si>
    <t>001590</t>
  </si>
  <si>
    <t>1655</t>
  </si>
  <si>
    <t>Nov 2010-5/8 Meters Scrapped-Meter Changeout Program-Depr Adj for NRV"</t>
  </si>
  <si>
    <t>001591</t>
  </si>
  <si>
    <t>1656</t>
  </si>
  <si>
    <t>001598</t>
  </si>
  <si>
    <t>1663</t>
  </si>
  <si>
    <t>001599</t>
  </si>
  <si>
    <t>1664</t>
  </si>
  <si>
    <t>Nov 2010 New 5/8 CUD Replacement Meters Used in Changeout Program"</t>
  </si>
  <si>
    <t>001612</t>
  </si>
  <si>
    <t>1677</t>
  </si>
  <si>
    <t>Hwy 1083 Fire Protection, Hwy 231 Interconnect</t>
  </si>
  <si>
    <t>001614</t>
  </si>
  <si>
    <t>1679</t>
  </si>
  <si>
    <t>Qtr4 CIP - 5/8 Meters (2) &amp; Indirect Costs"</t>
  </si>
  <si>
    <t>001666</t>
  </si>
  <si>
    <t>1671</t>
  </si>
  <si>
    <t>001645</t>
  </si>
  <si>
    <t>1689</t>
  </si>
  <si>
    <t>001605</t>
  </si>
  <si>
    <t>1692</t>
  </si>
  <si>
    <t>001622</t>
  </si>
  <si>
    <t>1703</t>
  </si>
  <si>
    <t>Plant Retirements - BC Project 17 (Depr Adj for NRV)</t>
  </si>
  <si>
    <t>001633</t>
  </si>
  <si>
    <t>1702</t>
  </si>
  <si>
    <t>001643</t>
  </si>
  <si>
    <t>1687</t>
  </si>
  <si>
    <t>Jan-Feb 2011-5/8 Meters Scrapped-Meter Changeout Program-Depr Adj for NRV"</t>
  </si>
  <si>
    <t>001644</t>
  </si>
  <si>
    <t>1688</t>
  </si>
  <si>
    <t>001680</t>
  </si>
  <si>
    <t>1704</t>
  </si>
  <si>
    <t>001686</t>
  </si>
  <si>
    <t>1710</t>
  </si>
  <si>
    <t>001741</t>
  </si>
  <si>
    <t>1713</t>
  </si>
  <si>
    <t>001743</t>
  </si>
  <si>
    <t>1715</t>
  </si>
  <si>
    <t>New 5/8 CUD Meters used in Changeout Program"</t>
  </si>
  <si>
    <t>001664</t>
  </si>
  <si>
    <t>1717</t>
  </si>
  <si>
    <t>001625</t>
  </si>
  <si>
    <t>1721</t>
  </si>
  <si>
    <t>001658</t>
  </si>
  <si>
    <t>1722</t>
  </si>
  <si>
    <t>001858</t>
  </si>
  <si>
    <t>1729</t>
  </si>
  <si>
    <t>001728</t>
  </si>
  <si>
    <t>1731</t>
  </si>
  <si>
    <t>001778</t>
  </si>
  <si>
    <t>1733</t>
  </si>
  <si>
    <t>001781</t>
  </si>
  <si>
    <t>1750</t>
  </si>
  <si>
    <t>001782</t>
  </si>
  <si>
    <t>1751</t>
  </si>
  <si>
    <t>001753</t>
  </si>
  <si>
    <t>1756</t>
  </si>
  <si>
    <t>001751</t>
  </si>
  <si>
    <t>1760</t>
  </si>
  <si>
    <t>Nov 2011 Scrapped Meters-Changeout Program (Depr Adj for NRV)</t>
  </si>
  <si>
    <t>001752</t>
  </si>
  <si>
    <t>1761</t>
  </si>
  <si>
    <t>001813</t>
  </si>
  <si>
    <t>1763</t>
  </si>
  <si>
    <t>001748</t>
  </si>
  <si>
    <t>1766</t>
  </si>
  <si>
    <t>001774</t>
  </si>
  <si>
    <t>1768</t>
  </si>
  <si>
    <t>001653</t>
  </si>
  <si>
    <t>1790</t>
  </si>
  <si>
    <t>001654</t>
  </si>
  <si>
    <t>1791</t>
  </si>
  <si>
    <t>001655</t>
  </si>
  <si>
    <t>1792</t>
  </si>
  <si>
    <t>001639</t>
  </si>
  <si>
    <t>1809</t>
  </si>
  <si>
    <t>001770</t>
  </si>
  <si>
    <t>1800</t>
  </si>
  <si>
    <t>001772</t>
  </si>
  <si>
    <t>1802</t>
  </si>
  <si>
    <t>Rework Muhlenburg Meter, Indirect Costs</t>
  </si>
  <si>
    <t>001701</t>
  </si>
  <si>
    <t>1812</t>
  </si>
  <si>
    <t>001760</t>
  </si>
  <si>
    <t>1813</t>
  </si>
  <si>
    <t>001676</t>
  </si>
  <si>
    <t>1818</t>
  </si>
  <si>
    <t>001846</t>
  </si>
  <si>
    <t>1830</t>
  </si>
  <si>
    <t>001810</t>
  </si>
  <si>
    <t>1821</t>
  </si>
  <si>
    <t>001807</t>
  </si>
  <si>
    <t>1833</t>
  </si>
  <si>
    <t>001721</t>
  </si>
  <si>
    <t>1836</t>
  </si>
  <si>
    <t>001722</t>
  </si>
  <si>
    <t>1837</t>
  </si>
  <si>
    <t>001796</t>
  </si>
  <si>
    <t>1847</t>
  </si>
  <si>
    <t>001702</t>
  </si>
  <si>
    <t>1857</t>
  </si>
  <si>
    <t>001705</t>
  </si>
  <si>
    <t>1860</t>
  </si>
  <si>
    <t>001777</t>
  </si>
  <si>
    <t>1869</t>
  </si>
  <si>
    <t>001744</t>
  </si>
  <si>
    <t>1871</t>
  </si>
  <si>
    <t>001693</t>
  </si>
  <si>
    <t>1874</t>
  </si>
  <si>
    <t>001824</t>
  </si>
  <si>
    <t>1889</t>
  </si>
  <si>
    <t>001854</t>
  </si>
  <si>
    <t>1892</t>
  </si>
  <si>
    <t>Replacements for Junked Meters</t>
  </si>
  <si>
    <t>001798</t>
  </si>
  <si>
    <t>1893</t>
  </si>
  <si>
    <t>001799</t>
  </si>
  <si>
    <t>1894</t>
  </si>
  <si>
    <t>001800</t>
  </si>
  <si>
    <t>1895</t>
  </si>
  <si>
    <t>001861</t>
  </si>
  <si>
    <t>1877</t>
  </si>
  <si>
    <t>001844</t>
  </si>
  <si>
    <t>1905</t>
  </si>
  <si>
    <t>001616</t>
  </si>
  <si>
    <t>1903</t>
  </si>
  <si>
    <t>Replacements for Junked Meters-08/13</t>
  </si>
  <si>
    <t>001731</t>
  </si>
  <si>
    <t>1908</t>
  </si>
  <si>
    <t>001617</t>
  </si>
  <si>
    <t>1910</t>
  </si>
  <si>
    <t>001833</t>
  </si>
  <si>
    <t>1915</t>
  </si>
  <si>
    <t>001834</t>
  </si>
  <si>
    <t>1916</t>
  </si>
  <si>
    <t>001881</t>
  </si>
  <si>
    <t>1929</t>
  </si>
  <si>
    <t>001884</t>
  </si>
  <si>
    <t>1926</t>
  </si>
  <si>
    <t>Replacements for Junked Meters-10/13</t>
  </si>
  <si>
    <t>001885</t>
  </si>
  <si>
    <t>1927</t>
  </si>
  <si>
    <t>001887</t>
  </si>
  <si>
    <t>1932</t>
  </si>
  <si>
    <t>001874</t>
  </si>
  <si>
    <t>1935</t>
  </si>
  <si>
    <t>2013 Scrapped 5/8 Meters for Changeout Program - Adj Depr for NRV"</t>
  </si>
  <si>
    <t>001875</t>
  </si>
  <si>
    <t>1936</t>
  </si>
  <si>
    <t>001876</t>
  </si>
  <si>
    <t>1937</t>
  </si>
  <si>
    <t>Replacements for Junked Meters-11/13</t>
  </si>
  <si>
    <t>001877</t>
  </si>
  <si>
    <t>1938</t>
  </si>
  <si>
    <t>Replacements for Junked Meters-12/13</t>
  </si>
  <si>
    <t>001878</t>
  </si>
  <si>
    <t>1939</t>
  </si>
  <si>
    <t>001892</t>
  </si>
  <si>
    <t>Replacements for Junked Meters-1/2014</t>
  </si>
  <si>
    <t>001889</t>
  </si>
  <si>
    <t>001893</t>
  </si>
  <si>
    <t>Replacements for Junked Meters-3/2014</t>
  </si>
  <si>
    <t>001894</t>
  </si>
  <si>
    <t>001895</t>
  </si>
  <si>
    <t>001912</t>
  </si>
  <si>
    <t>001913</t>
  </si>
  <si>
    <t>001914</t>
  </si>
  <si>
    <t>001921</t>
  </si>
  <si>
    <t>001927</t>
  </si>
  <si>
    <t>Replacements for Junked Meters-7/2014</t>
  </si>
  <si>
    <t>001924</t>
  </si>
  <si>
    <t>001928</t>
  </si>
  <si>
    <t>Replacements for Junked Meters-8/2014</t>
  </si>
  <si>
    <t>001931</t>
  </si>
  <si>
    <t>001932</t>
  </si>
  <si>
    <t>001940</t>
  </si>
  <si>
    <t>001945</t>
  </si>
  <si>
    <t>001946</t>
  </si>
  <si>
    <t>001949</t>
  </si>
  <si>
    <t>001959</t>
  </si>
  <si>
    <t>001960</t>
  </si>
  <si>
    <t>Meter Changeouts, (2) 5/8" Meters, Indirect Costs</t>
  </si>
  <si>
    <t>001972</t>
  </si>
  <si>
    <t>001975</t>
  </si>
  <si>
    <t>001984</t>
  </si>
  <si>
    <t>001982</t>
  </si>
  <si>
    <t>5/8" Meter Replacements - Meter Changeout Program</t>
  </si>
  <si>
    <t>001983</t>
  </si>
  <si>
    <t>001987</t>
  </si>
  <si>
    <t>001985</t>
  </si>
  <si>
    <t>001986</t>
  </si>
  <si>
    <t>002001</t>
  </si>
  <si>
    <t>002002</t>
  </si>
  <si>
    <t>002003</t>
  </si>
  <si>
    <t>002004</t>
  </si>
  <si>
    <t>002012</t>
  </si>
  <si>
    <t>002015</t>
  </si>
  <si>
    <t>5/8" Replacement Meters for Changeout Program</t>
  </si>
  <si>
    <t>002016</t>
  </si>
  <si>
    <t>002018</t>
  </si>
  <si>
    <t>Meter Changeouts, 1" WTP Meter, Addl Costs</t>
  </si>
  <si>
    <t>002030</t>
  </si>
  <si>
    <t>002037</t>
  </si>
  <si>
    <t>002031</t>
  </si>
  <si>
    <t>002038</t>
  </si>
  <si>
    <t>002039</t>
  </si>
  <si>
    <t>002043</t>
  </si>
  <si>
    <t>002044</t>
  </si>
  <si>
    <t>002052</t>
  </si>
  <si>
    <t>002045</t>
  </si>
  <si>
    <t>002046</t>
  </si>
  <si>
    <t>002053</t>
  </si>
  <si>
    <t>002054</t>
  </si>
  <si>
    <t>002071</t>
  </si>
  <si>
    <t>Meter Changeouts, ind Costs</t>
  </si>
  <si>
    <t>002055</t>
  </si>
  <si>
    <t>002051</t>
  </si>
  <si>
    <t>002068</t>
  </si>
  <si>
    <t>002072</t>
  </si>
  <si>
    <t>002073</t>
  </si>
  <si>
    <t>002086</t>
  </si>
  <si>
    <t>002069</t>
  </si>
  <si>
    <t>002070</t>
  </si>
  <si>
    <t>002074</t>
  </si>
  <si>
    <t>002093</t>
  </si>
  <si>
    <t>002092</t>
  </si>
  <si>
    <t>002094</t>
  </si>
  <si>
    <t>002095</t>
  </si>
  <si>
    <t>1" Replacement Meters for Changeout Program</t>
  </si>
  <si>
    <t>002097</t>
  </si>
  <si>
    <t>Meter Changeouts, (2) 5/8", Indirect Costs</t>
  </si>
  <si>
    <t>002109</t>
  </si>
  <si>
    <t>002112</t>
  </si>
  <si>
    <t>002113</t>
  </si>
  <si>
    <t>002116</t>
  </si>
  <si>
    <t>002118</t>
  </si>
  <si>
    <t>Meter Changeouts</t>
  </si>
  <si>
    <t>002129</t>
  </si>
  <si>
    <t>002131</t>
  </si>
  <si>
    <t>002128</t>
  </si>
  <si>
    <t>002132</t>
  </si>
  <si>
    <t>002130</t>
  </si>
  <si>
    <t>002133</t>
  </si>
  <si>
    <t>002138</t>
  </si>
  <si>
    <t>Changeouts, Indirect Costs</t>
  </si>
  <si>
    <t>002148</t>
  </si>
  <si>
    <t>002157</t>
  </si>
  <si>
    <t>002149</t>
  </si>
  <si>
    <t>002158</t>
  </si>
  <si>
    <t>002159</t>
  </si>
  <si>
    <t>002160</t>
  </si>
  <si>
    <t>002161</t>
  </si>
  <si>
    <t>002166</t>
  </si>
  <si>
    <t>002167</t>
  </si>
  <si>
    <t>002169</t>
  </si>
  <si>
    <t>002179</t>
  </si>
  <si>
    <t>5/8" Meters for Changeout Program</t>
  </si>
  <si>
    <t>002180</t>
  </si>
  <si>
    <t>002186</t>
  </si>
  <si>
    <t>002192</t>
  </si>
  <si>
    <t>002196</t>
  </si>
  <si>
    <t>5/8" Meters for Changeout</t>
  </si>
  <si>
    <t>002195</t>
  </si>
  <si>
    <t>002197</t>
  </si>
  <si>
    <t>002206</t>
  </si>
  <si>
    <t>002207</t>
  </si>
  <si>
    <t>002208</t>
  </si>
  <si>
    <t>002211</t>
  </si>
  <si>
    <t>002214</t>
  </si>
  <si>
    <t>5/8" Meters-MCO</t>
  </si>
  <si>
    <t>002215</t>
  </si>
  <si>
    <t>002216</t>
  </si>
  <si>
    <t>002219</t>
  </si>
  <si>
    <t>002228</t>
  </si>
  <si>
    <t>002226</t>
  </si>
  <si>
    <t>002230</t>
  </si>
  <si>
    <t>002235</t>
  </si>
  <si>
    <t>002244</t>
  </si>
  <si>
    <t>002245</t>
  </si>
  <si>
    <t>Misc Meters, MCO's, Indirect</t>
  </si>
  <si>
    <t>002258</t>
  </si>
  <si>
    <t>Butler County AMR Project Costs</t>
  </si>
  <si>
    <t>002259</t>
  </si>
  <si>
    <t>002331</t>
  </si>
  <si>
    <t>Adj AMR Project 2/19 Trsf for Capitalized Interest</t>
  </si>
  <si>
    <t>002260</t>
  </si>
  <si>
    <t>002267</t>
  </si>
  <si>
    <t>002268</t>
  </si>
  <si>
    <t>002285</t>
  </si>
  <si>
    <t>002273</t>
  </si>
  <si>
    <t>002274</t>
  </si>
  <si>
    <t>002289</t>
  </si>
  <si>
    <t>002294</t>
  </si>
  <si>
    <t>002295</t>
  </si>
  <si>
    <t>002298</t>
  </si>
  <si>
    <t>002303</t>
  </si>
  <si>
    <t>002307</t>
  </si>
  <si>
    <t>5/8" AMR Meters for MCOs</t>
  </si>
  <si>
    <t>002308</t>
  </si>
  <si>
    <t>002320</t>
  </si>
  <si>
    <t>002333</t>
  </si>
  <si>
    <t>002335</t>
  </si>
  <si>
    <t>002342</t>
  </si>
  <si>
    <t>002343</t>
  </si>
  <si>
    <t>002348</t>
  </si>
  <si>
    <t>002350</t>
  </si>
  <si>
    <t>002351</t>
  </si>
  <si>
    <t>AMR Project Costs 1/1/20-5/31/20</t>
  </si>
  <si>
    <t>002354</t>
  </si>
  <si>
    <t>002359</t>
  </si>
  <si>
    <t>002365</t>
  </si>
  <si>
    <t>002368</t>
  </si>
  <si>
    <t>002369</t>
  </si>
  <si>
    <t>002379</t>
  </si>
  <si>
    <t>MCO's, Indirect Capital</t>
  </si>
  <si>
    <t>002378</t>
  </si>
  <si>
    <t>002386</t>
  </si>
  <si>
    <t>002389</t>
  </si>
  <si>
    <t>002391</t>
  </si>
  <si>
    <t>MCO's / Disposals</t>
  </si>
  <si>
    <t>002399</t>
  </si>
  <si>
    <t>002400</t>
  </si>
  <si>
    <t>5/8" MCO's Replacements</t>
  </si>
  <si>
    <t>002401</t>
  </si>
  <si>
    <t>5/8" AMR MCO's Replacements</t>
  </si>
  <si>
    <t>002402</t>
  </si>
  <si>
    <t>1" MCO Replacement</t>
  </si>
  <si>
    <t>002403</t>
  </si>
  <si>
    <t>BC AMR/AMI Project Costs 6/20-12/20</t>
  </si>
  <si>
    <t>002404</t>
  </si>
  <si>
    <t>Adjmt to AMR Project, Indirect Costs, MCO's</t>
  </si>
  <si>
    <t>002414</t>
  </si>
  <si>
    <t>002417</t>
  </si>
  <si>
    <t>002432</t>
  </si>
  <si>
    <t>002434</t>
  </si>
  <si>
    <t>002433</t>
  </si>
  <si>
    <t>002435</t>
  </si>
  <si>
    <t>002438</t>
  </si>
  <si>
    <t>002439</t>
  </si>
  <si>
    <t>002440</t>
  </si>
  <si>
    <t>AMR Project-Addl Costs</t>
  </si>
  <si>
    <t>002453</t>
  </si>
  <si>
    <t>002456</t>
  </si>
  <si>
    <t>002459</t>
  </si>
  <si>
    <t>002462</t>
  </si>
  <si>
    <t>MCO's, Addl Costs-AMR Project</t>
  </si>
  <si>
    <t>002468</t>
  </si>
  <si>
    <t>002471</t>
  </si>
  <si>
    <t>002474</t>
  </si>
  <si>
    <t>002477</t>
  </si>
  <si>
    <t>5/8" AMR Meter Changeouts (Replacement Mtrs) - 2021</t>
  </si>
  <si>
    <t>002479</t>
  </si>
  <si>
    <t>BCWS AMR/AMI Project Costs from WCWD (05/21-12/21)</t>
  </si>
  <si>
    <t>002480</t>
  </si>
  <si>
    <t>MCO's, Indirect Costs, PP Transfer Entry Corrections</t>
  </si>
  <si>
    <t>002491</t>
  </si>
  <si>
    <t>002495</t>
  </si>
  <si>
    <t>002496</t>
  </si>
  <si>
    <t>002499</t>
  </si>
  <si>
    <t>002505</t>
  </si>
  <si>
    <t>002506</t>
  </si>
  <si>
    <t>002516</t>
  </si>
  <si>
    <t>002517</t>
  </si>
  <si>
    <t>002521</t>
  </si>
  <si>
    <t>002524</t>
  </si>
  <si>
    <t>002527</t>
  </si>
  <si>
    <t>002533</t>
  </si>
  <si>
    <t>002536</t>
  </si>
  <si>
    <t>002537</t>
  </si>
  <si>
    <t>002542</t>
  </si>
  <si>
    <t>BCWS AMR/AMI Project Costs from WCWD (01/22-06/22)</t>
  </si>
  <si>
    <t>002544</t>
  </si>
  <si>
    <t>002546</t>
  </si>
  <si>
    <t>BCWS AMR/AMI Project Costs from WCWD (07/22-12/22)</t>
  </si>
  <si>
    <t>002552</t>
  </si>
  <si>
    <t>Scrapped Meters - 2022 (Various Sizes)</t>
  </si>
  <si>
    <t>002555</t>
  </si>
  <si>
    <t>002557</t>
  </si>
  <si>
    <t>5/8" AMR MCOs not charged from Inventory</t>
  </si>
  <si>
    <t>002558</t>
  </si>
  <si>
    <t>1" AMR MCOs not charged from Inventory</t>
  </si>
  <si>
    <t>Count = 469</t>
  </si>
  <si>
    <t>G/L Asset Account = 101.3345-8 Meters-Installations</t>
  </si>
  <si>
    <t>000431</t>
  </si>
  <si>
    <t>459</t>
  </si>
  <si>
    <t>Meters - Installation</t>
  </si>
  <si>
    <t>000109</t>
  </si>
  <si>
    <t>466</t>
  </si>
  <si>
    <t>000443</t>
  </si>
  <si>
    <t>474</t>
  </si>
  <si>
    <t>000449</t>
  </si>
  <si>
    <t>480</t>
  </si>
  <si>
    <t>000530</t>
  </si>
  <si>
    <t>567</t>
  </si>
  <si>
    <t>Meters - Installations</t>
  </si>
  <si>
    <t>000459</t>
  </si>
  <si>
    <t>489</t>
  </si>
  <si>
    <t>000466</t>
  </si>
  <si>
    <t>496</t>
  </si>
  <si>
    <t>000471</t>
  </si>
  <si>
    <t>501</t>
  </si>
  <si>
    <t>000476</t>
  </si>
  <si>
    <t>506</t>
  </si>
  <si>
    <t>000480</t>
  </si>
  <si>
    <t>511</t>
  </si>
  <si>
    <t>000484</t>
  </si>
  <si>
    <t>515</t>
  </si>
  <si>
    <t>000488</t>
  </si>
  <si>
    <t>519</t>
  </si>
  <si>
    <t>000493</t>
  </si>
  <si>
    <t>524</t>
  </si>
  <si>
    <t>Meter - Installations</t>
  </si>
  <si>
    <t>000503</t>
  </si>
  <si>
    <t>534</t>
  </si>
  <si>
    <t>000508</t>
  </si>
  <si>
    <t>539</t>
  </si>
  <si>
    <t>000518</t>
  </si>
  <si>
    <t>546</t>
  </si>
  <si>
    <t>000497</t>
  </si>
  <si>
    <t>554</t>
  </si>
  <si>
    <t>000048</t>
  </si>
  <si>
    <t>3</t>
  </si>
  <si>
    <t>000044</t>
  </si>
  <si>
    <t>13</t>
  </si>
  <si>
    <t>5/8 Meter - Installation"</t>
  </si>
  <si>
    <t>000045</t>
  </si>
  <si>
    <t>14</t>
  </si>
  <si>
    <t>5/8 x 3/4" Tandem Yoke"</t>
  </si>
  <si>
    <t>000046</t>
  </si>
  <si>
    <t>15</t>
  </si>
  <si>
    <t>5/8 Meter - Installation (94 Resetters)"</t>
  </si>
  <si>
    <t>000049</t>
  </si>
  <si>
    <t>16</t>
  </si>
  <si>
    <t>1 Meter - Installation"</t>
  </si>
  <si>
    <t>000117</t>
  </si>
  <si>
    <t>72</t>
  </si>
  <si>
    <t>5/8 Meters - Installation"</t>
  </si>
  <si>
    <t>000118</t>
  </si>
  <si>
    <t>73</t>
  </si>
  <si>
    <t>000119</t>
  </si>
  <si>
    <t>74</t>
  </si>
  <si>
    <t>1 Meters - Installation"</t>
  </si>
  <si>
    <t>000120</t>
  </si>
  <si>
    <t>75</t>
  </si>
  <si>
    <t>3/4 Meter Inst. w/ Tan Yk</t>
  </si>
  <si>
    <t>000018</t>
  </si>
  <si>
    <t>111</t>
  </si>
  <si>
    <t>000019</t>
  </si>
  <si>
    <t>112</t>
  </si>
  <si>
    <t>1 1/2 Meter - Installation"</t>
  </si>
  <si>
    <t>000030</t>
  </si>
  <si>
    <t>109</t>
  </si>
  <si>
    <t>000031</t>
  </si>
  <si>
    <t>110</t>
  </si>
  <si>
    <t>000167</t>
  </si>
  <si>
    <t>159</t>
  </si>
  <si>
    <t>000168</t>
  </si>
  <si>
    <t>160</t>
  </si>
  <si>
    <t>000169</t>
  </si>
  <si>
    <t>161</t>
  </si>
  <si>
    <t>5/8 Meter w/ Resetter"</t>
  </si>
  <si>
    <t>000170</t>
  </si>
  <si>
    <t>162</t>
  </si>
  <si>
    <t>1 Meter Installation"</t>
  </si>
  <si>
    <t>000171</t>
  </si>
  <si>
    <t>163</t>
  </si>
  <si>
    <t>Meter Installations - Contract #1</t>
  </si>
  <si>
    <t>000172</t>
  </si>
  <si>
    <t>164</t>
  </si>
  <si>
    <t>Meter Installations - Contract #2</t>
  </si>
  <si>
    <t>000197</t>
  </si>
  <si>
    <t>191</t>
  </si>
  <si>
    <t>000198</t>
  </si>
  <si>
    <t>192</t>
  </si>
  <si>
    <t>000199</t>
  </si>
  <si>
    <t>193</t>
  </si>
  <si>
    <t>000245</t>
  </si>
  <si>
    <t>240</t>
  </si>
  <si>
    <t>2 Meter - Installation"</t>
  </si>
  <si>
    <t>000246</t>
  </si>
  <si>
    <t>241</t>
  </si>
  <si>
    <t>000247</t>
  </si>
  <si>
    <t>242</t>
  </si>
  <si>
    <t>000248</t>
  </si>
  <si>
    <t>243</t>
  </si>
  <si>
    <t>Meters - Installation (RC)</t>
  </si>
  <si>
    <t>000277</t>
  </si>
  <si>
    <t>277</t>
  </si>
  <si>
    <t>000278</t>
  </si>
  <si>
    <t>278</t>
  </si>
  <si>
    <t>000279</t>
  </si>
  <si>
    <t>279</t>
  </si>
  <si>
    <t>000280</t>
  </si>
  <si>
    <t>280</t>
  </si>
  <si>
    <t>000281</t>
  </si>
  <si>
    <t>281</t>
  </si>
  <si>
    <t>1 Meter - Installation w/ Tandem Yoke"</t>
  </si>
  <si>
    <t>000282</t>
  </si>
  <si>
    <t>282</t>
  </si>
  <si>
    <t>000298</t>
  </si>
  <si>
    <t>314</t>
  </si>
  <si>
    <t>000301</t>
  </si>
  <si>
    <t>317</t>
  </si>
  <si>
    <t>000304</t>
  </si>
  <si>
    <t>320</t>
  </si>
  <si>
    <t>000307</t>
  </si>
  <si>
    <t>323</t>
  </si>
  <si>
    <t>000315</t>
  </si>
  <si>
    <t>333</t>
  </si>
  <si>
    <t>000387</t>
  </si>
  <si>
    <t>410</t>
  </si>
  <si>
    <t>000565</t>
  </si>
  <si>
    <t>602</t>
  </si>
  <si>
    <t>5/8 Meters - Installations"</t>
  </si>
  <si>
    <t>000566</t>
  </si>
  <si>
    <t>603</t>
  </si>
  <si>
    <t>000567</t>
  </si>
  <si>
    <t>604</t>
  </si>
  <si>
    <t>000568</t>
  </si>
  <si>
    <t>605</t>
  </si>
  <si>
    <t>Misc Entries Meters - Installations</t>
  </si>
  <si>
    <t>000569</t>
  </si>
  <si>
    <t>606</t>
  </si>
  <si>
    <t>000570</t>
  </si>
  <si>
    <t>607</t>
  </si>
  <si>
    <t>000571</t>
  </si>
  <si>
    <t>608</t>
  </si>
  <si>
    <t>000572</t>
  </si>
  <si>
    <t>609</t>
  </si>
  <si>
    <t>000573</t>
  </si>
  <si>
    <t>610</t>
  </si>
  <si>
    <t>000574</t>
  </si>
  <si>
    <t>611</t>
  </si>
  <si>
    <t>1 Meters - Installations"</t>
  </si>
  <si>
    <t>000575</t>
  </si>
  <si>
    <t>612</t>
  </si>
  <si>
    <t>000576</t>
  </si>
  <si>
    <t>613</t>
  </si>
  <si>
    <t>000577</t>
  </si>
  <si>
    <t>614</t>
  </si>
  <si>
    <t>000578</t>
  </si>
  <si>
    <t>615</t>
  </si>
  <si>
    <t>000579</t>
  </si>
  <si>
    <t>616</t>
  </si>
  <si>
    <t>000580</t>
  </si>
  <si>
    <t>617</t>
  </si>
  <si>
    <t>000603</t>
  </si>
  <si>
    <t>646</t>
  </si>
  <si>
    <t>000604</t>
  </si>
  <si>
    <t>647</t>
  </si>
  <si>
    <t>Meters - Installations Misc Labor &amp; Equip</t>
  </si>
  <si>
    <t>000610</t>
  </si>
  <si>
    <t>655</t>
  </si>
  <si>
    <t>000613</t>
  </si>
  <si>
    <t>658</t>
  </si>
  <si>
    <t>000620</t>
  </si>
  <si>
    <t>663</t>
  </si>
  <si>
    <t>000621</t>
  </si>
  <si>
    <t>664</t>
  </si>
  <si>
    <t>5/8 Meters - Installations (G/S)"</t>
  </si>
  <si>
    <t>000624</t>
  </si>
  <si>
    <t>667</t>
  </si>
  <si>
    <t>000654</t>
  </si>
  <si>
    <t>703</t>
  </si>
  <si>
    <t>000657</t>
  </si>
  <si>
    <t>706</t>
  </si>
  <si>
    <t>000660</t>
  </si>
  <si>
    <t>709</t>
  </si>
  <si>
    <t>5/8 Meters-Installations"</t>
  </si>
  <si>
    <t>000739</t>
  </si>
  <si>
    <t>786</t>
  </si>
  <si>
    <t>000741</t>
  </si>
  <si>
    <t>789</t>
  </si>
  <si>
    <t>000746</t>
  </si>
  <si>
    <t>794</t>
  </si>
  <si>
    <t>000747</t>
  </si>
  <si>
    <t>795</t>
  </si>
  <si>
    <t>5/8 Meter - Installation G/S"</t>
  </si>
  <si>
    <t>000682</t>
  </si>
  <si>
    <t>832</t>
  </si>
  <si>
    <t>000750</t>
  </si>
  <si>
    <t>798</t>
  </si>
  <si>
    <t>000779</t>
  </si>
  <si>
    <t>826</t>
  </si>
  <si>
    <t>000782</t>
  </si>
  <si>
    <t>829</t>
  </si>
  <si>
    <t>000787</t>
  </si>
  <si>
    <t>836</t>
  </si>
  <si>
    <t>000791</t>
  </si>
  <si>
    <t>840</t>
  </si>
  <si>
    <t>000803</t>
  </si>
  <si>
    <t>852</t>
  </si>
  <si>
    <t>000796</t>
  </si>
  <si>
    <t>845</t>
  </si>
  <si>
    <t>000807</t>
  </si>
  <si>
    <t>856</t>
  </si>
  <si>
    <t>000811</t>
  </si>
  <si>
    <t>862</t>
  </si>
  <si>
    <t>000812</t>
  </si>
  <si>
    <t>863</t>
  </si>
  <si>
    <t>000818</t>
  </si>
  <si>
    <t>869</t>
  </si>
  <si>
    <t>000819</t>
  </si>
  <si>
    <t>870</t>
  </si>
  <si>
    <t>000826</t>
  </si>
  <si>
    <t>877</t>
  </si>
  <si>
    <t>000830</t>
  </si>
  <si>
    <t>881</t>
  </si>
  <si>
    <t>000833</t>
  </si>
  <si>
    <t>884</t>
  </si>
  <si>
    <t>000838</t>
  </si>
  <si>
    <t>889</t>
  </si>
  <si>
    <t>000957</t>
  </si>
  <si>
    <t>1016</t>
  </si>
  <si>
    <t>000964</t>
  </si>
  <si>
    <t>1023</t>
  </si>
  <si>
    <t>000955</t>
  </si>
  <si>
    <t>1024</t>
  </si>
  <si>
    <t>000945</t>
  </si>
  <si>
    <t>1025</t>
  </si>
  <si>
    <t>000958</t>
  </si>
  <si>
    <t>1017</t>
  </si>
  <si>
    <t>000965</t>
  </si>
  <si>
    <t>1026</t>
  </si>
  <si>
    <t>000966</t>
  </si>
  <si>
    <t>1027</t>
  </si>
  <si>
    <t>000959</t>
  </si>
  <si>
    <t>1018</t>
  </si>
  <si>
    <t>000967</t>
  </si>
  <si>
    <t>1028</t>
  </si>
  <si>
    <t>000968</t>
  </si>
  <si>
    <t>1029</t>
  </si>
  <si>
    <t>000969</t>
  </si>
  <si>
    <t>1030</t>
  </si>
  <si>
    <t>000970</t>
  </si>
  <si>
    <t>1031</t>
  </si>
  <si>
    <t>000960</t>
  </si>
  <si>
    <t>1019</t>
  </si>
  <si>
    <t>000971</t>
  </si>
  <si>
    <t>1032</t>
  </si>
  <si>
    <t>000972</t>
  </si>
  <si>
    <t>1033</t>
  </si>
  <si>
    <t>000973</t>
  </si>
  <si>
    <t>1034</t>
  </si>
  <si>
    <t>000974</t>
  </si>
  <si>
    <t>1035</t>
  </si>
  <si>
    <t>000975</t>
  </si>
  <si>
    <t>1036</t>
  </si>
  <si>
    <t>000961</t>
  </si>
  <si>
    <t>1020</t>
  </si>
  <si>
    <t>000976</t>
  </si>
  <si>
    <t>1037</t>
  </si>
  <si>
    <t>000977</t>
  </si>
  <si>
    <t>1038</t>
  </si>
  <si>
    <t>000978</t>
  </si>
  <si>
    <t>1039</t>
  </si>
  <si>
    <t>000979</t>
  </si>
  <si>
    <t>1040</t>
  </si>
  <si>
    <t>000962</t>
  </si>
  <si>
    <t>1021</t>
  </si>
  <si>
    <t>000963</t>
  </si>
  <si>
    <t>1022</t>
  </si>
  <si>
    <t>000980</t>
  </si>
  <si>
    <t>1041</t>
  </si>
  <si>
    <t>001034</t>
  </si>
  <si>
    <t>1095</t>
  </si>
  <si>
    <t>001035</t>
  </si>
  <si>
    <t>1096</t>
  </si>
  <si>
    <t>001036</t>
  </si>
  <si>
    <t>1097</t>
  </si>
  <si>
    <t>001011</t>
  </si>
  <si>
    <t>1072</t>
  </si>
  <si>
    <t>001037</t>
  </si>
  <si>
    <t>1098</t>
  </si>
  <si>
    <t>001038</t>
  </si>
  <si>
    <t>1099</t>
  </si>
  <si>
    <t>001039</t>
  </si>
  <si>
    <t>1100</t>
  </si>
  <si>
    <t>001040</t>
  </si>
  <si>
    <t>1101</t>
  </si>
  <si>
    <t>001012</t>
  </si>
  <si>
    <t>1073</t>
  </si>
  <si>
    <t>001041</t>
  </si>
  <si>
    <t>1102</t>
  </si>
  <si>
    <t>001042</t>
  </si>
  <si>
    <t>1103</t>
  </si>
  <si>
    <t>001045</t>
  </si>
  <si>
    <t>1106</t>
  </si>
  <si>
    <t>001050</t>
  </si>
  <si>
    <t>1111</t>
  </si>
  <si>
    <t>001051</t>
  </si>
  <si>
    <t>1112</t>
  </si>
  <si>
    <t>001060</t>
  </si>
  <si>
    <t>1121</t>
  </si>
  <si>
    <t>001061</t>
  </si>
  <si>
    <t>1122</t>
  </si>
  <si>
    <t>001068</t>
  </si>
  <si>
    <t>1128</t>
  </si>
  <si>
    <t>001069</t>
  </si>
  <si>
    <t>1129</t>
  </si>
  <si>
    <t>001075</t>
  </si>
  <si>
    <t>1135</t>
  </si>
  <si>
    <t>001081</t>
  </si>
  <si>
    <t>1141</t>
  </si>
  <si>
    <t>001083</t>
  </si>
  <si>
    <t>1143</t>
  </si>
  <si>
    <t>001093</t>
  </si>
  <si>
    <t>1153</t>
  </si>
  <si>
    <t>001096</t>
  </si>
  <si>
    <t>1156</t>
  </si>
  <si>
    <t>001099</t>
  </si>
  <si>
    <t>1159</t>
  </si>
  <si>
    <t>001106</t>
  </si>
  <si>
    <t>1166</t>
  </si>
  <si>
    <t>001107</t>
  </si>
  <si>
    <t>1167</t>
  </si>
  <si>
    <t>001117</t>
  </si>
  <si>
    <t>1177</t>
  </si>
  <si>
    <t>001121</t>
  </si>
  <si>
    <t>1182</t>
  </si>
  <si>
    <t>001122</t>
  </si>
  <si>
    <t>1183</t>
  </si>
  <si>
    <t>001133</t>
  </si>
  <si>
    <t>1194</t>
  </si>
  <si>
    <t>001124</t>
  </si>
  <si>
    <t>1185</t>
  </si>
  <si>
    <t>001137</t>
  </si>
  <si>
    <t>1199</t>
  </si>
  <si>
    <t>001138</t>
  </si>
  <si>
    <t>1200</t>
  </si>
  <si>
    <t>001141</t>
  </si>
  <si>
    <t>1203</t>
  </si>
  <si>
    <t>001143</t>
  </si>
  <si>
    <t>1205</t>
  </si>
  <si>
    <t>001151</t>
  </si>
  <si>
    <t>1213</t>
  </si>
  <si>
    <t>001155</t>
  </si>
  <si>
    <t>1218</t>
  </si>
  <si>
    <t>001158</t>
  </si>
  <si>
    <t>1221</t>
  </si>
  <si>
    <t>001160</t>
  </si>
  <si>
    <t>1223</t>
  </si>
  <si>
    <t>001163</t>
  </si>
  <si>
    <t>1226</t>
  </si>
  <si>
    <t>001168</t>
  </si>
  <si>
    <t>1232</t>
  </si>
  <si>
    <t>001173</t>
  </si>
  <si>
    <t>1237</t>
  </si>
  <si>
    <t>001174</t>
  </si>
  <si>
    <t>1238</t>
  </si>
  <si>
    <t>001179</t>
  </si>
  <si>
    <t>1242</t>
  </si>
  <si>
    <t>001183</t>
  </si>
  <si>
    <t>1246</t>
  </si>
  <si>
    <t>001193</t>
  </si>
  <si>
    <t>1257</t>
  </si>
  <si>
    <t>001194</t>
  </si>
  <si>
    <t>1258</t>
  </si>
  <si>
    <t>001246</t>
  </si>
  <si>
    <t>1310</t>
  </si>
  <si>
    <t>001247</t>
  </si>
  <si>
    <t>1311</t>
  </si>
  <si>
    <t>001250</t>
  </si>
  <si>
    <t>1314</t>
  </si>
  <si>
    <t>001262</t>
  </si>
  <si>
    <t>1326</t>
  </si>
  <si>
    <t>001252</t>
  </si>
  <si>
    <t>1316</t>
  </si>
  <si>
    <t>001265</t>
  </si>
  <si>
    <t>1329</t>
  </si>
  <si>
    <t>001269</t>
  </si>
  <si>
    <t>1333</t>
  </si>
  <si>
    <t>001270</t>
  </si>
  <si>
    <t>1334</t>
  </si>
  <si>
    <t>001271</t>
  </si>
  <si>
    <t>1335</t>
  </si>
  <si>
    <t>001281</t>
  </si>
  <si>
    <t>1344</t>
  </si>
  <si>
    <t>001283</t>
  </si>
  <si>
    <t>1346</t>
  </si>
  <si>
    <t>001286</t>
  </si>
  <si>
    <t>1349</t>
  </si>
  <si>
    <t>001288</t>
  </si>
  <si>
    <t>1352</t>
  </si>
  <si>
    <t>001294</t>
  </si>
  <si>
    <t>1358</t>
  </si>
  <si>
    <t>001297</t>
  </si>
  <si>
    <t>1361</t>
  </si>
  <si>
    <t>001298</t>
  </si>
  <si>
    <t>1362</t>
  </si>
  <si>
    <t>001302</t>
  </si>
  <si>
    <t>1366</t>
  </si>
  <si>
    <t>001305</t>
  </si>
  <si>
    <t>1369</t>
  </si>
  <si>
    <t>001310</t>
  </si>
  <si>
    <t>1374</t>
  </si>
  <si>
    <t>001316</t>
  </si>
  <si>
    <t>1380</t>
  </si>
  <si>
    <t>001323</t>
  </si>
  <si>
    <t>1387</t>
  </si>
  <si>
    <t>001362</t>
  </si>
  <si>
    <t>1425</t>
  </si>
  <si>
    <t>001370</t>
  </si>
  <si>
    <t>1434</t>
  </si>
  <si>
    <t>001371</t>
  </si>
  <si>
    <t>1435</t>
  </si>
  <si>
    <t>001377</t>
  </si>
  <si>
    <t>1441</t>
  </si>
  <si>
    <t>001378</t>
  </si>
  <si>
    <t>1442</t>
  </si>
  <si>
    <t>001392</t>
  </si>
  <si>
    <t>1455</t>
  </si>
  <si>
    <t>001399</t>
  </si>
  <si>
    <t>1463</t>
  </si>
  <si>
    <t>001402</t>
  </si>
  <si>
    <t>1467</t>
  </si>
  <si>
    <t>001408</t>
  </si>
  <si>
    <t>1473</t>
  </si>
  <si>
    <t>001409</t>
  </si>
  <si>
    <t>1474</t>
  </si>
  <si>
    <t>001414</t>
  </si>
  <si>
    <t>1479</t>
  </si>
  <si>
    <t>001421</t>
  </si>
  <si>
    <t>1486</t>
  </si>
  <si>
    <t>001423</t>
  </si>
  <si>
    <t>1488</t>
  </si>
  <si>
    <t>001428</t>
  </si>
  <si>
    <t>1493</t>
  </si>
  <si>
    <t>001434</t>
  </si>
  <si>
    <t>1499</t>
  </si>
  <si>
    <t>001435</t>
  </si>
  <si>
    <t>1500</t>
  </si>
  <si>
    <t>001439</t>
  </si>
  <si>
    <t>1504</t>
  </si>
  <si>
    <t>001454</t>
  </si>
  <si>
    <t>1519</t>
  </si>
  <si>
    <t>001455</t>
  </si>
  <si>
    <t>1520</t>
  </si>
  <si>
    <t>001463</t>
  </si>
  <si>
    <t>1527</t>
  </si>
  <si>
    <t>001467</t>
  </si>
  <si>
    <t>1531</t>
  </si>
  <si>
    <t>001469</t>
  </si>
  <si>
    <t>1533</t>
  </si>
  <si>
    <t>001481</t>
  </si>
  <si>
    <t>1546</t>
  </si>
  <si>
    <t>001484</t>
  </si>
  <si>
    <t>1549</t>
  </si>
  <si>
    <t>001485</t>
  </si>
  <si>
    <t>1550</t>
  </si>
  <si>
    <t>001497</t>
  </si>
  <si>
    <t>1562</t>
  </si>
  <si>
    <t>001503</t>
  </si>
  <si>
    <t>1568</t>
  </si>
  <si>
    <t>001516</t>
  </si>
  <si>
    <t>1581</t>
  </si>
  <si>
    <t>001522</t>
  </si>
  <si>
    <t>1587</t>
  </si>
  <si>
    <t>001532</t>
  </si>
  <si>
    <t>1597</t>
  </si>
  <si>
    <t>001540</t>
  </si>
  <si>
    <t>1605</t>
  </si>
  <si>
    <t>001541</t>
  </si>
  <si>
    <t>1606</t>
  </si>
  <si>
    <t>001545</t>
  </si>
  <si>
    <t>1610</t>
  </si>
  <si>
    <t>001557</t>
  </si>
  <si>
    <t>1622</t>
  </si>
  <si>
    <t>001558</t>
  </si>
  <si>
    <t>1623</t>
  </si>
  <si>
    <t>001567</t>
  </si>
  <si>
    <t>1632</t>
  </si>
  <si>
    <t>001576</t>
  </si>
  <si>
    <t>1640</t>
  </si>
  <si>
    <t>001577</t>
  </si>
  <si>
    <t>1641</t>
  </si>
  <si>
    <t>001579</t>
  </si>
  <si>
    <t>1644</t>
  </si>
  <si>
    <t>001581</t>
  </si>
  <si>
    <t>1646</t>
  </si>
  <si>
    <t>001593</t>
  </si>
  <si>
    <t>1658</t>
  </si>
  <si>
    <t>001600</t>
  </si>
  <si>
    <t>1665</t>
  </si>
  <si>
    <t>001615</t>
  </si>
  <si>
    <t>1680</t>
  </si>
  <si>
    <t>001667</t>
  </si>
  <si>
    <t>1672</t>
  </si>
  <si>
    <t>001646</t>
  </si>
  <si>
    <t>1690</t>
  </si>
  <si>
    <t>001604</t>
  </si>
  <si>
    <t>1693</t>
  </si>
  <si>
    <t>001602</t>
  </si>
  <si>
    <t>1711</t>
  </si>
  <si>
    <t>001681</t>
  </si>
  <si>
    <t>1705</t>
  </si>
  <si>
    <t>001742</t>
  </si>
  <si>
    <t>1714</t>
  </si>
  <si>
    <t>001665</t>
  </si>
  <si>
    <t>1718</t>
  </si>
  <si>
    <t>001624</t>
  </si>
  <si>
    <t>1720</t>
  </si>
  <si>
    <t>001659</t>
  </si>
  <si>
    <t>1723</t>
  </si>
  <si>
    <t>001857</t>
  </si>
  <si>
    <t>1728</t>
  </si>
  <si>
    <t>001729</t>
  </si>
  <si>
    <t>1732</t>
  </si>
  <si>
    <t>001779</t>
  </si>
  <si>
    <t>1734</t>
  </si>
  <si>
    <t>001783</t>
  </si>
  <si>
    <t>1752</t>
  </si>
  <si>
    <t>001784</t>
  </si>
  <si>
    <t>1753</t>
  </si>
  <si>
    <t>001754</t>
  </si>
  <si>
    <t>1757</t>
  </si>
  <si>
    <t>001814</t>
  </si>
  <si>
    <t>1764</t>
  </si>
  <si>
    <t>001749</t>
  </si>
  <si>
    <t>1767</t>
  </si>
  <si>
    <t>001775</t>
  </si>
  <si>
    <t>1769</t>
  </si>
  <si>
    <t>001656</t>
  </si>
  <si>
    <t>1793</t>
  </si>
  <si>
    <t>001657</t>
  </si>
  <si>
    <t>1794</t>
  </si>
  <si>
    <t>001765</t>
  </si>
  <si>
    <t>1795</t>
  </si>
  <si>
    <t>001640</t>
  </si>
  <si>
    <t>1810</t>
  </si>
  <si>
    <t>001773</t>
  </si>
  <si>
    <t>1803</t>
  </si>
  <si>
    <t>001761</t>
  </si>
  <si>
    <t>1814</t>
  </si>
  <si>
    <t>001762</t>
  </si>
  <si>
    <t>1815</t>
  </si>
  <si>
    <t>001677</t>
  </si>
  <si>
    <t>1819</t>
  </si>
  <si>
    <t>001847</t>
  </si>
  <si>
    <t>1831</t>
  </si>
  <si>
    <t>001811</t>
  </si>
  <si>
    <t>1822</t>
  </si>
  <si>
    <t>001808</t>
  </si>
  <si>
    <t>1834</t>
  </si>
  <si>
    <t>001723</t>
  </si>
  <si>
    <t>1838</t>
  </si>
  <si>
    <t>001724</t>
  </si>
  <si>
    <t>1839</t>
  </si>
  <si>
    <t>001797</t>
  </si>
  <si>
    <t>1848</t>
  </si>
  <si>
    <t>001703</t>
  </si>
  <si>
    <t>1858</t>
  </si>
  <si>
    <t>001706</t>
  </si>
  <si>
    <t>1861</t>
  </si>
  <si>
    <t>001679</t>
  </si>
  <si>
    <t>1870</t>
  </si>
  <si>
    <t>001745</t>
  </si>
  <si>
    <t>1872</t>
  </si>
  <si>
    <t>001694</t>
  </si>
  <si>
    <t>1875</t>
  </si>
  <si>
    <t>001852</t>
  </si>
  <si>
    <t>1890</t>
  </si>
  <si>
    <t>001801</t>
  </si>
  <si>
    <t>1896</t>
  </si>
  <si>
    <t>001802</t>
  </si>
  <si>
    <t>1897</t>
  </si>
  <si>
    <t>001862</t>
  </si>
  <si>
    <t>1878</t>
  </si>
  <si>
    <t>001845</t>
  </si>
  <si>
    <t>1906</t>
  </si>
  <si>
    <t>001732</t>
  </si>
  <si>
    <t>1909</t>
  </si>
  <si>
    <t>001618</t>
  </si>
  <si>
    <t>1911</t>
  </si>
  <si>
    <t>001835</t>
  </si>
  <si>
    <t>1917</t>
  </si>
  <si>
    <t>001882</t>
  </si>
  <si>
    <t>1930</t>
  </si>
  <si>
    <t>001888</t>
  </si>
  <si>
    <t>1933</t>
  </si>
  <si>
    <t>001879</t>
  </si>
  <si>
    <t>1940</t>
  </si>
  <si>
    <t>001890</t>
  </si>
  <si>
    <t>001898</t>
  </si>
  <si>
    <t>001899</t>
  </si>
  <si>
    <t>001915</t>
  </si>
  <si>
    <t>001916</t>
  </si>
  <si>
    <t>001917</t>
  </si>
  <si>
    <t>001922</t>
  </si>
  <si>
    <t>001925</t>
  </si>
  <si>
    <t>001930</t>
  </si>
  <si>
    <t>001933</t>
  </si>
  <si>
    <t>001941</t>
  </si>
  <si>
    <t>001947</t>
  </si>
  <si>
    <t>001948</t>
  </si>
  <si>
    <t>001950</t>
  </si>
  <si>
    <t>001961</t>
  </si>
  <si>
    <t>001973</t>
  </si>
  <si>
    <t>001976</t>
  </si>
  <si>
    <t>001995</t>
  </si>
  <si>
    <t>001996</t>
  </si>
  <si>
    <t>001998</t>
  </si>
  <si>
    <t>001997</t>
  </si>
  <si>
    <t>002005</t>
  </si>
  <si>
    <t>002006</t>
  </si>
  <si>
    <t>002007</t>
  </si>
  <si>
    <t>002013</t>
  </si>
  <si>
    <t>002017</t>
  </si>
  <si>
    <t>002019</t>
  </si>
  <si>
    <t>002040</t>
  </si>
  <si>
    <t>002041</t>
  </si>
  <si>
    <t>002042</t>
  </si>
  <si>
    <t>002056</t>
  </si>
  <si>
    <t>002057</t>
  </si>
  <si>
    <t>002058</t>
  </si>
  <si>
    <t>002077</t>
  </si>
  <si>
    <t>002059</t>
  </si>
  <si>
    <t>002075</t>
  </si>
  <si>
    <t>002076</t>
  </si>
  <si>
    <t>002087</t>
  </si>
  <si>
    <t>002078</t>
  </si>
  <si>
    <t>002091</t>
  </si>
  <si>
    <t>002098</t>
  </si>
  <si>
    <t>002110</t>
  </si>
  <si>
    <t>002114</t>
  </si>
  <si>
    <t>002117</t>
  </si>
  <si>
    <t>002134</t>
  </si>
  <si>
    <t>002135</t>
  </si>
  <si>
    <t>002136</t>
  </si>
  <si>
    <t>002137</t>
  </si>
  <si>
    <t>002147</t>
  </si>
  <si>
    <t>002162</t>
  </si>
  <si>
    <t>002163</t>
  </si>
  <si>
    <t>002164</t>
  </si>
  <si>
    <t>002168</t>
  </si>
  <si>
    <t>002170</t>
  </si>
  <si>
    <t>002181</t>
  </si>
  <si>
    <t>002185</t>
  </si>
  <si>
    <t>002191</t>
  </si>
  <si>
    <t>002199</t>
  </si>
  <si>
    <t>002204</t>
  </si>
  <si>
    <t>002205</t>
  </si>
  <si>
    <t>002212</t>
  </si>
  <si>
    <t>002218</t>
  </si>
  <si>
    <t>002220</t>
  </si>
  <si>
    <t>002229</t>
  </si>
  <si>
    <t>002227</t>
  </si>
  <si>
    <t>002236</t>
  </si>
  <si>
    <t>002249</t>
  </si>
  <si>
    <t>002250</t>
  </si>
  <si>
    <t>002257</t>
  </si>
  <si>
    <t>002261</t>
  </si>
  <si>
    <t>002270</t>
  </si>
  <si>
    <t>002272</t>
  </si>
  <si>
    <t>002286</t>
  </si>
  <si>
    <t>002275</t>
  </si>
  <si>
    <t>002277</t>
  </si>
  <si>
    <t>002288</t>
  </si>
  <si>
    <t>002296</t>
  </si>
  <si>
    <t>002297</t>
  </si>
  <si>
    <t>002299</t>
  </si>
  <si>
    <t>002302</t>
  </si>
  <si>
    <t>002310</t>
  </si>
  <si>
    <t>002312</t>
  </si>
  <si>
    <t>002334</t>
  </si>
  <si>
    <t>002337</t>
  </si>
  <si>
    <t>002344</t>
  </si>
  <si>
    <t>002345</t>
  </si>
  <si>
    <t>002349</t>
  </si>
  <si>
    <t>002353</t>
  </si>
  <si>
    <t>002355</t>
  </si>
  <si>
    <t>002358</t>
  </si>
  <si>
    <t>002366</t>
  </si>
  <si>
    <t>002370</t>
  </si>
  <si>
    <t>002371</t>
  </si>
  <si>
    <t>002381</t>
  </si>
  <si>
    <t>002380</t>
  </si>
  <si>
    <t>002387</t>
  </si>
  <si>
    <t>002390</t>
  </si>
  <si>
    <t>002406</t>
  </si>
  <si>
    <t>002407</t>
  </si>
  <si>
    <t>002413</t>
  </si>
  <si>
    <t>002418</t>
  </si>
  <si>
    <t>002426</t>
  </si>
  <si>
    <t>002428</t>
  </si>
  <si>
    <t>002427</t>
  </si>
  <si>
    <t>002436</t>
  </si>
  <si>
    <t>002441</t>
  </si>
  <si>
    <t>002442</t>
  </si>
  <si>
    <t>002454</t>
  </si>
  <si>
    <t>002457</t>
  </si>
  <si>
    <t>002460</t>
  </si>
  <si>
    <t>002469</t>
  </si>
  <si>
    <t>002472</t>
  </si>
  <si>
    <t>002476</t>
  </si>
  <si>
    <t>002481</t>
  </si>
  <si>
    <t>002492</t>
  </si>
  <si>
    <t>002494</t>
  </si>
  <si>
    <t>002497</t>
  </si>
  <si>
    <t>002500</t>
  </si>
  <si>
    <t>002507</t>
  </si>
  <si>
    <t>002509</t>
  </si>
  <si>
    <t>002519</t>
  </si>
  <si>
    <t>002518</t>
  </si>
  <si>
    <t>002522</t>
  </si>
  <si>
    <t>002525</t>
  </si>
  <si>
    <t>002528</t>
  </si>
  <si>
    <t>002534</t>
  </si>
  <si>
    <t>002540</t>
  </si>
  <si>
    <t>002543</t>
  </si>
  <si>
    <t>002541</t>
  </si>
  <si>
    <t>002554</t>
  </si>
  <si>
    <t>Count = 409</t>
  </si>
  <si>
    <t>G/L Asset Account = 101.3354-8 Hydrants</t>
  </si>
  <si>
    <t>000432</t>
  </si>
  <si>
    <t>460</t>
  </si>
  <si>
    <t>Hydrants</t>
  </si>
  <si>
    <t>000460</t>
  </si>
  <si>
    <t>490</t>
  </si>
  <si>
    <t>000504</t>
  </si>
  <si>
    <t>535</t>
  </si>
  <si>
    <t>000509</t>
  </si>
  <si>
    <t>540</t>
  </si>
  <si>
    <t>000498</t>
  </si>
  <si>
    <t>555</t>
  </si>
  <si>
    <t>000121</t>
  </si>
  <si>
    <t>76</t>
  </si>
  <si>
    <t>5 1/4 Hydrant"</t>
  </si>
  <si>
    <t>000173</t>
  </si>
  <si>
    <t>165</t>
  </si>
  <si>
    <t>5 1/4 Hydrants"</t>
  </si>
  <si>
    <t>000174</t>
  </si>
  <si>
    <t>166</t>
  </si>
  <si>
    <t>4 1/2 Hydrants"</t>
  </si>
  <si>
    <t>000249</t>
  </si>
  <si>
    <t>244</t>
  </si>
  <si>
    <t>000283</t>
  </si>
  <si>
    <t>283</t>
  </si>
  <si>
    <t>000284</t>
  </si>
  <si>
    <t>284</t>
  </si>
  <si>
    <t>000285</t>
  </si>
  <si>
    <t>285</t>
  </si>
  <si>
    <t>Hydrants - Legal Fees</t>
  </si>
  <si>
    <t>000059</t>
  </si>
  <si>
    <t>336</t>
  </si>
  <si>
    <t>Misc Hydrant Charges</t>
  </si>
  <si>
    <t>000317</t>
  </si>
  <si>
    <t>335</t>
  </si>
  <si>
    <t>000318</t>
  </si>
  <si>
    <t>337</t>
  </si>
  <si>
    <t>000676</t>
  </si>
  <si>
    <t>724</t>
  </si>
  <si>
    <t>000684</t>
  </si>
  <si>
    <t>731</t>
  </si>
  <si>
    <t>5 25 FH - misc construction"</t>
  </si>
  <si>
    <t>000981</t>
  </si>
  <si>
    <t>1042</t>
  </si>
  <si>
    <t>5.25 Fire Hydrant w/ 6 x 6 TS&amp;V"</t>
  </si>
  <si>
    <t>000982</t>
  </si>
  <si>
    <t>1043</t>
  </si>
  <si>
    <t>5.25 Fire Hydrant installed in Proposed Line"</t>
  </si>
  <si>
    <t>001198</t>
  </si>
  <si>
    <t>1262</t>
  </si>
  <si>
    <t>001327</t>
  </si>
  <si>
    <t>1391</t>
  </si>
  <si>
    <t>5.25 Fire Hydrant Assy"</t>
  </si>
  <si>
    <t>001328</t>
  </si>
  <si>
    <t>1392</t>
  </si>
  <si>
    <t>4.5 Fire Hydrant Assy"</t>
  </si>
  <si>
    <t>001329</t>
  </si>
  <si>
    <t>1393</t>
  </si>
  <si>
    <t>001495</t>
  </si>
  <si>
    <t>1560</t>
  </si>
  <si>
    <t>(1) 5.25 Fire Hydrant Assy - Hwy 231 W/L Replacement"</t>
  </si>
  <si>
    <t>001527</t>
  </si>
  <si>
    <t>1592</t>
  </si>
  <si>
    <t>001551</t>
  </si>
  <si>
    <t>1616</t>
  </si>
  <si>
    <t>001613</t>
  </si>
  <si>
    <t>1678</t>
  </si>
  <si>
    <t>001675</t>
  </si>
  <si>
    <t>1685</t>
  </si>
  <si>
    <t>Qtr4 CIP - Indirect Costs</t>
  </si>
  <si>
    <t>001771</t>
  </si>
  <si>
    <t>1801</t>
  </si>
  <si>
    <t>001840</t>
  </si>
  <si>
    <t>1922</t>
  </si>
  <si>
    <t>B&amp;R Lumber 5.25 Hydrant</t>
  </si>
  <si>
    <t>002485</t>
  </si>
  <si>
    <t>Relocate FH</t>
  </si>
  <si>
    <t>Count = 31</t>
  </si>
  <si>
    <t>G/L Asset Account = 101.3392-8 Other Equip-Pumping</t>
  </si>
  <si>
    <t>000510</t>
  </si>
  <si>
    <t>541</t>
  </si>
  <si>
    <t>Equip - Other Pumping</t>
  </si>
  <si>
    <t>000250</t>
  </si>
  <si>
    <t>245</t>
  </si>
  <si>
    <t>000286</t>
  </si>
  <si>
    <t>286</t>
  </si>
  <si>
    <t>Other Pumping Equip - Legal Fees</t>
  </si>
  <si>
    <t>Count = 3</t>
  </si>
  <si>
    <t>G/L Asset Account = 101.3400-8 Software-Billing System</t>
  </si>
  <si>
    <t>000651</t>
  </si>
  <si>
    <t>699</t>
  </si>
  <si>
    <t>Unidentified-Misc Alloc 16.1% from WC</t>
  </si>
  <si>
    <t>000425</t>
  </si>
  <si>
    <t>452</t>
  </si>
  <si>
    <t>FAS Software &amp; Installation-Shelton</t>
  </si>
  <si>
    <t>000605</t>
  </si>
  <si>
    <t>648</t>
  </si>
  <si>
    <t>On Site Work-Alloc from WC</t>
  </si>
  <si>
    <t>000759</t>
  </si>
  <si>
    <t>806</t>
  </si>
  <si>
    <t>MAS 90 Upgrade</t>
  </si>
  <si>
    <t>000760</t>
  </si>
  <si>
    <t>807</t>
  </si>
  <si>
    <t>MAS90 Programming</t>
  </si>
  <si>
    <t>000983</t>
  </si>
  <si>
    <t>1044</t>
  </si>
  <si>
    <t>MAS90 Enhancements / Programming</t>
  </si>
  <si>
    <t>000823</t>
  </si>
  <si>
    <t>874</t>
  </si>
  <si>
    <t>MAS90 Programming Update</t>
  </si>
  <si>
    <t>000984</t>
  </si>
  <si>
    <t>1045</t>
  </si>
  <si>
    <t>Install Underground Cable at BG Office</t>
  </si>
  <si>
    <t>000985</t>
  </si>
  <si>
    <t>1046</t>
  </si>
  <si>
    <t>Fixed Asset Software</t>
  </si>
  <si>
    <t>000986</t>
  </si>
  <si>
    <t>1047</t>
  </si>
  <si>
    <t>Telephone Support</t>
  </si>
  <si>
    <t>001072</t>
  </si>
  <si>
    <t>1132</t>
  </si>
  <si>
    <t>Accounting Software Upgrade (Alloc from WC)</t>
  </si>
  <si>
    <t>001130</t>
  </si>
  <si>
    <t>1191</t>
  </si>
  <si>
    <t>Website Development (Alloc from WC)</t>
  </si>
  <si>
    <t>001177</t>
  </si>
  <si>
    <t>1249</t>
  </si>
  <si>
    <t>Website Development</t>
  </si>
  <si>
    <t>001185</t>
  </si>
  <si>
    <t>1248</t>
  </si>
  <si>
    <t>MPulse Software</t>
  </si>
  <si>
    <t>001257</t>
  </si>
  <si>
    <t>1321</t>
  </si>
  <si>
    <t>MAS90 Payroll Taxes Upgrade</t>
  </si>
  <si>
    <t>001258</t>
  </si>
  <si>
    <t>1322</t>
  </si>
  <si>
    <t>Off-Site Software Backup</t>
  </si>
  <si>
    <t>001700</t>
  </si>
  <si>
    <t>1828</t>
  </si>
  <si>
    <t>BC Portion of CIS Infinity Billing Software Costs</t>
  </si>
  <si>
    <t>001710</t>
  </si>
  <si>
    <t>1844</t>
  </si>
  <si>
    <t>AdTran IVR System (Allocated Costs)</t>
  </si>
  <si>
    <t>001867</t>
  </si>
  <si>
    <t>1866</t>
  </si>
  <si>
    <t>Allocated Costs - MAS90 Upgrade, BizNet Base</t>
  </si>
  <si>
    <t>001649</t>
  </si>
  <si>
    <t>1902</t>
  </si>
  <si>
    <t>BizNet</t>
  </si>
  <si>
    <t>001819</t>
  </si>
  <si>
    <t>1884</t>
  </si>
  <si>
    <t>Addl Allocated Costs - CIS Software</t>
  </si>
  <si>
    <t>001820</t>
  </si>
  <si>
    <t>1885</t>
  </si>
  <si>
    <t>Addl Costs - MAS90 Upgrade</t>
  </si>
  <si>
    <t>001841</t>
  </si>
  <si>
    <t>1923</t>
  </si>
  <si>
    <t>CIS Billing System - Allocation</t>
  </si>
  <si>
    <t>001828</t>
  </si>
  <si>
    <t>1944</t>
  </si>
  <si>
    <t>Neptune Meter Reading System - Allocation</t>
  </si>
  <si>
    <t>001829</t>
  </si>
  <si>
    <t>1945</t>
  </si>
  <si>
    <t>Oasis Fixed Asset Software - Allocation</t>
  </si>
  <si>
    <t>001902</t>
  </si>
  <si>
    <t>Billing System Implementation</t>
  </si>
  <si>
    <t>001903</t>
  </si>
  <si>
    <t>IT Upgrades - Labor</t>
  </si>
  <si>
    <t>001904</t>
  </si>
  <si>
    <t>Fixed Asset Software - Final Pmt</t>
  </si>
  <si>
    <t>001918</t>
  </si>
  <si>
    <t>IT Upgrades</t>
  </si>
  <si>
    <t>001938</t>
  </si>
  <si>
    <t>MS GV Win, BizNet, Server Migration</t>
  </si>
  <si>
    <t>001966</t>
  </si>
  <si>
    <t>Virtualization Service, Network Upgrade</t>
  </si>
  <si>
    <t>001967</t>
  </si>
  <si>
    <t>CIS Implementation (Final Allocation)</t>
  </si>
  <si>
    <t>001979</t>
  </si>
  <si>
    <t>GoDaddy, Assurance</t>
  </si>
  <si>
    <t>001999</t>
  </si>
  <si>
    <t>SDG Blue, Security Assessment</t>
  </si>
  <si>
    <t>002025</t>
  </si>
  <si>
    <t>SDG Blue, Misc Services</t>
  </si>
  <si>
    <t>002026</t>
  </si>
  <si>
    <t>Oasis, Sage100 Upgrade</t>
  </si>
  <si>
    <t>002027</t>
  </si>
  <si>
    <t>Oasis, HRMS Software Implementation</t>
  </si>
  <si>
    <t>002079</t>
  </si>
  <si>
    <t>Network Licenses, Labor, HRMS</t>
  </si>
  <si>
    <t>002102</t>
  </si>
  <si>
    <t>Oasis, Elect Timesheets</t>
  </si>
  <si>
    <t>002088</t>
  </si>
  <si>
    <t>Oasis-HRMS/CC Updgrade, Env Systems</t>
  </si>
  <si>
    <t>002123</t>
  </si>
  <si>
    <t>Website Redesign</t>
  </si>
  <si>
    <t>002152</t>
  </si>
  <si>
    <t>Website Redesign, Misc Software</t>
  </si>
  <si>
    <t>002174</t>
  </si>
  <si>
    <t>002193</t>
  </si>
  <si>
    <t>KnowBe4</t>
  </si>
  <si>
    <t>002232</t>
  </si>
  <si>
    <t>002251</t>
  </si>
  <si>
    <t>AR Automation, AP/ACH, Bamk Code Mods</t>
  </si>
  <si>
    <t>002318</t>
  </si>
  <si>
    <t>Ad for Bids</t>
  </si>
  <si>
    <t>002408</t>
  </si>
  <si>
    <t>Risk/Resilience Program, IT Audit, MAS90 Upgrade</t>
  </si>
  <si>
    <t>002449</t>
  </si>
  <si>
    <t>Risk/Resilience Program</t>
  </si>
  <si>
    <t>002450</t>
  </si>
  <si>
    <t>Muhlenburg 911 Setup</t>
  </si>
  <si>
    <t>002466</t>
  </si>
  <si>
    <t>AutoCAD</t>
  </si>
  <si>
    <t>002550</t>
  </si>
  <si>
    <t>Consulting, Sales Tax Change</t>
  </si>
  <si>
    <t>Count = 51</t>
  </si>
  <si>
    <t>G/L Asset Account = 101.3401-8 Hardware-Billing System</t>
  </si>
  <si>
    <t>000309</t>
  </si>
  <si>
    <t>326</t>
  </si>
  <si>
    <t>Misc-Alloc 16.1% from WC</t>
  </si>
  <si>
    <t>000424</t>
  </si>
  <si>
    <t>451</t>
  </si>
  <si>
    <t>Billing System - Hardware 2000</t>
  </si>
  <si>
    <t>000647</t>
  </si>
  <si>
    <t>692</t>
  </si>
  <si>
    <t>Reverse Asset #451, Detail Added</t>
  </si>
  <si>
    <t>000648</t>
  </si>
  <si>
    <t>693</t>
  </si>
  <si>
    <t>Latitude C600 PIII-Alloc from WC</t>
  </si>
  <si>
    <t>000649</t>
  </si>
  <si>
    <t>694</t>
  </si>
  <si>
    <t>HP LaserJet 2100TN-Alloc from WC</t>
  </si>
  <si>
    <t>000650</t>
  </si>
  <si>
    <t>695</t>
  </si>
  <si>
    <t>Labor &amp; Mileage</t>
  </si>
  <si>
    <t>000677</t>
  </si>
  <si>
    <t>725</t>
  </si>
  <si>
    <t>Software Upgrades</t>
  </si>
  <si>
    <t>000687</t>
  </si>
  <si>
    <t>734</t>
  </si>
  <si>
    <t>Phone Support-MAS90 upgrade</t>
  </si>
  <si>
    <t>000688</t>
  </si>
  <si>
    <t>735</t>
  </si>
  <si>
    <t>Compu Switch &amp; Cables (alloc)</t>
  </si>
  <si>
    <t>000689</t>
  </si>
  <si>
    <t>736</t>
  </si>
  <si>
    <t>Latitude PIII (alloc)</t>
  </si>
  <si>
    <t>000691</t>
  </si>
  <si>
    <t>737</t>
  </si>
  <si>
    <t>PIII Computer (alloc)</t>
  </si>
  <si>
    <t>000692</t>
  </si>
  <si>
    <t>738</t>
  </si>
  <si>
    <t>Surestone Tape Drive (alloc)</t>
  </si>
  <si>
    <t>000693</t>
  </si>
  <si>
    <t>739</t>
  </si>
  <si>
    <t>Power Connection-Ethernet (alloc)</t>
  </si>
  <si>
    <t>000694</t>
  </si>
  <si>
    <t>740</t>
  </si>
  <si>
    <t>HP Laserjet 8150N (alloc)</t>
  </si>
  <si>
    <t>000695</t>
  </si>
  <si>
    <t>741</t>
  </si>
  <si>
    <t>000696</t>
  </si>
  <si>
    <t>742</t>
  </si>
  <si>
    <t>000697</t>
  </si>
  <si>
    <t>743</t>
  </si>
  <si>
    <t>000736</t>
  </si>
  <si>
    <t>782</t>
  </si>
  <si>
    <t>Pervasive Upgrade (alloc)</t>
  </si>
  <si>
    <t>000754</t>
  </si>
  <si>
    <t>801</t>
  </si>
  <si>
    <t>Mileage Reimb for Software Install</t>
  </si>
  <si>
    <t>000755</t>
  </si>
  <si>
    <t>802</t>
  </si>
  <si>
    <t>Office XP Developer</t>
  </si>
  <si>
    <t>000761</t>
  </si>
  <si>
    <t>808</t>
  </si>
  <si>
    <t>Fax Modem</t>
  </si>
  <si>
    <t>000762</t>
  </si>
  <si>
    <t>809</t>
  </si>
  <si>
    <t>Wls Access</t>
  </si>
  <si>
    <t>000763</t>
  </si>
  <si>
    <t>810</t>
  </si>
  <si>
    <t>Dell P3</t>
  </si>
  <si>
    <t>000764</t>
  </si>
  <si>
    <t>811</t>
  </si>
  <si>
    <t>Windows 2000 Software</t>
  </si>
  <si>
    <t>000765</t>
  </si>
  <si>
    <t>812</t>
  </si>
  <si>
    <t>Software Upgrade</t>
  </si>
  <si>
    <t>000766</t>
  </si>
  <si>
    <t>813</t>
  </si>
  <si>
    <t>Hard Drives - System Upgrade</t>
  </si>
  <si>
    <t>000767</t>
  </si>
  <si>
    <t>814</t>
  </si>
  <si>
    <t>Digital Camera</t>
  </si>
  <si>
    <t>000768</t>
  </si>
  <si>
    <t>815</t>
  </si>
  <si>
    <t>LCD Projector</t>
  </si>
  <si>
    <t>000798</t>
  </si>
  <si>
    <t>847</t>
  </si>
  <si>
    <t>RR Kit w/ EMR Unit</t>
  </si>
  <si>
    <t>000800</t>
  </si>
  <si>
    <t>849</t>
  </si>
  <si>
    <t>Dell OptiPlex P4 Computer</t>
  </si>
  <si>
    <t>000989</t>
  </si>
  <si>
    <t>1050</t>
  </si>
  <si>
    <t>HP Laserjet Printer</t>
  </si>
  <si>
    <t>000990</t>
  </si>
  <si>
    <t>1051</t>
  </si>
  <si>
    <t>Dell Computer</t>
  </si>
  <si>
    <t>000991</t>
  </si>
  <si>
    <t>1052</t>
  </si>
  <si>
    <t>Hard Drives Server</t>
  </si>
  <si>
    <t>000993</t>
  </si>
  <si>
    <t>1054</t>
  </si>
  <si>
    <t>Dell Computer (Alloc)</t>
  </si>
  <si>
    <t>000994</t>
  </si>
  <si>
    <t>1055</t>
  </si>
  <si>
    <t>Dell P4 Precision MiniTower</t>
  </si>
  <si>
    <t>001013</t>
  </si>
  <si>
    <t>1074</t>
  </si>
  <si>
    <t>Canon Laserjet Printer</t>
  </si>
  <si>
    <t>001014</t>
  </si>
  <si>
    <t>1075</t>
  </si>
  <si>
    <t>Epson Receipt Printer</t>
  </si>
  <si>
    <t>001055</t>
  </si>
  <si>
    <t>1116</t>
  </si>
  <si>
    <t>Credit Card Processing Equipment</t>
  </si>
  <si>
    <t>001064</t>
  </si>
  <si>
    <t>1124</t>
  </si>
  <si>
    <t>DISPOSAL-Epson Receipt Printer</t>
  </si>
  <si>
    <t>001186</t>
  </si>
  <si>
    <t>1250</t>
  </si>
  <si>
    <t>Server Hard Drives</t>
  </si>
  <si>
    <t>001187</t>
  </si>
  <si>
    <t>1251</t>
  </si>
  <si>
    <t>Network Firewall</t>
  </si>
  <si>
    <t>001188</t>
  </si>
  <si>
    <t>1252</t>
  </si>
  <si>
    <t>Concord Panel</t>
  </si>
  <si>
    <t>001473</t>
  </si>
  <si>
    <t>1538</t>
  </si>
  <si>
    <t>Used Replacement Computer</t>
  </si>
  <si>
    <t>001505</t>
  </si>
  <si>
    <t>1570</t>
  </si>
  <si>
    <t>Disposal - (1) Office Computer</t>
  </si>
  <si>
    <t>001691</t>
  </si>
  <si>
    <t>1748</t>
  </si>
  <si>
    <t>VPN Backup Unit</t>
  </si>
  <si>
    <t>001720</t>
  </si>
  <si>
    <t>1778</t>
  </si>
  <si>
    <t>GIS Hardware</t>
  </si>
  <si>
    <t>001738</t>
  </si>
  <si>
    <t>1779</t>
  </si>
  <si>
    <t>Laptop for WTP</t>
  </si>
  <si>
    <t>001698</t>
  </si>
  <si>
    <t>1826</t>
  </si>
  <si>
    <t>Backup Server (Allocated Cost)</t>
  </si>
  <si>
    <t>001821</t>
  </si>
  <si>
    <t>1886</t>
  </si>
  <si>
    <t>Server, Parts, and Warranty</t>
  </si>
  <si>
    <t>001842</t>
  </si>
  <si>
    <t>1924</t>
  </si>
  <si>
    <t>Laptop</t>
  </si>
  <si>
    <t>001830</t>
  </si>
  <si>
    <t>1946</t>
  </si>
  <si>
    <t>GovConnection - New Computers/IT Upgrade</t>
  </si>
  <si>
    <t>001905</t>
  </si>
  <si>
    <t>001919</t>
  </si>
  <si>
    <t>IT Upgrades - Labor, DVDR</t>
  </si>
  <si>
    <t>001939</t>
  </si>
  <si>
    <t>Virtualization Services</t>
  </si>
  <si>
    <t>001968</t>
  </si>
  <si>
    <t>GIS Hardware, ThinkPad, Trimble HH Unit, Camera</t>
  </si>
  <si>
    <t>001980</t>
  </si>
  <si>
    <t>GIS Hardware Items</t>
  </si>
  <si>
    <t>002089</t>
  </si>
  <si>
    <t>IPod Touch</t>
  </si>
  <si>
    <t>002175</t>
  </si>
  <si>
    <t>Misc Hardware, Labor</t>
  </si>
  <si>
    <t>002194</t>
  </si>
  <si>
    <t>Firewall Appliance, Video Camera, Mohawk Cat6</t>
  </si>
  <si>
    <t>002209</t>
  </si>
  <si>
    <t>Misc Hardware</t>
  </si>
  <si>
    <t>002233</t>
  </si>
  <si>
    <t>Handheld, AC Power</t>
  </si>
  <si>
    <t>002234</t>
  </si>
  <si>
    <t>GPS Controller/DataLogger</t>
  </si>
  <si>
    <t>002252</t>
  </si>
  <si>
    <t>(2) Servers</t>
  </si>
  <si>
    <t>002265</t>
  </si>
  <si>
    <t>Various Hardware</t>
  </si>
  <si>
    <t>002281</t>
  </si>
  <si>
    <t>002346</t>
  </si>
  <si>
    <t>Widescreen Monitor</t>
  </si>
  <si>
    <t>002382</t>
  </si>
  <si>
    <t>002409</t>
  </si>
  <si>
    <t>WTP Modem</t>
  </si>
  <si>
    <t>002423</t>
  </si>
  <si>
    <t>Printer &amp; Router</t>
  </si>
  <si>
    <t>002486</t>
  </si>
  <si>
    <t>New Server</t>
  </si>
  <si>
    <t>002504</t>
  </si>
  <si>
    <t>Ethernet Injector</t>
  </si>
  <si>
    <t>002551</t>
  </si>
  <si>
    <t>VPN, Monitor, Misc Hardware</t>
  </si>
  <si>
    <t>Count = 71</t>
  </si>
  <si>
    <t>G/L Asset Account = 101.3405-8 Furn &amp; Equip-Office</t>
  </si>
  <si>
    <t>000494</t>
  </si>
  <si>
    <t>525</t>
  </si>
  <si>
    <t>Office Furniture - GL Balance</t>
  </si>
  <si>
    <t>000251</t>
  </si>
  <si>
    <t>246</t>
  </si>
  <si>
    <t>Office Furniture-GL Balance</t>
  </si>
  <si>
    <t>000055</t>
  </si>
  <si>
    <t>81</t>
  </si>
  <si>
    <t>File Cabinet</t>
  </si>
  <si>
    <t>000122</t>
  </si>
  <si>
    <t>77</t>
  </si>
  <si>
    <t>Desk</t>
  </si>
  <si>
    <t>000123</t>
  </si>
  <si>
    <t>78</t>
  </si>
  <si>
    <t>Desk Chair</t>
  </si>
  <si>
    <t>000124</t>
  </si>
  <si>
    <t>79</t>
  </si>
  <si>
    <t>Folding Chairs</t>
  </si>
  <si>
    <t>000125</t>
  </si>
  <si>
    <t>80</t>
  </si>
  <si>
    <t>Folding Table</t>
  </si>
  <si>
    <t>000287</t>
  </si>
  <si>
    <t>287</t>
  </si>
  <si>
    <t>Office Furniture &amp; Equip - Legal Fees</t>
  </si>
  <si>
    <t>000310</t>
  </si>
  <si>
    <t>328</t>
  </si>
  <si>
    <t>Sharp Fax Machine</t>
  </si>
  <si>
    <t>000311</t>
  </si>
  <si>
    <t>329</t>
  </si>
  <si>
    <t>Digital Answering Machine</t>
  </si>
  <si>
    <t>000332</t>
  </si>
  <si>
    <t>354</t>
  </si>
  <si>
    <t>Telephone System</t>
  </si>
  <si>
    <t>000376</t>
  </si>
  <si>
    <t>397</t>
  </si>
  <si>
    <t>PremierNet-Installation / Labor</t>
  </si>
  <si>
    <t>000378</t>
  </si>
  <si>
    <t>399</t>
  </si>
  <si>
    <t>Office Furniture &amp; Equipment - 1999</t>
  </si>
  <si>
    <t>000614</t>
  </si>
  <si>
    <t>668</t>
  </si>
  <si>
    <t>Reverse Asset #399, Detail added</t>
  </si>
  <si>
    <t>000615</t>
  </si>
  <si>
    <t>681</t>
  </si>
  <si>
    <t>000626</t>
  </si>
  <si>
    <t>670</t>
  </si>
  <si>
    <t>Office Counter / Paint</t>
  </si>
  <si>
    <t>000627</t>
  </si>
  <si>
    <t>682</t>
  </si>
  <si>
    <t>Cabinet</t>
  </si>
  <si>
    <t>000628</t>
  </si>
  <si>
    <t>671</t>
  </si>
  <si>
    <t>Office Counter - Drop Cloth</t>
  </si>
  <si>
    <t>000629</t>
  </si>
  <si>
    <t>672</t>
  </si>
  <si>
    <t>Refrigerator</t>
  </si>
  <si>
    <t>000630</t>
  </si>
  <si>
    <t>673</t>
  </si>
  <si>
    <t>Copier Stand</t>
  </si>
  <si>
    <t>000631</t>
  </si>
  <si>
    <t>674</t>
  </si>
  <si>
    <t>Table</t>
  </si>
  <si>
    <t>000632</t>
  </si>
  <si>
    <t>675</t>
  </si>
  <si>
    <t>Printer Table</t>
  </si>
  <si>
    <t>000633</t>
  </si>
  <si>
    <t>676</t>
  </si>
  <si>
    <t>Folding Table (30 x 72)</t>
  </si>
  <si>
    <t>000634</t>
  </si>
  <si>
    <t>677</t>
  </si>
  <si>
    <t>Folding Table (30 x 96)</t>
  </si>
  <si>
    <t>000635</t>
  </si>
  <si>
    <t>678</t>
  </si>
  <si>
    <t>Padded Chairs (gray)</t>
  </si>
  <si>
    <t>000636</t>
  </si>
  <si>
    <t>679</t>
  </si>
  <si>
    <t>Jr Exec Chairs (gray)</t>
  </si>
  <si>
    <t>000637</t>
  </si>
  <si>
    <t>680</t>
  </si>
  <si>
    <t>Side Chairs (gray)</t>
  </si>
  <si>
    <t>000638</t>
  </si>
  <si>
    <t>683</t>
  </si>
  <si>
    <t>XC1255 Copier</t>
  </si>
  <si>
    <t>000639</t>
  </si>
  <si>
    <t>684</t>
  </si>
  <si>
    <t>Work Organizer</t>
  </si>
  <si>
    <t>000640</t>
  </si>
  <si>
    <t>685</t>
  </si>
  <si>
    <t>Meter Reading Modem</t>
  </si>
  <si>
    <t>000641</t>
  </si>
  <si>
    <t>686</t>
  </si>
  <si>
    <t>Expense Reimbursement</t>
  </si>
  <si>
    <t>000606</t>
  </si>
  <si>
    <t>649</t>
  </si>
  <si>
    <t>Furniture &amp; Equip Additions</t>
  </si>
  <si>
    <t>000625</t>
  </si>
  <si>
    <t>669</t>
  </si>
  <si>
    <t>Reverse Asset #649, Detail added</t>
  </si>
  <si>
    <t>000642</t>
  </si>
  <si>
    <t>687</t>
  </si>
  <si>
    <t>Framing Cert</t>
  </si>
  <si>
    <t>000643</t>
  </si>
  <si>
    <t>688</t>
  </si>
  <si>
    <t>Oval Bulletin Board</t>
  </si>
  <si>
    <t>000644</t>
  </si>
  <si>
    <t>689</t>
  </si>
  <si>
    <t>Mirror Kit</t>
  </si>
  <si>
    <t>000645</t>
  </si>
  <si>
    <t>690</t>
  </si>
  <si>
    <t>Wire Relocation</t>
  </si>
  <si>
    <t>000646</t>
  </si>
  <si>
    <t>691</t>
  </si>
  <si>
    <t>Mileage Reimbursements</t>
  </si>
  <si>
    <t>000661</t>
  </si>
  <si>
    <t>710</t>
  </si>
  <si>
    <t>Office Partition</t>
  </si>
  <si>
    <t>000686</t>
  </si>
  <si>
    <t>733</t>
  </si>
  <si>
    <t>Office Chair</t>
  </si>
  <si>
    <t>000752</t>
  </si>
  <si>
    <t>799</t>
  </si>
  <si>
    <t>4.4 CF Refrigerator</t>
  </si>
  <si>
    <t>000799</t>
  </si>
  <si>
    <t>848</t>
  </si>
  <si>
    <t>Shredder &amp; Bags</t>
  </si>
  <si>
    <t>000992</t>
  </si>
  <si>
    <t>1053</t>
  </si>
  <si>
    <t>Office Safe</t>
  </si>
  <si>
    <t>001015</t>
  </si>
  <si>
    <t>1076</t>
  </si>
  <si>
    <t>Office Chairs</t>
  </si>
  <si>
    <t>001446</t>
  </si>
  <si>
    <t>1511</t>
  </si>
  <si>
    <t>BCWS Office Upgrade (all supplies &amp; labor)</t>
  </si>
  <si>
    <t>001474</t>
  </si>
  <si>
    <t>1539</t>
  </si>
  <si>
    <t>001501</t>
  </si>
  <si>
    <t>1566</t>
  </si>
  <si>
    <t>001528</t>
  </si>
  <si>
    <t>1593</t>
  </si>
  <si>
    <t>Visual Integrator for Video Projection System (BC Alloc)</t>
  </si>
  <si>
    <t>001692</t>
  </si>
  <si>
    <t>1749</t>
  </si>
  <si>
    <t>Storage Cabinet</t>
  </si>
  <si>
    <t>001739</t>
  </si>
  <si>
    <t>1780</t>
  </si>
  <si>
    <t>Storage Cabinet (Returned for Full Credit</t>
  </si>
  <si>
    <t>001822</t>
  </si>
  <si>
    <t>1887</t>
  </si>
  <si>
    <t>Desk for WTP</t>
  </si>
  <si>
    <t>001883</t>
  </si>
  <si>
    <t>1925</t>
  </si>
  <si>
    <t>Lateral File Drawer</t>
  </si>
  <si>
    <t>001969</t>
  </si>
  <si>
    <t>Bathroom Remodel</t>
  </si>
  <si>
    <t>002080</t>
  </si>
  <si>
    <t>New Office &amp; Fixtures</t>
  </si>
  <si>
    <t>002090</t>
  </si>
  <si>
    <t>002144</t>
  </si>
  <si>
    <t>Lang, Printer/Copier</t>
  </si>
  <si>
    <t>002451</t>
  </si>
  <si>
    <t>LED Highbay</t>
  </si>
  <si>
    <t>Count = 57</t>
  </si>
  <si>
    <t>G/L Asset Account = 101.3415-8 Equip-Transportation</t>
  </si>
  <si>
    <t>000193</t>
  </si>
  <si>
    <t>249</t>
  </si>
  <si>
    <t>Equip - Transp (Truck Trailer)</t>
  </si>
  <si>
    <t>001063</t>
  </si>
  <si>
    <t>1123</t>
  </si>
  <si>
    <t>2006 Ford F150 4x4</t>
  </si>
  <si>
    <t>001529</t>
  </si>
  <si>
    <t>1594</t>
  </si>
  <si>
    <t>New Engine - Truck 59</t>
  </si>
  <si>
    <t>001533</t>
  </si>
  <si>
    <t>1598</t>
  </si>
  <si>
    <t>Reimb from Greenwood Ford-New Engine - Truck 59</t>
  </si>
  <si>
    <t>001564</t>
  </si>
  <si>
    <t>1629</t>
  </si>
  <si>
    <t>2010 Ford Ranger (Purchase Price, Accessories, Graphics)</t>
  </si>
  <si>
    <t>001586</t>
  </si>
  <si>
    <t>1651</t>
  </si>
  <si>
    <t>Tax / Licensing Fees</t>
  </si>
  <si>
    <t>001569</t>
  </si>
  <si>
    <t>1633</t>
  </si>
  <si>
    <t>001831</t>
  </si>
  <si>
    <t>1947</t>
  </si>
  <si>
    <t>Acquisition Costs - 2014 Ford F150</t>
  </si>
  <si>
    <t>001906</t>
  </si>
  <si>
    <t>Weatherguard - Truck 94</t>
  </si>
  <si>
    <t>002081</t>
  </si>
  <si>
    <t>2016 Nissan Frontier 4x4</t>
  </si>
  <si>
    <t>002363</t>
  </si>
  <si>
    <t>2020 Chevy T130-8</t>
  </si>
  <si>
    <t>002410</t>
  </si>
  <si>
    <t>Addl Costs - T #130-8</t>
  </si>
  <si>
    <t>Count = 8</t>
  </si>
  <si>
    <t>G/L Asset Account = 101.3435-8 Equip-Tools &amp; Shop</t>
  </si>
  <si>
    <t>000450</t>
  </si>
  <si>
    <t>481</t>
  </si>
  <si>
    <t>Equip - Tools &amp; Shop</t>
  </si>
  <si>
    <t>000472</t>
  </si>
  <si>
    <t>502</t>
  </si>
  <si>
    <t>000056</t>
  </si>
  <si>
    <t>82</t>
  </si>
  <si>
    <t>Generator</t>
  </si>
  <si>
    <t>000057</t>
  </si>
  <si>
    <t>83</t>
  </si>
  <si>
    <t>Steel Locator</t>
  </si>
  <si>
    <t>000020</t>
  </si>
  <si>
    <t>114</t>
  </si>
  <si>
    <t>Equip - Meter Testing Bench</t>
  </si>
  <si>
    <t>000127</t>
  </si>
  <si>
    <t>115</t>
  </si>
  <si>
    <t>Equip - WTP - Utility Cart</t>
  </si>
  <si>
    <t>000128</t>
  </si>
  <si>
    <t>116</t>
  </si>
  <si>
    <t>Equip - Meter Testing</t>
  </si>
  <si>
    <t>000252</t>
  </si>
  <si>
    <t>250</t>
  </si>
  <si>
    <t>Equip - Tools (Truck Tool Box)</t>
  </si>
  <si>
    <t>000395</t>
  </si>
  <si>
    <t>420</t>
  </si>
  <si>
    <t>Drill Steels &amp; Couplers</t>
  </si>
  <si>
    <t>000607</t>
  </si>
  <si>
    <t>650</t>
  </si>
  <si>
    <t>Equip - Tools &amp; Shop Additions</t>
  </si>
  <si>
    <t>000664</t>
  </si>
  <si>
    <t>713</t>
  </si>
  <si>
    <t>Vega Drill 3/4 (alloc)"</t>
  </si>
  <si>
    <t>000665</t>
  </si>
  <si>
    <t>714</t>
  </si>
  <si>
    <t>000753</t>
  </si>
  <si>
    <t>800</t>
  </si>
  <si>
    <t>3PSI Pressure Washer</t>
  </si>
  <si>
    <t>000808</t>
  </si>
  <si>
    <t>857</t>
  </si>
  <si>
    <t>Pressure Tester (Mfr ID #1305D-10)</t>
  </si>
  <si>
    <t>000822</t>
  </si>
  <si>
    <t>873</t>
  </si>
  <si>
    <t>8 Drill Steels"</t>
  </si>
  <si>
    <t>000987</t>
  </si>
  <si>
    <t>1048</t>
  </si>
  <si>
    <t>Compressor for Warehouse</t>
  </si>
  <si>
    <t>000988</t>
  </si>
  <si>
    <t>1049</t>
  </si>
  <si>
    <t>Chlorimeter DR/890 &amp; Carrying Case</t>
  </si>
  <si>
    <t>001259</t>
  </si>
  <si>
    <t>1323</t>
  </si>
  <si>
    <t>TDS Meter w/ Case</t>
  </si>
  <si>
    <t>001278</t>
  </si>
  <si>
    <t>1341</t>
  </si>
  <si>
    <t>Chlorine Analyzer</t>
  </si>
  <si>
    <t>001553</t>
  </si>
  <si>
    <t>1618</t>
  </si>
  <si>
    <t>Pipe Racks</t>
  </si>
  <si>
    <t>001638</t>
  </si>
  <si>
    <t>1808</t>
  </si>
  <si>
    <t>Locator</t>
  </si>
  <si>
    <t>001868</t>
  </si>
  <si>
    <t>1867</t>
  </si>
  <si>
    <t>Tools - Leak Detection</t>
  </si>
  <si>
    <t>001823</t>
  </si>
  <si>
    <t>1888</t>
  </si>
  <si>
    <t>Digital Leak Detector</t>
  </si>
  <si>
    <t>001970</t>
  </si>
  <si>
    <t>Valve Box Locator</t>
  </si>
  <si>
    <t>001981</t>
  </si>
  <si>
    <t>Search Coil</t>
  </si>
  <si>
    <t>002028</t>
  </si>
  <si>
    <t>Metal Detectors</t>
  </si>
  <si>
    <t>002103</t>
  </si>
  <si>
    <t>Fisher Coil, Docking Station</t>
  </si>
  <si>
    <t>002124</t>
  </si>
  <si>
    <t>Fisher Coil</t>
  </si>
  <si>
    <t>002145</t>
  </si>
  <si>
    <t>LNC System, Locator</t>
  </si>
  <si>
    <t>002153</t>
  </si>
  <si>
    <t>Fischer Coil</t>
  </si>
  <si>
    <t>002210</t>
  </si>
  <si>
    <t>Locator/Magnetic Locator</t>
  </si>
  <si>
    <t>002231</t>
  </si>
  <si>
    <t>Trimble</t>
  </si>
  <si>
    <t>002253</t>
  </si>
  <si>
    <t>Fischer Locator/Coil</t>
  </si>
  <si>
    <t>002266</t>
  </si>
  <si>
    <t>Field Test Meter</t>
  </si>
  <si>
    <t>002282</t>
  </si>
  <si>
    <t>Hitch Mounter Carrier</t>
  </si>
  <si>
    <t>002319</t>
  </si>
  <si>
    <t>Noise Amplification</t>
  </si>
  <si>
    <t>002364</t>
  </si>
  <si>
    <t>Noise Loggers, Chainsaw</t>
  </si>
  <si>
    <t>002383</t>
  </si>
  <si>
    <t>Noise Loggers, Leak Detection</t>
  </si>
  <si>
    <t>002411</t>
  </si>
  <si>
    <t>Hedge Trimmer</t>
  </si>
  <si>
    <t>002424</t>
  </si>
  <si>
    <t>Noise Amplification Equipment</t>
  </si>
  <si>
    <t>002467</t>
  </si>
  <si>
    <t>Axial Blower</t>
  </si>
  <si>
    <t>002520</t>
  </si>
  <si>
    <t>GPR Parts, Locator</t>
  </si>
  <si>
    <t>Count = 42</t>
  </si>
  <si>
    <t>G/L Asset Account = 101.3465-8 Equip-Communications</t>
  </si>
  <si>
    <t>000489</t>
  </si>
  <si>
    <t>520</t>
  </si>
  <si>
    <t>Equipment - Communications</t>
  </si>
  <si>
    <t>001091</t>
  </si>
  <si>
    <t>1150</t>
  </si>
  <si>
    <t>Vehicle AVL System</t>
  </si>
  <si>
    <t>001554</t>
  </si>
  <si>
    <t>1619</t>
  </si>
  <si>
    <t>Richardsville Tank Antenna</t>
  </si>
  <si>
    <t>001587</t>
  </si>
  <si>
    <t>1652</t>
  </si>
  <si>
    <t>AVL Modem, Antenna Installation</t>
  </si>
  <si>
    <t>001740</t>
  </si>
  <si>
    <t>1781</t>
  </si>
  <si>
    <t>AdTran Telephone System</t>
  </si>
  <si>
    <t>001699</t>
  </si>
  <si>
    <t>1827</t>
  </si>
  <si>
    <t>Telephone Headset</t>
  </si>
  <si>
    <t>001711</t>
  </si>
  <si>
    <t>1845</t>
  </si>
  <si>
    <t>AdTran Telephone System (Allocated Costs)</t>
  </si>
  <si>
    <t>001832</t>
  </si>
  <si>
    <t>1948</t>
  </si>
  <si>
    <t>Communications System - New Truck</t>
  </si>
  <si>
    <t>001920</t>
  </si>
  <si>
    <t>Network Radio Upgrade</t>
  </si>
  <si>
    <t>002000</t>
  </si>
  <si>
    <t>New Radio System</t>
  </si>
  <si>
    <t>002029</t>
  </si>
  <si>
    <t>002176</t>
  </si>
  <si>
    <t>AVL System</t>
  </si>
  <si>
    <t>002177</t>
  </si>
  <si>
    <t>002283</t>
  </si>
  <si>
    <t>Richardsville Repeaters</t>
  </si>
  <si>
    <t>002412</t>
  </si>
  <si>
    <t>Misc Installation Costs</t>
  </si>
  <si>
    <t>002425</t>
  </si>
  <si>
    <t>VOIP Phone System Upgrade</t>
  </si>
  <si>
    <t>002452</t>
  </si>
  <si>
    <t>Addl Costs-VOIP Phone System Upgrade</t>
  </si>
  <si>
    <t>Count = 17</t>
  </si>
  <si>
    <t>G/L Asset Account = 101.3475-8 Equip-Miscellaneous</t>
  </si>
  <si>
    <t>000190</t>
  </si>
  <si>
    <t>185</t>
  </si>
  <si>
    <t>Equip - Misc (Riding Lawn Mower)</t>
  </si>
  <si>
    <t>000191</t>
  </si>
  <si>
    <t>186</t>
  </si>
  <si>
    <t>Equip - Misc (Push Lawn Mower)</t>
  </si>
  <si>
    <t>001601</t>
  </si>
  <si>
    <t>1666</t>
  </si>
  <si>
    <t>Replacement of Turbidity Meter @ WTP</t>
  </si>
  <si>
    <t>G/L Asset Account = 101.3485-8 Other Tangible Plant-RC</t>
  </si>
  <si>
    <t>000290</t>
  </si>
  <si>
    <t>291</t>
  </si>
  <si>
    <t>Other Tangible Plant</t>
  </si>
  <si>
    <t>000293</t>
  </si>
  <si>
    <t>294</t>
  </si>
  <si>
    <t>Other Tangible Plant - Legal Fees</t>
  </si>
  <si>
    <t>Grand Total</t>
  </si>
  <si>
    <t>Net Grand Total</t>
  </si>
  <si>
    <t>Reconciliation of Depreciation Recorded - 2022</t>
  </si>
  <si>
    <t>Total Cr-Charges Depr (Ref Page 15; Col D)</t>
  </si>
  <si>
    <t>Less: Total Charges-Plant Ret (Ref Page 15; Col F)</t>
  </si>
  <si>
    <t>Equals: Total Depr Recorded-2022 (Above)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</si>
</sst>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164" formatCode="\ mm\/dd\/yy"/>
    <numFmt numFmtId="165" formatCode="#,##0.00[$%-409]"/>
    <numFmt numFmtId="166" formatCode="0.0_);[Red]\(0.0\)"/>
    <numFmt numFmtId="167" formatCode="0_);[Red]\(0\)"/>
    <numFmt numFmtId="168" formatCode="0.0"/>
  </numFmts>
  <fonts count="7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/>
    <xf numFmtId="0" fontId="2" fillId="0" borderId="0" xfId="0" applyFont="1" applyAlignment="1">
      <alignment horizontal="center"/>
    </xf>
    <xf numFmtId="38" fontId="2" fillId="0" borderId="0" xfId="0" applyNumberFormat="1" applyFont="1"/>
    <xf numFmtId="166" fontId="2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horizontal="center" vertical="top"/>
    </xf>
    <xf numFmtId="166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38" fontId="3" fillId="0" borderId="0" xfId="0" quotePrefix="1" applyNumberFormat="1" applyFont="1" applyAlignment="1">
      <alignment horizontal="center"/>
    </xf>
    <xf numFmtId="166" fontId="3" fillId="0" borderId="0" xfId="0" quotePrefix="1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38" fontId="4" fillId="0" borderId="0" xfId="0" applyNumberFormat="1" applyFont="1"/>
    <xf numFmtId="0" fontId="4" fillId="0" borderId="0" xfId="0" applyFont="1"/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38" fontId="2" fillId="0" borderId="0" xfId="0" applyNumberFormat="1" applyFont="1" applyAlignment="1">
      <alignment horizontal="center" vertical="top"/>
    </xf>
    <xf numFmtId="38" fontId="2" fillId="0" borderId="0" xfId="0" applyNumberFormat="1" applyFont="1" applyAlignment="1">
      <alignment vertical="top"/>
    </xf>
    <xf numFmtId="166" fontId="2" fillId="0" borderId="0" xfId="0" applyNumberFormat="1" applyFont="1" applyAlignment="1">
      <alignment horizontal="center" vertical="top"/>
    </xf>
    <xf numFmtId="167" fontId="2" fillId="0" borderId="0" xfId="0" applyNumberFormat="1" applyFont="1" applyAlignment="1">
      <alignment horizontal="center" vertical="top"/>
    </xf>
    <xf numFmtId="165" fontId="2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38" fontId="5" fillId="0" borderId="0" xfId="0" applyNumberFormat="1" applyFont="1" applyAlignment="1">
      <alignment horizontal="center" vertical="top"/>
    </xf>
    <xf numFmtId="38" fontId="5" fillId="0" borderId="0" xfId="0" applyNumberFormat="1" applyFont="1" applyAlignment="1">
      <alignment vertical="top"/>
    </xf>
    <xf numFmtId="0" fontId="5" fillId="0" borderId="0" xfId="0" applyFont="1"/>
    <xf numFmtId="166" fontId="5" fillId="0" borderId="0" xfId="0" applyNumberFormat="1" applyFont="1" applyAlignment="1">
      <alignment horizontal="center" vertical="top"/>
    </xf>
    <xf numFmtId="167" fontId="5" fillId="0" borderId="0" xfId="0" applyNumberFormat="1" applyFont="1" applyAlignment="1">
      <alignment horizontal="center" vertical="top"/>
    </xf>
    <xf numFmtId="38" fontId="5" fillId="0" borderId="0" xfId="0" applyNumberFormat="1" applyFont="1"/>
    <xf numFmtId="38" fontId="1" fillId="0" borderId="0" xfId="0" applyNumberFormat="1" applyFont="1" applyAlignment="1">
      <alignment vertical="top"/>
    </xf>
    <xf numFmtId="38" fontId="1" fillId="0" borderId="0" xfId="0" applyNumberFormat="1" applyFont="1"/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vertical="top"/>
    </xf>
    <xf numFmtId="38" fontId="4" fillId="0" borderId="0" xfId="0" applyNumberFormat="1" applyFont="1" applyAlignment="1">
      <alignment vertical="top"/>
    </xf>
    <xf numFmtId="41" fontId="4" fillId="0" borderId="0" xfId="0" applyNumberFormat="1" applyFont="1" applyAlignment="1">
      <alignment vertical="top"/>
    </xf>
    <xf numFmtId="168" fontId="2" fillId="0" borderId="0" xfId="0" applyNumberFormat="1" applyFont="1" applyAlignment="1">
      <alignment horizontal="center" vertical="top"/>
    </xf>
    <xf numFmtId="168" fontId="2" fillId="0" borderId="0" xfId="0" applyNumberFormat="1" applyFont="1" applyAlignment="1">
      <alignment horizontal="center"/>
    </xf>
    <xf numFmtId="0" fontId="3" fillId="0" borderId="1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38" fontId="2" fillId="0" borderId="5" xfId="0" applyNumberFormat="1" applyFont="1" applyBorder="1"/>
    <xf numFmtId="166" fontId="2" fillId="0" borderId="5" xfId="0" applyNumberFormat="1" applyFont="1" applyBorder="1" applyAlignment="1">
      <alignment horizontal="center"/>
    </xf>
    <xf numFmtId="38" fontId="2" fillId="0" borderId="5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3" xfId="0" applyFont="1" applyBorder="1"/>
    <xf numFmtId="0" fontId="3" fillId="0" borderId="0" xfId="0" applyFont="1"/>
    <xf numFmtId="38" fontId="4" fillId="0" borderId="3" xfId="0" applyNumberFormat="1" applyFont="1" applyBorder="1"/>
    <xf numFmtId="0" fontId="2" fillId="0" borderId="8" xfId="0" applyFont="1" applyBorder="1"/>
    <xf numFmtId="0" fontId="2" fillId="0" borderId="2" xfId="0" applyFont="1" applyBorder="1"/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38" fontId="2" fillId="0" borderId="2" xfId="0" applyNumberFormat="1" applyFont="1" applyBorder="1"/>
    <xf numFmtId="166" fontId="2" fillId="0" borderId="2" xfId="0" applyNumberFormat="1" applyFont="1" applyBorder="1" applyAlignment="1">
      <alignment horizontal="center"/>
    </xf>
    <xf numFmtId="38" fontId="2" fillId="0" borderId="2" xfId="0" applyNumberFormat="1" applyFont="1" applyBorder="1" applyAlignment="1">
      <alignment horizontal="center"/>
    </xf>
    <xf numFmtId="38" fontId="4" fillId="0" borderId="4" xfId="0" applyNumberFormat="1" applyFont="1" applyBorder="1"/>
    <xf numFmtId="0" fontId="3" fillId="0" borderId="0" xfId="0" applyFont="1" applyAlignment="1">
      <alignment horizontal="center"/>
    </xf>
    <xf numFmtId="0" fontId="6" fillId="0" borderId="0" xfId="0" applyFont="1"/>
    <xf numFmtId="15" fontId="6" fillId="0" borderId="0" xfId="0" quotePrefix="1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D8A5A-227B-4339-81EA-73182E87308C}">
  <dimension ref="A1:AH2787"/>
  <sheetViews>
    <sheetView tabSelected="1" zoomScaleNormal="100" workbookViewId="0">
      <pane xSplit="18" ySplit="7" topLeftCell="S8" activePane="bottomRight" state="frozen"/>
      <selection pane="bottomRight"/>
      <selection pane="bottomLeft" activeCell="A5" sqref="A5"/>
      <selection pane="topRight" activeCell="S1" sqref="S1"/>
    </sheetView>
  </sheetViews>
  <sheetFormatPr defaultColWidth="9.140625" defaultRowHeight="13.15"/>
  <cols>
    <col min="1" max="1" width="8.7109375" style="2" customWidth="1"/>
    <col min="2" max="2" width="9.140625" style="2"/>
    <col min="3" max="3" width="44.85546875" style="2" customWidth="1"/>
    <col min="4" max="4" width="8.7109375" style="2" bestFit="1" customWidth="1"/>
    <col min="5" max="5" width="6.28515625" style="2" customWidth="1"/>
    <col min="6" max="6" width="3" style="3" customWidth="1"/>
    <col min="7" max="7" width="3.7109375" style="3" customWidth="1"/>
    <col min="8" max="8" width="3" style="3" customWidth="1"/>
    <col min="9" max="9" width="3.7109375" style="3" customWidth="1"/>
    <col min="10" max="10" width="8.85546875" style="3" customWidth="1"/>
    <col min="11" max="11" width="11.85546875" style="4" customWidth="1"/>
    <col min="12" max="12" width="9.7109375" style="2" hidden="1" customWidth="1"/>
    <col min="13" max="14" width="9.85546875" style="4" hidden="1" customWidth="1"/>
    <col min="15" max="15" width="11.7109375" style="4" hidden="1" customWidth="1"/>
    <col min="16" max="17" width="9.28515625" style="4" hidden="1" customWidth="1"/>
    <col min="18" max="18" width="7.85546875" style="4" hidden="1" customWidth="1"/>
    <col min="19" max="19" width="12" style="4" customWidth="1"/>
    <col min="20" max="20" width="9.140625" style="2" customWidth="1"/>
    <col min="21" max="21" width="13.42578125" style="4" customWidth="1"/>
    <col min="22" max="22" width="7.5703125" style="5" customWidth="1"/>
    <col min="23" max="23" width="7.5703125" style="5" hidden="1" customWidth="1"/>
    <col min="24" max="24" width="6.42578125" style="6" hidden="1" customWidth="1"/>
    <col min="25" max="26" width="9" style="6" hidden="1" customWidth="1"/>
    <col min="27" max="27" width="9.28515625" style="4" hidden="1" customWidth="1"/>
    <col min="28" max="30" width="9" style="6" customWidth="1"/>
    <col min="31" max="31" width="3.140625" style="6" customWidth="1"/>
    <col min="32" max="32" width="11" style="2" customWidth="1"/>
    <col min="33" max="33" width="12.42578125" style="2" customWidth="1"/>
    <col min="34" max="34" width="11" style="2" customWidth="1"/>
    <col min="35" max="16384" width="9.140625" style="2"/>
  </cols>
  <sheetData>
    <row r="1" spans="1:34">
      <c r="A1" s="1" t="s">
        <v>0</v>
      </c>
      <c r="U1" s="1"/>
      <c r="AF1" s="1"/>
    </row>
    <row r="2" spans="1:34" ht="12.75">
      <c r="A2" s="63" t="s">
        <v>1</v>
      </c>
      <c r="U2" s="1"/>
      <c r="AF2" s="1"/>
    </row>
    <row r="3" spans="1:34" ht="12.75">
      <c r="A3" s="64" t="s">
        <v>2</v>
      </c>
      <c r="U3" s="1"/>
      <c r="AF3" s="1"/>
    </row>
    <row r="4" spans="1:34">
      <c r="A4" s="1"/>
      <c r="U4" s="1"/>
      <c r="AF4" s="1"/>
    </row>
    <row r="5" spans="1:34">
      <c r="A5" s="1"/>
      <c r="F5" s="62" t="s">
        <v>3</v>
      </c>
      <c r="G5" s="62"/>
      <c r="H5" s="62" t="s">
        <v>4</v>
      </c>
      <c r="I5" s="62"/>
      <c r="J5" s="7" t="s">
        <v>5</v>
      </c>
      <c r="R5" s="8" t="s">
        <v>4</v>
      </c>
      <c r="S5" s="8" t="s">
        <v>3</v>
      </c>
      <c r="U5" s="1"/>
      <c r="V5" s="9"/>
      <c r="W5" s="10"/>
      <c r="X5" s="1"/>
      <c r="Y5" s="1"/>
      <c r="Z5" s="11" t="s">
        <v>5</v>
      </c>
      <c r="AB5" s="11" t="s">
        <v>6</v>
      </c>
      <c r="AC5" s="11" t="s">
        <v>6</v>
      </c>
      <c r="AD5" s="11" t="s">
        <v>7</v>
      </c>
      <c r="AE5" s="1"/>
      <c r="AF5" s="8"/>
      <c r="AG5" s="8" t="s">
        <v>8</v>
      </c>
      <c r="AH5" s="8" t="s">
        <v>9</v>
      </c>
    </row>
    <row r="6" spans="1:34">
      <c r="A6" s="1"/>
      <c r="D6" s="7" t="s">
        <v>10</v>
      </c>
      <c r="F6" s="62" t="s">
        <v>11</v>
      </c>
      <c r="G6" s="62"/>
      <c r="H6" s="62" t="s">
        <v>11</v>
      </c>
      <c r="I6" s="62"/>
      <c r="J6" s="12" t="s">
        <v>12</v>
      </c>
      <c r="N6" s="13" t="s">
        <v>13</v>
      </c>
      <c r="O6" s="8" t="s">
        <v>14</v>
      </c>
      <c r="P6" s="13" t="s">
        <v>13</v>
      </c>
      <c r="R6" s="8" t="s">
        <v>15</v>
      </c>
      <c r="S6" s="8" t="s">
        <v>14</v>
      </c>
      <c r="U6" s="8" t="s">
        <v>14</v>
      </c>
      <c r="V6" s="11" t="s">
        <v>16</v>
      </c>
      <c r="W6" s="11" t="s">
        <v>17</v>
      </c>
      <c r="X6" s="11" t="s">
        <v>18</v>
      </c>
      <c r="Y6" s="11" t="s">
        <v>18</v>
      </c>
      <c r="Z6" s="11" t="s">
        <v>19</v>
      </c>
      <c r="AA6" s="11" t="s">
        <v>6</v>
      </c>
      <c r="AB6" s="13" t="s">
        <v>20</v>
      </c>
      <c r="AC6" s="8" t="s">
        <v>14</v>
      </c>
      <c r="AD6" s="13" t="s">
        <v>21</v>
      </c>
      <c r="AE6" s="11"/>
      <c r="AF6" s="8" t="s">
        <v>15</v>
      </c>
      <c r="AG6" s="8" t="s">
        <v>22</v>
      </c>
      <c r="AH6" s="8" t="s">
        <v>23</v>
      </c>
    </row>
    <row r="7" spans="1:34">
      <c r="A7" s="1" t="s">
        <v>24</v>
      </c>
      <c r="D7" s="7" t="s">
        <v>25</v>
      </c>
      <c r="F7" s="7" t="s">
        <v>26</v>
      </c>
      <c r="G7" s="7" t="s">
        <v>27</v>
      </c>
      <c r="H7" s="7" t="s">
        <v>26</v>
      </c>
      <c r="I7" s="7" t="s">
        <v>27</v>
      </c>
      <c r="J7" s="8" t="s">
        <v>28</v>
      </c>
      <c r="K7" s="8" t="s">
        <v>29</v>
      </c>
      <c r="L7" s="7" t="s">
        <v>30</v>
      </c>
      <c r="M7" s="8" t="s">
        <v>31</v>
      </c>
      <c r="N7" s="8" t="s">
        <v>32</v>
      </c>
      <c r="O7" s="13" t="s">
        <v>33</v>
      </c>
      <c r="P7" s="8" t="s">
        <v>34</v>
      </c>
      <c r="Q7" s="8" t="s">
        <v>35</v>
      </c>
      <c r="R7" s="8" t="s">
        <v>36</v>
      </c>
      <c r="S7" s="13" t="s">
        <v>20</v>
      </c>
      <c r="U7" s="13" t="s">
        <v>33</v>
      </c>
      <c r="V7" s="11" t="s">
        <v>11</v>
      </c>
      <c r="W7" s="11" t="s">
        <v>11</v>
      </c>
      <c r="X7" s="11" t="s">
        <v>11</v>
      </c>
      <c r="Y7" s="11" t="s">
        <v>37</v>
      </c>
      <c r="Z7" s="14" t="s">
        <v>38</v>
      </c>
      <c r="AA7" s="8" t="s">
        <v>35</v>
      </c>
      <c r="AB7" s="8" t="s">
        <v>39</v>
      </c>
      <c r="AC7" s="13" t="s">
        <v>20</v>
      </c>
      <c r="AD7" s="8" t="s">
        <v>40</v>
      </c>
      <c r="AE7" s="11"/>
      <c r="AF7" s="15">
        <v>2022</v>
      </c>
      <c r="AG7" s="15">
        <v>2022</v>
      </c>
      <c r="AH7" s="15">
        <v>2022</v>
      </c>
    </row>
    <row r="8" spans="1:34">
      <c r="A8" s="16" t="s">
        <v>41</v>
      </c>
      <c r="K8" s="17"/>
      <c r="L8" s="18"/>
      <c r="M8" s="17"/>
      <c r="N8" s="17"/>
      <c r="O8" s="17"/>
      <c r="P8" s="17"/>
      <c r="S8" s="17"/>
      <c r="U8" s="17"/>
    </row>
    <row r="9" spans="1:34">
      <c r="A9" s="16" t="s">
        <v>42</v>
      </c>
      <c r="B9" s="16" t="s">
        <v>43</v>
      </c>
      <c r="C9" s="16" t="s">
        <v>44</v>
      </c>
      <c r="D9" s="19">
        <v>27942</v>
      </c>
      <c r="E9" s="16" t="s">
        <v>45</v>
      </c>
      <c r="F9" s="20">
        <v>0</v>
      </c>
      <c r="G9" s="20">
        <v>0</v>
      </c>
      <c r="H9" s="20">
        <v>0</v>
      </c>
      <c r="I9" s="20">
        <v>0</v>
      </c>
      <c r="J9" s="21">
        <f t="shared" ref="J9:J18" si="0">(H9*12)+I9</f>
        <v>0</v>
      </c>
      <c r="K9" s="22">
        <v>150</v>
      </c>
      <c r="L9" s="19">
        <v>44804</v>
      </c>
      <c r="M9" s="22">
        <v>0</v>
      </c>
      <c r="N9" s="22">
        <v>150</v>
      </c>
      <c r="O9" s="22">
        <f t="shared" ref="O9:O18" si="1">+N9+P9</f>
        <v>150</v>
      </c>
      <c r="P9" s="22">
        <v>0</v>
      </c>
      <c r="Q9" s="22">
        <f>+P9/8</f>
        <v>0</v>
      </c>
      <c r="R9" s="22">
        <f t="shared" ref="R9:R18" si="2">+Q9*4</f>
        <v>0</v>
      </c>
      <c r="S9" s="22">
        <f>+O9-P9-R9</f>
        <v>150</v>
      </c>
      <c r="U9" s="22">
        <v>150</v>
      </c>
      <c r="V9" s="23">
        <v>0</v>
      </c>
      <c r="W9" s="23">
        <v>0</v>
      </c>
      <c r="X9" s="23">
        <f>+V9-W9</f>
        <v>0</v>
      </c>
      <c r="Y9" s="24">
        <f>+X9*12</f>
        <v>0</v>
      </c>
      <c r="Z9" s="24">
        <v>0</v>
      </c>
      <c r="AA9" s="22">
        <f>+Z9/8</f>
        <v>0</v>
      </c>
      <c r="AB9" s="22">
        <f>+AA9/8</f>
        <v>0</v>
      </c>
      <c r="AC9" s="22">
        <f>+U9</f>
        <v>150</v>
      </c>
      <c r="AD9" s="22">
        <f>+AC9-S9</f>
        <v>0</v>
      </c>
      <c r="AE9" s="24"/>
      <c r="AF9" s="4">
        <v>0</v>
      </c>
      <c r="AG9" s="4"/>
      <c r="AH9" s="4">
        <f>+AF9+AG9</f>
        <v>0</v>
      </c>
    </row>
    <row r="10" spans="1:34">
      <c r="A10" s="16" t="s">
        <v>46</v>
      </c>
      <c r="B10" s="16" t="s">
        <v>47</v>
      </c>
      <c r="C10" s="16" t="s">
        <v>44</v>
      </c>
      <c r="D10" s="19">
        <v>28733</v>
      </c>
      <c r="E10" s="16" t="s">
        <v>45</v>
      </c>
      <c r="F10" s="20">
        <v>0</v>
      </c>
      <c r="G10" s="20">
        <v>0</v>
      </c>
      <c r="H10" s="20">
        <v>0</v>
      </c>
      <c r="I10" s="20">
        <v>0</v>
      </c>
      <c r="J10" s="21">
        <f t="shared" si="0"/>
        <v>0</v>
      </c>
      <c r="K10" s="22">
        <v>1250</v>
      </c>
      <c r="L10" s="19">
        <v>44804</v>
      </c>
      <c r="M10" s="22">
        <v>0</v>
      </c>
      <c r="N10" s="22">
        <v>1250</v>
      </c>
      <c r="O10" s="22">
        <f t="shared" si="1"/>
        <v>1250</v>
      </c>
      <c r="P10" s="22">
        <v>0</v>
      </c>
      <c r="Q10" s="22">
        <f t="shared" ref="Q10:Q18" si="3">+P10/8</f>
        <v>0</v>
      </c>
      <c r="R10" s="22">
        <f t="shared" si="2"/>
        <v>0</v>
      </c>
      <c r="S10" s="22">
        <f t="shared" ref="S10:S18" si="4">+O10-P10-R10</f>
        <v>1250</v>
      </c>
      <c r="U10" s="22">
        <v>1250</v>
      </c>
      <c r="V10" s="23">
        <v>0</v>
      </c>
      <c r="W10" s="23">
        <v>0</v>
      </c>
      <c r="X10" s="23">
        <f t="shared" ref="X10:X18" si="5">+V10-W10</f>
        <v>0</v>
      </c>
      <c r="Y10" s="24">
        <f t="shared" ref="Y10:Y18" si="6">+X10*12</f>
        <v>0</v>
      </c>
      <c r="Z10" s="24">
        <v>0</v>
      </c>
      <c r="AA10" s="22">
        <f t="shared" ref="AA10:AB18" si="7">+Z10/8</f>
        <v>0</v>
      </c>
      <c r="AB10" s="22">
        <f t="shared" si="7"/>
        <v>0</v>
      </c>
      <c r="AC10" s="22">
        <f t="shared" ref="AC10:AC18" si="8">+U10</f>
        <v>1250</v>
      </c>
      <c r="AD10" s="22">
        <f t="shared" ref="AD10:AD18" si="9">+AC10-S10</f>
        <v>0</v>
      </c>
      <c r="AE10" s="24"/>
      <c r="AF10" s="4">
        <v>0</v>
      </c>
      <c r="AG10" s="4"/>
      <c r="AH10" s="4">
        <f t="shared" ref="AH10:AH18" si="10">+AF10+AG10</f>
        <v>0</v>
      </c>
    </row>
    <row r="11" spans="1:34">
      <c r="A11" s="16" t="s">
        <v>48</v>
      </c>
      <c r="B11" s="16" t="s">
        <v>49</v>
      </c>
      <c r="C11" s="16" t="s">
        <v>44</v>
      </c>
      <c r="D11" s="19">
        <v>32690</v>
      </c>
      <c r="E11" s="16" t="s">
        <v>45</v>
      </c>
      <c r="F11" s="20">
        <v>0</v>
      </c>
      <c r="G11" s="20">
        <v>0</v>
      </c>
      <c r="H11" s="20">
        <v>0</v>
      </c>
      <c r="I11" s="20">
        <v>0</v>
      </c>
      <c r="J11" s="21">
        <f t="shared" si="0"/>
        <v>0</v>
      </c>
      <c r="K11" s="22">
        <v>100</v>
      </c>
      <c r="L11" s="19">
        <v>44804</v>
      </c>
      <c r="M11" s="22">
        <v>0</v>
      </c>
      <c r="N11" s="22">
        <v>100</v>
      </c>
      <c r="O11" s="22">
        <f t="shared" si="1"/>
        <v>100</v>
      </c>
      <c r="P11" s="22">
        <v>0</v>
      </c>
      <c r="Q11" s="22">
        <f t="shared" si="3"/>
        <v>0</v>
      </c>
      <c r="R11" s="22">
        <f t="shared" si="2"/>
        <v>0</v>
      </c>
      <c r="S11" s="22">
        <f t="shared" si="4"/>
        <v>100</v>
      </c>
      <c r="U11" s="22">
        <v>100</v>
      </c>
      <c r="V11" s="23">
        <v>0</v>
      </c>
      <c r="W11" s="23">
        <v>0</v>
      </c>
      <c r="X11" s="23">
        <f t="shared" si="5"/>
        <v>0</v>
      </c>
      <c r="Y11" s="24">
        <f t="shared" si="6"/>
        <v>0</v>
      </c>
      <c r="Z11" s="24">
        <v>0</v>
      </c>
      <c r="AA11" s="22">
        <f t="shared" si="7"/>
        <v>0</v>
      </c>
      <c r="AB11" s="22">
        <f t="shared" si="7"/>
        <v>0</v>
      </c>
      <c r="AC11" s="22">
        <f t="shared" si="8"/>
        <v>100</v>
      </c>
      <c r="AD11" s="22">
        <f t="shared" si="9"/>
        <v>0</v>
      </c>
      <c r="AE11" s="24"/>
      <c r="AF11" s="4">
        <v>0</v>
      </c>
      <c r="AG11" s="4"/>
      <c r="AH11" s="4">
        <f t="shared" si="10"/>
        <v>0</v>
      </c>
    </row>
    <row r="12" spans="1:34">
      <c r="A12" s="16" t="s">
        <v>50</v>
      </c>
      <c r="B12" s="16" t="s">
        <v>51</v>
      </c>
      <c r="C12" s="16" t="s">
        <v>44</v>
      </c>
      <c r="D12" s="19">
        <v>33055</v>
      </c>
      <c r="E12" s="16" t="s">
        <v>45</v>
      </c>
      <c r="F12" s="20">
        <v>0</v>
      </c>
      <c r="G12" s="20">
        <v>0</v>
      </c>
      <c r="H12" s="20">
        <v>0</v>
      </c>
      <c r="I12" s="20">
        <v>0</v>
      </c>
      <c r="J12" s="21">
        <f t="shared" si="0"/>
        <v>0</v>
      </c>
      <c r="K12" s="22">
        <v>236.5</v>
      </c>
      <c r="L12" s="19">
        <v>44804</v>
      </c>
      <c r="M12" s="22">
        <v>0</v>
      </c>
      <c r="N12" s="22">
        <v>236.5</v>
      </c>
      <c r="O12" s="22">
        <f t="shared" si="1"/>
        <v>236.5</v>
      </c>
      <c r="P12" s="22">
        <v>0</v>
      </c>
      <c r="Q12" s="22">
        <f t="shared" si="3"/>
        <v>0</v>
      </c>
      <c r="R12" s="22">
        <f t="shared" si="2"/>
        <v>0</v>
      </c>
      <c r="S12" s="22">
        <f t="shared" si="4"/>
        <v>236.5</v>
      </c>
      <c r="U12" s="22">
        <v>236.5</v>
      </c>
      <c r="V12" s="23">
        <v>0</v>
      </c>
      <c r="W12" s="23">
        <v>0</v>
      </c>
      <c r="X12" s="23">
        <f t="shared" si="5"/>
        <v>0</v>
      </c>
      <c r="Y12" s="24">
        <f t="shared" si="6"/>
        <v>0</v>
      </c>
      <c r="Z12" s="24">
        <v>0</v>
      </c>
      <c r="AA12" s="22">
        <f t="shared" si="7"/>
        <v>0</v>
      </c>
      <c r="AB12" s="22">
        <f t="shared" si="7"/>
        <v>0</v>
      </c>
      <c r="AC12" s="22">
        <f t="shared" si="8"/>
        <v>236.5</v>
      </c>
      <c r="AD12" s="22">
        <f t="shared" si="9"/>
        <v>0</v>
      </c>
      <c r="AE12" s="24"/>
      <c r="AF12" s="4">
        <v>0</v>
      </c>
      <c r="AG12" s="4"/>
      <c r="AH12" s="4">
        <f t="shared" si="10"/>
        <v>0</v>
      </c>
    </row>
    <row r="13" spans="1:34">
      <c r="A13" s="16" t="s">
        <v>52</v>
      </c>
      <c r="B13" s="16" t="s">
        <v>53</v>
      </c>
      <c r="C13" s="16" t="s">
        <v>54</v>
      </c>
      <c r="D13" s="19">
        <v>34150</v>
      </c>
      <c r="E13" s="16" t="s">
        <v>45</v>
      </c>
      <c r="F13" s="20">
        <v>0</v>
      </c>
      <c r="G13" s="20">
        <v>0</v>
      </c>
      <c r="H13" s="20">
        <v>0</v>
      </c>
      <c r="I13" s="20">
        <v>0</v>
      </c>
      <c r="J13" s="21">
        <f t="shared" si="0"/>
        <v>0</v>
      </c>
      <c r="K13" s="22">
        <v>3000</v>
      </c>
      <c r="L13" s="19">
        <v>44804</v>
      </c>
      <c r="M13" s="22">
        <v>0</v>
      </c>
      <c r="N13" s="22">
        <v>3000</v>
      </c>
      <c r="O13" s="22">
        <f t="shared" si="1"/>
        <v>3000</v>
      </c>
      <c r="P13" s="22">
        <v>0</v>
      </c>
      <c r="Q13" s="22">
        <f t="shared" si="3"/>
        <v>0</v>
      </c>
      <c r="R13" s="22">
        <f t="shared" si="2"/>
        <v>0</v>
      </c>
      <c r="S13" s="22">
        <f t="shared" si="4"/>
        <v>3000</v>
      </c>
      <c r="U13" s="22">
        <v>3000</v>
      </c>
      <c r="V13" s="23">
        <v>0</v>
      </c>
      <c r="W13" s="23">
        <v>0</v>
      </c>
      <c r="X13" s="23">
        <f t="shared" si="5"/>
        <v>0</v>
      </c>
      <c r="Y13" s="24">
        <f t="shared" si="6"/>
        <v>0</v>
      </c>
      <c r="Z13" s="24">
        <v>0</v>
      </c>
      <c r="AA13" s="22">
        <f t="shared" si="7"/>
        <v>0</v>
      </c>
      <c r="AB13" s="22">
        <f t="shared" si="7"/>
        <v>0</v>
      </c>
      <c r="AC13" s="22">
        <f t="shared" si="8"/>
        <v>3000</v>
      </c>
      <c r="AD13" s="22">
        <f t="shared" si="9"/>
        <v>0</v>
      </c>
      <c r="AE13" s="24"/>
      <c r="AF13" s="4">
        <v>0</v>
      </c>
      <c r="AG13" s="4"/>
      <c r="AH13" s="4">
        <f t="shared" si="10"/>
        <v>0</v>
      </c>
    </row>
    <row r="14" spans="1:34">
      <c r="A14" s="16" t="s">
        <v>55</v>
      </c>
      <c r="B14" s="16" t="s">
        <v>56</v>
      </c>
      <c r="C14" s="16" t="s">
        <v>57</v>
      </c>
      <c r="D14" s="19">
        <v>34880</v>
      </c>
      <c r="E14" s="16" t="s">
        <v>45</v>
      </c>
      <c r="F14" s="20">
        <v>0</v>
      </c>
      <c r="G14" s="20">
        <v>0</v>
      </c>
      <c r="H14" s="20">
        <v>0</v>
      </c>
      <c r="I14" s="20">
        <v>0</v>
      </c>
      <c r="J14" s="21">
        <f t="shared" si="0"/>
        <v>0</v>
      </c>
      <c r="K14" s="22">
        <v>381.9</v>
      </c>
      <c r="L14" s="19">
        <v>44804</v>
      </c>
      <c r="M14" s="22">
        <v>0</v>
      </c>
      <c r="N14" s="22">
        <v>381.9</v>
      </c>
      <c r="O14" s="22">
        <f t="shared" si="1"/>
        <v>381.9</v>
      </c>
      <c r="P14" s="22">
        <v>0</v>
      </c>
      <c r="Q14" s="22">
        <f t="shared" si="3"/>
        <v>0</v>
      </c>
      <c r="R14" s="22">
        <f t="shared" si="2"/>
        <v>0</v>
      </c>
      <c r="S14" s="22">
        <f t="shared" si="4"/>
        <v>381.9</v>
      </c>
      <c r="U14" s="22">
        <v>381.9</v>
      </c>
      <c r="V14" s="23">
        <v>0</v>
      </c>
      <c r="W14" s="23">
        <v>0</v>
      </c>
      <c r="X14" s="23">
        <f t="shared" si="5"/>
        <v>0</v>
      </c>
      <c r="Y14" s="24">
        <f t="shared" si="6"/>
        <v>0</v>
      </c>
      <c r="Z14" s="24">
        <v>0</v>
      </c>
      <c r="AA14" s="22">
        <f t="shared" si="7"/>
        <v>0</v>
      </c>
      <c r="AB14" s="22">
        <f t="shared" si="7"/>
        <v>0</v>
      </c>
      <c r="AC14" s="22">
        <f t="shared" si="8"/>
        <v>381.9</v>
      </c>
      <c r="AD14" s="22">
        <f t="shared" si="9"/>
        <v>0</v>
      </c>
      <c r="AE14" s="24"/>
      <c r="AF14" s="4">
        <v>0</v>
      </c>
      <c r="AG14" s="4"/>
      <c r="AH14" s="4">
        <f t="shared" si="10"/>
        <v>0</v>
      </c>
    </row>
    <row r="15" spans="1:34">
      <c r="A15" s="16" t="s">
        <v>58</v>
      </c>
      <c r="B15" s="16" t="s">
        <v>59</v>
      </c>
      <c r="C15" s="16" t="s">
        <v>44</v>
      </c>
      <c r="D15" s="19">
        <v>34880</v>
      </c>
      <c r="E15" s="16" t="s">
        <v>45</v>
      </c>
      <c r="F15" s="20">
        <v>0</v>
      </c>
      <c r="G15" s="20">
        <v>0</v>
      </c>
      <c r="H15" s="20">
        <v>0</v>
      </c>
      <c r="I15" s="20">
        <v>0</v>
      </c>
      <c r="J15" s="21">
        <f t="shared" si="0"/>
        <v>0</v>
      </c>
      <c r="K15" s="22">
        <v>2228.5</v>
      </c>
      <c r="L15" s="19">
        <v>44804</v>
      </c>
      <c r="M15" s="22">
        <v>0</v>
      </c>
      <c r="N15" s="22">
        <v>2228.5</v>
      </c>
      <c r="O15" s="22">
        <f t="shared" si="1"/>
        <v>2228.5</v>
      </c>
      <c r="P15" s="22">
        <v>0</v>
      </c>
      <c r="Q15" s="22">
        <f t="shared" si="3"/>
        <v>0</v>
      </c>
      <c r="R15" s="22">
        <f t="shared" si="2"/>
        <v>0</v>
      </c>
      <c r="S15" s="22">
        <f t="shared" si="4"/>
        <v>2228.5</v>
      </c>
      <c r="U15" s="22">
        <v>2228.5</v>
      </c>
      <c r="V15" s="23">
        <v>0</v>
      </c>
      <c r="W15" s="23">
        <v>0</v>
      </c>
      <c r="X15" s="23">
        <f t="shared" si="5"/>
        <v>0</v>
      </c>
      <c r="Y15" s="24">
        <f t="shared" si="6"/>
        <v>0</v>
      </c>
      <c r="Z15" s="24">
        <v>0</v>
      </c>
      <c r="AA15" s="22">
        <f t="shared" si="7"/>
        <v>0</v>
      </c>
      <c r="AB15" s="22">
        <f t="shared" si="7"/>
        <v>0</v>
      </c>
      <c r="AC15" s="22">
        <f t="shared" si="8"/>
        <v>2228.5</v>
      </c>
      <c r="AD15" s="22">
        <f t="shared" si="9"/>
        <v>0</v>
      </c>
      <c r="AE15" s="24"/>
      <c r="AF15" s="4">
        <v>0</v>
      </c>
      <c r="AG15" s="4"/>
      <c r="AH15" s="4">
        <f t="shared" si="10"/>
        <v>0</v>
      </c>
    </row>
    <row r="16" spans="1:34">
      <c r="A16" s="16" t="s">
        <v>60</v>
      </c>
      <c r="B16" s="16" t="s">
        <v>61</v>
      </c>
      <c r="C16" s="16" t="s">
        <v>62</v>
      </c>
      <c r="D16" s="19">
        <v>36161</v>
      </c>
      <c r="E16" s="16" t="s">
        <v>45</v>
      </c>
      <c r="F16" s="20">
        <v>0</v>
      </c>
      <c r="G16" s="20">
        <v>0</v>
      </c>
      <c r="H16" s="20">
        <v>0</v>
      </c>
      <c r="I16" s="20">
        <v>0</v>
      </c>
      <c r="J16" s="21">
        <f t="shared" si="0"/>
        <v>0</v>
      </c>
      <c r="K16" s="22">
        <v>500</v>
      </c>
      <c r="L16" s="19">
        <v>44804</v>
      </c>
      <c r="M16" s="22">
        <v>0</v>
      </c>
      <c r="N16" s="22">
        <v>500</v>
      </c>
      <c r="O16" s="22">
        <f t="shared" si="1"/>
        <v>500</v>
      </c>
      <c r="P16" s="22">
        <v>0</v>
      </c>
      <c r="Q16" s="22">
        <f t="shared" si="3"/>
        <v>0</v>
      </c>
      <c r="R16" s="22">
        <f t="shared" si="2"/>
        <v>0</v>
      </c>
      <c r="S16" s="22">
        <f t="shared" si="4"/>
        <v>500</v>
      </c>
      <c r="U16" s="22">
        <v>500</v>
      </c>
      <c r="V16" s="23">
        <v>0</v>
      </c>
      <c r="W16" s="23">
        <v>0</v>
      </c>
      <c r="X16" s="23">
        <f t="shared" si="5"/>
        <v>0</v>
      </c>
      <c r="Y16" s="24">
        <f t="shared" si="6"/>
        <v>0</v>
      </c>
      <c r="Z16" s="24">
        <v>0</v>
      </c>
      <c r="AA16" s="22">
        <f t="shared" si="7"/>
        <v>0</v>
      </c>
      <c r="AB16" s="22">
        <f t="shared" si="7"/>
        <v>0</v>
      </c>
      <c r="AC16" s="22">
        <f t="shared" si="8"/>
        <v>500</v>
      </c>
      <c r="AD16" s="22">
        <f t="shared" si="9"/>
        <v>0</v>
      </c>
      <c r="AE16" s="24"/>
      <c r="AF16" s="4">
        <v>0</v>
      </c>
      <c r="AG16" s="4"/>
      <c r="AH16" s="4">
        <f t="shared" si="10"/>
        <v>0</v>
      </c>
    </row>
    <row r="17" spans="1:34">
      <c r="A17" s="16" t="s">
        <v>63</v>
      </c>
      <c r="B17" s="16" t="s">
        <v>64</v>
      </c>
      <c r="C17" s="16" t="s">
        <v>65</v>
      </c>
      <c r="D17" s="19">
        <v>38292</v>
      </c>
      <c r="E17" s="16" t="s">
        <v>45</v>
      </c>
      <c r="F17" s="20">
        <v>0</v>
      </c>
      <c r="G17" s="20">
        <v>0</v>
      </c>
      <c r="H17" s="20">
        <v>0</v>
      </c>
      <c r="I17" s="20">
        <v>0</v>
      </c>
      <c r="J17" s="21">
        <f t="shared" si="0"/>
        <v>0</v>
      </c>
      <c r="K17" s="22">
        <v>13154.52</v>
      </c>
      <c r="L17" s="19">
        <v>44804</v>
      </c>
      <c r="M17" s="22">
        <v>0</v>
      </c>
      <c r="N17" s="22">
        <v>13154.52</v>
      </c>
      <c r="O17" s="22">
        <f t="shared" si="1"/>
        <v>13154.52</v>
      </c>
      <c r="P17" s="22">
        <v>0</v>
      </c>
      <c r="Q17" s="22">
        <f t="shared" si="3"/>
        <v>0</v>
      </c>
      <c r="R17" s="22">
        <f t="shared" si="2"/>
        <v>0</v>
      </c>
      <c r="S17" s="22">
        <f t="shared" si="4"/>
        <v>13154.52</v>
      </c>
      <c r="U17" s="22">
        <v>13154.52</v>
      </c>
      <c r="V17" s="23">
        <v>0</v>
      </c>
      <c r="W17" s="23">
        <v>0</v>
      </c>
      <c r="X17" s="23">
        <f t="shared" si="5"/>
        <v>0</v>
      </c>
      <c r="Y17" s="24">
        <f t="shared" si="6"/>
        <v>0</v>
      </c>
      <c r="Z17" s="24">
        <v>0</v>
      </c>
      <c r="AA17" s="22">
        <f t="shared" si="7"/>
        <v>0</v>
      </c>
      <c r="AB17" s="22">
        <f t="shared" si="7"/>
        <v>0</v>
      </c>
      <c r="AC17" s="22">
        <f t="shared" si="8"/>
        <v>13154.52</v>
      </c>
      <c r="AD17" s="22">
        <f t="shared" si="9"/>
        <v>0</v>
      </c>
      <c r="AE17" s="24"/>
      <c r="AF17" s="4">
        <v>0</v>
      </c>
      <c r="AG17" s="4"/>
      <c r="AH17" s="4">
        <f t="shared" si="10"/>
        <v>0</v>
      </c>
    </row>
    <row r="18" spans="1:34">
      <c r="A18" s="16" t="s">
        <v>66</v>
      </c>
      <c r="B18" s="16" t="s">
        <v>67</v>
      </c>
      <c r="C18" s="16" t="s">
        <v>68</v>
      </c>
      <c r="D18" s="19">
        <v>38292</v>
      </c>
      <c r="E18" s="16" t="s">
        <v>45</v>
      </c>
      <c r="F18" s="20">
        <v>0</v>
      </c>
      <c r="G18" s="20">
        <v>0</v>
      </c>
      <c r="H18" s="20">
        <v>0</v>
      </c>
      <c r="I18" s="20">
        <v>0</v>
      </c>
      <c r="J18" s="21">
        <f t="shared" si="0"/>
        <v>0</v>
      </c>
      <c r="K18" s="22">
        <v>7712.43</v>
      </c>
      <c r="L18" s="19">
        <v>44804</v>
      </c>
      <c r="M18" s="22">
        <v>0</v>
      </c>
      <c r="N18" s="22">
        <v>7712.43</v>
      </c>
      <c r="O18" s="22">
        <f t="shared" si="1"/>
        <v>7712.43</v>
      </c>
      <c r="P18" s="22">
        <v>0</v>
      </c>
      <c r="Q18" s="22">
        <f t="shared" si="3"/>
        <v>0</v>
      </c>
      <c r="R18" s="22">
        <f t="shared" si="2"/>
        <v>0</v>
      </c>
      <c r="S18" s="22">
        <f t="shared" si="4"/>
        <v>7712.43</v>
      </c>
      <c r="U18" s="22">
        <v>7712.43</v>
      </c>
      <c r="V18" s="23">
        <v>0</v>
      </c>
      <c r="W18" s="23">
        <v>0</v>
      </c>
      <c r="X18" s="23">
        <f t="shared" si="5"/>
        <v>0</v>
      </c>
      <c r="Y18" s="24">
        <f t="shared" si="6"/>
        <v>0</v>
      </c>
      <c r="Z18" s="24">
        <v>0</v>
      </c>
      <c r="AA18" s="22">
        <f t="shared" si="7"/>
        <v>0</v>
      </c>
      <c r="AB18" s="22">
        <f t="shared" si="7"/>
        <v>0</v>
      </c>
      <c r="AC18" s="22">
        <f t="shared" si="8"/>
        <v>7712.43</v>
      </c>
      <c r="AD18" s="22">
        <f t="shared" si="9"/>
        <v>0</v>
      </c>
      <c r="AE18" s="24"/>
      <c r="AF18" s="4">
        <v>0</v>
      </c>
      <c r="AG18" s="4"/>
      <c r="AH18" s="4">
        <f t="shared" si="10"/>
        <v>0</v>
      </c>
    </row>
    <row r="19" spans="1:34">
      <c r="A19" s="16" t="s">
        <v>41</v>
      </c>
      <c r="E19" s="25"/>
      <c r="K19" s="22">
        <v>28713.85</v>
      </c>
      <c r="M19" s="22">
        <v>0</v>
      </c>
      <c r="N19" s="22">
        <v>28713.85</v>
      </c>
      <c r="O19" s="22">
        <f>SUM(O9:O18)</f>
        <v>28713.85</v>
      </c>
      <c r="P19" s="22">
        <f>SUM(P9:P18)</f>
        <v>0</v>
      </c>
      <c r="Q19" s="22">
        <f>SUM(Q9:Q18)</f>
        <v>0</v>
      </c>
      <c r="R19" s="22">
        <f>SUM(R9:R18)</f>
        <v>0</v>
      </c>
      <c r="S19" s="22">
        <f>SUM(S9:S18)</f>
        <v>28713.85</v>
      </c>
      <c r="U19" s="22">
        <v>28713.85</v>
      </c>
      <c r="AA19" s="22">
        <f>SUM(AA9:AA18)</f>
        <v>0</v>
      </c>
      <c r="AB19" s="22">
        <f>SUM(AB9:AB18)</f>
        <v>0</v>
      </c>
      <c r="AC19" s="22">
        <f>SUM(AC9:AC18)</f>
        <v>28713.85</v>
      </c>
      <c r="AD19" s="22">
        <f>SUM(AD9:AD18)</f>
        <v>0</v>
      </c>
      <c r="AF19" s="4">
        <f>SUM(AF9:AF18)</f>
        <v>0</v>
      </c>
      <c r="AG19" s="4">
        <f>SUM(AG9:AG18)</f>
        <v>0</v>
      </c>
      <c r="AH19" s="4">
        <f>SUM(AH9:AH18)</f>
        <v>0</v>
      </c>
    </row>
    <row r="20" spans="1:34">
      <c r="A20" s="16" t="s">
        <v>69</v>
      </c>
      <c r="E20" s="25"/>
      <c r="K20" s="22">
        <v>0</v>
      </c>
      <c r="M20" s="22"/>
      <c r="N20" s="22"/>
      <c r="O20" s="22"/>
      <c r="P20" s="22"/>
      <c r="Q20" s="22"/>
      <c r="R20" s="22"/>
      <c r="S20" s="22"/>
      <c r="U20" s="22"/>
      <c r="AA20" s="22"/>
      <c r="AB20" s="22"/>
      <c r="AC20" s="22"/>
      <c r="AD20" s="22"/>
      <c r="AF20" s="4"/>
      <c r="AG20" s="4"/>
      <c r="AH20" s="4"/>
    </row>
    <row r="21" spans="1:34">
      <c r="A21" s="16" t="s">
        <v>70</v>
      </c>
      <c r="AB21" s="4"/>
      <c r="AC21" s="4"/>
      <c r="AD21" s="4"/>
      <c r="AF21" s="4"/>
      <c r="AG21" s="4"/>
      <c r="AH21" s="4"/>
    </row>
    <row r="22" spans="1:34">
      <c r="A22" s="16" t="s">
        <v>71</v>
      </c>
      <c r="E22" s="25"/>
      <c r="K22" s="22">
        <v>28713.85</v>
      </c>
      <c r="M22" s="22">
        <v>0</v>
      </c>
      <c r="N22" s="22">
        <v>28713.85</v>
      </c>
      <c r="O22" s="22"/>
      <c r="P22" s="22"/>
      <c r="Q22" s="22"/>
      <c r="R22" s="22"/>
      <c r="S22" s="22"/>
      <c r="U22" s="22"/>
      <c r="AA22" s="22"/>
      <c r="AB22" s="22"/>
      <c r="AC22" s="22"/>
      <c r="AD22" s="22"/>
      <c r="AF22" s="4"/>
      <c r="AG22" s="4"/>
      <c r="AH22" s="4"/>
    </row>
    <row r="23" spans="1:34">
      <c r="A23" s="16" t="s">
        <v>72</v>
      </c>
      <c r="AB23" s="4"/>
      <c r="AC23" s="4"/>
      <c r="AD23" s="4"/>
      <c r="AF23" s="4"/>
      <c r="AG23" s="4"/>
      <c r="AH23" s="4"/>
    </row>
    <row r="24" spans="1:34">
      <c r="A24" s="16" t="s">
        <v>73</v>
      </c>
      <c r="AB24" s="4"/>
      <c r="AC24" s="4"/>
      <c r="AD24" s="4"/>
      <c r="AF24" s="4"/>
      <c r="AG24" s="4"/>
      <c r="AH24" s="4"/>
    </row>
    <row r="25" spans="1:34">
      <c r="A25" s="16" t="s">
        <v>74</v>
      </c>
      <c r="AB25" s="4"/>
      <c r="AC25" s="4"/>
      <c r="AD25" s="4"/>
      <c r="AF25" s="4"/>
      <c r="AG25" s="4"/>
      <c r="AH25" s="4"/>
    </row>
    <row r="26" spans="1:34">
      <c r="A26" s="16" t="s">
        <v>75</v>
      </c>
      <c r="B26" s="16" t="s">
        <v>76</v>
      </c>
      <c r="C26" s="16" t="s">
        <v>77</v>
      </c>
      <c r="D26" s="19">
        <v>34150</v>
      </c>
      <c r="E26" s="16" t="s">
        <v>45</v>
      </c>
      <c r="F26" s="20">
        <v>0</v>
      </c>
      <c r="G26" s="20">
        <v>0</v>
      </c>
      <c r="H26" s="20">
        <v>0</v>
      </c>
      <c r="I26" s="20">
        <v>0</v>
      </c>
      <c r="J26" s="21">
        <f t="shared" ref="J26" si="11">(H26*12)+I26</f>
        <v>0</v>
      </c>
      <c r="K26" s="22">
        <v>60172.41</v>
      </c>
      <c r="L26" s="19">
        <v>44804</v>
      </c>
      <c r="M26" s="22">
        <v>0</v>
      </c>
      <c r="N26" s="22">
        <v>60172.41</v>
      </c>
      <c r="O26" s="22">
        <f>+N26+P26</f>
        <v>60172.41</v>
      </c>
      <c r="P26" s="22">
        <v>0</v>
      </c>
      <c r="Q26" s="22">
        <f t="shared" ref="Q26" si="12">+P26/8</f>
        <v>0</v>
      </c>
      <c r="R26" s="22">
        <f t="shared" ref="R26" si="13">+Q26*4</f>
        <v>0</v>
      </c>
      <c r="S26" s="22">
        <f t="shared" ref="S26" si="14">+O26-P26-R26</f>
        <v>60172.41</v>
      </c>
      <c r="U26" s="22">
        <v>60172.41</v>
      </c>
      <c r="V26" s="23">
        <v>0</v>
      </c>
      <c r="W26" s="23">
        <v>0</v>
      </c>
      <c r="X26" s="23">
        <f t="shared" ref="X26" si="15">+V26-W26</f>
        <v>0</v>
      </c>
      <c r="Y26" s="24">
        <f t="shared" ref="Y26" si="16">+X26*12</f>
        <v>0</v>
      </c>
      <c r="Z26" s="24">
        <v>0</v>
      </c>
      <c r="AA26" s="22">
        <f t="shared" ref="AA26:AB26" si="17">+Z26/8</f>
        <v>0</v>
      </c>
      <c r="AB26" s="22">
        <f t="shared" si="17"/>
        <v>0</v>
      </c>
      <c r="AC26" s="22">
        <f t="shared" ref="AC26" si="18">+U26</f>
        <v>60172.41</v>
      </c>
      <c r="AD26" s="22">
        <f t="shared" ref="AD26" si="19">+AC26-S26</f>
        <v>0</v>
      </c>
      <c r="AE26" s="24"/>
      <c r="AF26" s="4">
        <v>0</v>
      </c>
      <c r="AG26" s="4"/>
      <c r="AH26" s="4">
        <f t="shared" ref="AH26" si="20">+AF26+AG26</f>
        <v>0</v>
      </c>
    </row>
    <row r="27" spans="1:34">
      <c r="A27" s="16" t="s">
        <v>74</v>
      </c>
      <c r="E27" s="25"/>
      <c r="K27" s="22">
        <v>60172.41</v>
      </c>
      <c r="M27" s="22">
        <v>0</v>
      </c>
      <c r="N27" s="22">
        <v>60172.41</v>
      </c>
      <c r="O27" s="22">
        <f>SUM(O26)</f>
        <v>60172.41</v>
      </c>
      <c r="P27" s="22">
        <f>SUM(P26)</f>
        <v>0</v>
      </c>
      <c r="Q27" s="22">
        <f>SUM(Q26)</f>
        <v>0</v>
      </c>
      <c r="R27" s="22">
        <f>SUM(R26)</f>
        <v>0</v>
      </c>
      <c r="S27" s="22">
        <f>SUM(S26)</f>
        <v>60172.41</v>
      </c>
      <c r="U27" s="22">
        <v>60172.41</v>
      </c>
      <c r="AA27" s="22">
        <f>SUM(AA26)</f>
        <v>0</v>
      </c>
      <c r="AB27" s="22">
        <f>SUM(AB26)</f>
        <v>0</v>
      </c>
      <c r="AC27" s="22">
        <f>SUM(AC26)</f>
        <v>60172.41</v>
      </c>
      <c r="AD27" s="22">
        <f>SUM(AD26)</f>
        <v>0</v>
      </c>
      <c r="AF27" s="4">
        <f>SUM(AF26)</f>
        <v>0</v>
      </c>
      <c r="AG27" s="4">
        <f t="shared" ref="AG27:AH27" si="21">SUM(AG26)</f>
        <v>0</v>
      </c>
      <c r="AH27" s="4">
        <f t="shared" si="21"/>
        <v>0</v>
      </c>
    </row>
    <row r="28" spans="1:34">
      <c r="A28" s="16" t="s">
        <v>69</v>
      </c>
      <c r="E28" s="25"/>
      <c r="K28" s="22">
        <v>0</v>
      </c>
      <c r="M28" s="22">
        <v>0</v>
      </c>
      <c r="N28" s="22">
        <v>0</v>
      </c>
      <c r="O28" s="22"/>
      <c r="P28" s="22"/>
      <c r="Q28" s="22"/>
      <c r="R28" s="22"/>
      <c r="S28" s="22"/>
      <c r="U28" s="22"/>
      <c r="AA28" s="22"/>
      <c r="AB28" s="22"/>
      <c r="AC28" s="22"/>
      <c r="AD28" s="22"/>
      <c r="AF28" s="4"/>
      <c r="AG28" s="4"/>
      <c r="AH28" s="4"/>
    </row>
    <row r="29" spans="1:34">
      <c r="A29" s="16" t="s">
        <v>70</v>
      </c>
      <c r="AB29" s="4"/>
      <c r="AC29" s="4"/>
      <c r="AD29" s="4"/>
      <c r="AF29" s="4"/>
      <c r="AG29" s="4"/>
      <c r="AH29" s="4"/>
    </row>
    <row r="30" spans="1:34">
      <c r="A30" s="16" t="s">
        <v>71</v>
      </c>
      <c r="E30" s="25"/>
      <c r="K30" s="22">
        <v>60172.41</v>
      </c>
      <c r="M30" s="22">
        <v>0</v>
      </c>
      <c r="N30" s="22">
        <v>60172.41</v>
      </c>
      <c r="AB30" s="4"/>
      <c r="AC30" s="4"/>
      <c r="AD30" s="4"/>
      <c r="AF30" s="4"/>
      <c r="AG30" s="4"/>
      <c r="AH30" s="4"/>
    </row>
    <row r="31" spans="1:34">
      <c r="A31" s="16" t="s">
        <v>78</v>
      </c>
      <c r="AB31" s="4"/>
      <c r="AC31" s="4"/>
      <c r="AD31" s="4"/>
      <c r="AF31" s="4"/>
      <c r="AG31" s="4"/>
      <c r="AH31" s="4"/>
    </row>
    <row r="32" spans="1:34">
      <c r="A32" s="16" t="s">
        <v>73</v>
      </c>
      <c r="AB32" s="4"/>
      <c r="AC32" s="4"/>
      <c r="AD32" s="4"/>
      <c r="AF32" s="4"/>
      <c r="AG32" s="4"/>
      <c r="AH32" s="4"/>
    </row>
    <row r="33" spans="1:34">
      <c r="A33" s="16" t="s">
        <v>79</v>
      </c>
      <c r="AB33" s="4"/>
      <c r="AC33" s="4"/>
      <c r="AD33" s="4"/>
      <c r="AF33" s="4"/>
      <c r="AG33" s="4"/>
      <c r="AH33" s="4"/>
    </row>
    <row r="34" spans="1:34">
      <c r="A34" s="16" t="s">
        <v>80</v>
      </c>
      <c r="B34" s="16" t="s">
        <v>81</v>
      </c>
      <c r="C34" s="16" t="s">
        <v>44</v>
      </c>
      <c r="D34" s="19">
        <v>27576</v>
      </c>
      <c r="E34" s="16" t="s">
        <v>45</v>
      </c>
      <c r="F34" s="20">
        <v>0</v>
      </c>
      <c r="G34" s="20">
        <v>0</v>
      </c>
      <c r="H34" s="20">
        <v>0</v>
      </c>
      <c r="I34" s="20">
        <v>0</v>
      </c>
      <c r="J34" s="21">
        <f t="shared" ref="J34:J40" si="22">(H34*12)+I34</f>
        <v>0</v>
      </c>
      <c r="K34" s="22">
        <v>1464</v>
      </c>
      <c r="L34" s="19">
        <v>44804</v>
      </c>
      <c r="M34" s="22">
        <v>0</v>
      </c>
      <c r="N34" s="22">
        <v>1464</v>
      </c>
      <c r="O34" s="22">
        <f t="shared" ref="O34:O40" si="23">+N34+P34</f>
        <v>1464</v>
      </c>
      <c r="P34" s="22">
        <v>0</v>
      </c>
      <c r="Q34" s="22">
        <f t="shared" ref="Q34:Q40" si="24">+P34/8</f>
        <v>0</v>
      </c>
      <c r="R34" s="22">
        <f t="shared" ref="R34:R40" si="25">+Q34*4</f>
        <v>0</v>
      </c>
      <c r="S34" s="22">
        <f t="shared" ref="S34:S40" si="26">+O34-P34-R34</f>
        <v>1464</v>
      </c>
      <c r="U34" s="22">
        <v>1464</v>
      </c>
      <c r="V34" s="23">
        <v>0</v>
      </c>
      <c r="W34" s="23">
        <v>0</v>
      </c>
      <c r="X34" s="23">
        <f t="shared" ref="X34:X40" si="27">+V34-W34</f>
        <v>0</v>
      </c>
      <c r="Y34" s="24">
        <f t="shared" ref="Y34:Y40" si="28">+X34*12</f>
        <v>0</v>
      </c>
      <c r="Z34" s="24">
        <v>0</v>
      </c>
      <c r="AA34" s="22">
        <f t="shared" ref="AA34:AB40" si="29">+Z34/8</f>
        <v>0</v>
      </c>
      <c r="AB34" s="22">
        <f t="shared" si="29"/>
        <v>0</v>
      </c>
      <c r="AC34" s="22">
        <f t="shared" ref="AC34:AC40" si="30">+U34</f>
        <v>1464</v>
      </c>
      <c r="AD34" s="22">
        <f t="shared" ref="AD34:AD40" si="31">+AC34-S34</f>
        <v>0</v>
      </c>
      <c r="AE34" s="24"/>
      <c r="AF34" s="4">
        <v>0</v>
      </c>
      <c r="AG34" s="4"/>
      <c r="AH34" s="4">
        <f t="shared" ref="AH34:AH40" si="32">+AF34+AG34</f>
        <v>0</v>
      </c>
    </row>
    <row r="35" spans="1:34">
      <c r="A35" s="16" t="s">
        <v>82</v>
      </c>
      <c r="B35" s="16" t="s">
        <v>83</v>
      </c>
      <c r="C35" s="16" t="s">
        <v>84</v>
      </c>
      <c r="D35" s="19">
        <v>27942</v>
      </c>
      <c r="E35" s="16" t="s">
        <v>45</v>
      </c>
      <c r="F35" s="20">
        <v>0</v>
      </c>
      <c r="G35" s="20">
        <v>0</v>
      </c>
      <c r="H35" s="20">
        <v>0</v>
      </c>
      <c r="I35" s="20">
        <v>0</v>
      </c>
      <c r="J35" s="21">
        <f t="shared" si="22"/>
        <v>0</v>
      </c>
      <c r="K35" s="22">
        <v>-150</v>
      </c>
      <c r="L35" s="19">
        <v>44804</v>
      </c>
      <c r="M35" s="22">
        <v>0</v>
      </c>
      <c r="N35" s="22">
        <v>-150</v>
      </c>
      <c r="O35" s="22">
        <f t="shared" si="23"/>
        <v>-150</v>
      </c>
      <c r="P35" s="22">
        <v>0</v>
      </c>
      <c r="Q35" s="22">
        <f t="shared" si="24"/>
        <v>0</v>
      </c>
      <c r="R35" s="22">
        <f t="shared" si="25"/>
        <v>0</v>
      </c>
      <c r="S35" s="22">
        <f t="shared" si="26"/>
        <v>-150</v>
      </c>
      <c r="U35" s="22">
        <v>-150</v>
      </c>
      <c r="V35" s="23">
        <v>0</v>
      </c>
      <c r="W35" s="23">
        <v>0</v>
      </c>
      <c r="X35" s="23">
        <f t="shared" si="27"/>
        <v>0</v>
      </c>
      <c r="Y35" s="24">
        <f t="shared" si="28"/>
        <v>0</v>
      </c>
      <c r="Z35" s="24">
        <v>0</v>
      </c>
      <c r="AA35" s="22">
        <f t="shared" si="29"/>
        <v>0</v>
      </c>
      <c r="AB35" s="22">
        <f t="shared" si="29"/>
        <v>0</v>
      </c>
      <c r="AC35" s="22">
        <f t="shared" si="30"/>
        <v>-150</v>
      </c>
      <c r="AD35" s="22">
        <f t="shared" si="31"/>
        <v>0</v>
      </c>
      <c r="AE35" s="24"/>
      <c r="AF35" s="4">
        <v>0</v>
      </c>
      <c r="AG35" s="4"/>
      <c r="AH35" s="4">
        <f t="shared" si="32"/>
        <v>0</v>
      </c>
    </row>
    <row r="36" spans="1:34">
      <c r="A36" s="16" t="s">
        <v>85</v>
      </c>
      <c r="B36" s="16" t="s">
        <v>86</v>
      </c>
      <c r="C36" s="16" t="s">
        <v>84</v>
      </c>
      <c r="D36" s="19">
        <v>28733</v>
      </c>
      <c r="E36" s="16" t="s">
        <v>45</v>
      </c>
      <c r="F36" s="20">
        <v>0</v>
      </c>
      <c r="G36" s="20">
        <v>0</v>
      </c>
      <c r="H36" s="20">
        <v>0</v>
      </c>
      <c r="I36" s="20">
        <v>0</v>
      </c>
      <c r="J36" s="21">
        <f t="shared" si="22"/>
        <v>0</v>
      </c>
      <c r="K36" s="22">
        <v>53.85</v>
      </c>
      <c r="L36" s="19">
        <v>44804</v>
      </c>
      <c r="M36" s="22">
        <v>0</v>
      </c>
      <c r="N36" s="22">
        <v>53.85</v>
      </c>
      <c r="O36" s="22">
        <f t="shared" si="23"/>
        <v>53.85</v>
      </c>
      <c r="P36" s="22">
        <v>0</v>
      </c>
      <c r="Q36" s="22">
        <f t="shared" si="24"/>
        <v>0</v>
      </c>
      <c r="R36" s="22">
        <f t="shared" si="25"/>
        <v>0</v>
      </c>
      <c r="S36" s="22">
        <f t="shared" si="26"/>
        <v>53.85</v>
      </c>
      <c r="U36" s="22">
        <v>53.85</v>
      </c>
      <c r="V36" s="23">
        <v>0</v>
      </c>
      <c r="W36" s="23">
        <v>0</v>
      </c>
      <c r="X36" s="23">
        <f t="shared" si="27"/>
        <v>0</v>
      </c>
      <c r="Y36" s="24">
        <f t="shared" si="28"/>
        <v>0</v>
      </c>
      <c r="Z36" s="24">
        <v>0</v>
      </c>
      <c r="AA36" s="22">
        <f t="shared" si="29"/>
        <v>0</v>
      </c>
      <c r="AB36" s="22">
        <f t="shared" si="29"/>
        <v>0</v>
      </c>
      <c r="AC36" s="22">
        <f t="shared" si="30"/>
        <v>53.85</v>
      </c>
      <c r="AD36" s="22">
        <f t="shared" si="31"/>
        <v>0</v>
      </c>
      <c r="AE36" s="24"/>
      <c r="AF36" s="4">
        <v>0</v>
      </c>
      <c r="AG36" s="4"/>
      <c r="AH36" s="4">
        <f t="shared" si="32"/>
        <v>0</v>
      </c>
    </row>
    <row r="37" spans="1:34">
      <c r="A37" s="16" t="s">
        <v>87</v>
      </c>
      <c r="B37" s="16" t="s">
        <v>88</v>
      </c>
      <c r="C37" s="16" t="s">
        <v>84</v>
      </c>
      <c r="D37" s="19">
        <v>29037</v>
      </c>
      <c r="E37" s="16" t="s">
        <v>45</v>
      </c>
      <c r="F37" s="20">
        <v>0</v>
      </c>
      <c r="G37" s="20">
        <v>0</v>
      </c>
      <c r="H37" s="20">
        <v>0</v>
      </c>
      <c r="I37" s="20">
        <v>0</v>
      </c>
      <c r="J37" s="21">
        <f t="shared" si="22"/>
        <v>0</v>
      </c>
      <c r="K37" s="22">
        <v>238</v>
      </c>
      <c r="L37" s="19">
        <v>44804</v>
      </c>
      <c r="M37" s="22">
        <v>0</v>
      </c>
      <c r="N37" s="22">
        <v>238</v>
      </c>
      <c r="O37" s="22">
        <f t="shared" si="23"/>
        <v>238</v>
      </c>
      <c r="P37" s="22">
        <v>0</v>
      </c>
      <c r="Q37" s="22">
        <f t="shared" si="24"/>
        <v>0</v>
      </c>
      <c r="R37" s="22">
        <f t="shared" si="25"/>
        <v>0</v>
      </c>
      <c r="S37" s="22">
        <f t="shared" si="26"/>
        <v>238</v>
      </c>
      <c r="U37" s="22">
        <v>238</v>
      </c>
      <c r="V37" s="23">
        <v>0</v>
      </c>
      <c r="W37" s="23">
        <v>0</v>
      </c>
      <c r="X37" s="23">
        <f t="shared" si="27"/>
        <v>0</v>
      </c>
      <c r="Y37" s="24">
        <f t="shared" si="28"/>
        <v>0</v>
      </c>
      <c r="Z37" s="24">
        <v>0</v>
      </c>
      <c r="AA37" s="22">
        <f t="shared" si="29"/>
        <v>0</v>
      </c>
      <c r="AB37" s="22">
        <f t="shared" si="29"/>
        <v>0</v>
      </c>
      <c r="AC37" s="22">
        <f t="shared" si="30"/>
        <v>238</v>
      </c>
      <c r="AD37" s="22">
        <f t="shared" si="31"/>
        <v>0</v>
      </c>
      <c r="AE37" s="24"/>
      <c r="AF37" s="4">
        <v>0</v>
      </c>
      <c r="AG37" s="4"/>
      <c r="AH37" s="4">
        <f t="shared" si="32"/>
        <v>0</v>
      </c>
    </row>
    <row r="38" spans="1:34">
      <c r="A38" s="16" t="s">
        <v>89</v>
      </c>
      <c r="B38" s="16" t="s">
        <v>90</v>
      </c>
      <c r="C38" s="16" t="s">
        <v>91</v>
      </c>
      <c r="D38" s="19">
        <v>34150</v>
      </c>
      <c r="E38" s="16" t="s">
        <v>45</v>
      </c>
      <c r="F38" s="20">
        <v>0</v>
      </c>
      <c r="G38" s="20">
        <v>0</v>
      </c>
      <c r="H38" s="20">
        <v>0</v>
      </c>
      <c r="I38" s="20">
        <v>0</v>
      </c>
      <c r="J38" s="21">
        <f t="shared" si="22"/>
        <v>0</v>
      </c>
      <c r="K38" s="22">
        <v>523</v>
      </c>
      <c r="L38" s="19">
        <v>44804</v>
      </c>
      <c r="M38" s="22">
        <v>0</v>
      </c>
      <c r="N38" s="22">
        <v>523</v>
      </c>
      <c r="O38" s="22">
        <f t="shared" si="23"/>
        <v>523</v>
      </c>
      <c r="P38" s="22">
        <v>0</v>
      </c>
      <c r="Q38" s="22">
        <f t="shared" si="24"/>
        <v>0</v>
      </c>
      <c r="R38" s="22">
        <f t="shared" si="25"/>
        <v>0</v>
      </c>
      <c r="S38" s="22">
        <f t="shared" si="26"/>
        <v>523</v>
      </c>
      <c r="U38" s="22">
        <v>523</v>
      </c>
      <c r="V38" s="23">
        <v>0</v>
      </c>
      <c r="W38" s="23">
        <v>0</v>
      </c>
      <c r="X38" s="23">
        <f t="shared" si="27"/>
        <v>0</v>
      </c>
      <c r="Y38" s="24">
        <f t="shared" si="28"/>
        <v>0</v>
      </c>
      <c r="Z38" s="24">
        <v>0</v>
      </c>
      <c r="AA38" s="22">
        <f t="shared" si="29"/>
        <v>0</v>
      </c>
      <c r="AB38" s="22">
        <f t="shared" si="29"/>
        <v>0</v>
      </c>
      <c r="AC38" s="22">
        <f t="shared" si="30"/>
        <v>523</v>
      </c>
      <c r="AD38" s="22">
        <f t="shared" si="31"/>
        <v>0</v>
      </c>
      <c r="AE38" s="24"/>
      <c r="AF38" s="4">
        <v>0</v>
      </c>
      <c r="AG38" s="4"/>
      <c r="AH38" s="4">
        <f t="shared" si="32"/>
        <v>0</v>
      </c>
    </row>
    <row r="39" spans="1:34">
      <c r="A39" s="16" t="s">
        <v>92</v>
      </c>
      <c r="B39" s="16" t="s">
        <v>93</v>
      </c>
      <c r="C39" s="16" t="s">
        <v>94</v>
      </c>
      <c r="D39" s="19">
        <v>34880</v>
      </c>
      <c r="E39" s="16" t="s">
        <v>45</v>
      </c>
      <c r="F39" s="20">
        <v>0</v>
      </c>
      <c r="G39" s="20">
        <v>0</v>
      </c>
      <c r="H39" s="20">
        <v>0</v>
      </c>
      <c r="I39" s="20">
        <v>0</v>
      </c>
      <c r="J39" s="21">
        <f t="shared" si="22"/>
        <v>0</v>
      </c>
      <c r="K39" s="22">
        <v>4001</v>
      </c>
      <c r="L39" s="19">
        <v>44804</v>
      </c>
      <c r="M39" s="22">
        <v>0</v>
      </c>
      <c r="N39" s="22">
        <v>4001</v>
      </c>
      <c r="O39" s="22">
        <f t="shared" si="23"/>
        <v>4001</v>
      </c>
      <c r="P39" s="22">
        <v>0</v>
      </c>
      <c r="Q39" s="22">
        <f t="shared" si="24"/>
        <v>0</v>
      </c>
      <c r="R39" s="22">
        <f t="shared" si="25"/>
        <v>0</v>
      </c>
      <c r="S39" s="22">
        <f t="shared" si="26"/>
        <v>4001</v>
      </c>
      <c r="U39" s="22">
        <v>4001</v>
      </c>
      <c r="V39" s="23">
        <v>0</v>
      </c>
      <c r="W39" s="23">
        <v>0</v>
      </c>
      <c r="X39" s="23">
        <f t="shared" si="27"/>
        <v>0</v>
      </c>
      <c r="Y39" s="24">
        <f t="shared" si="28"/>
        <v>0</v>
      </c>
      <c r="Z39" s="24">
        <v>0</v>
      </c>
      <c r="AA39" s="22">
        <f t="shared" si="29"/>
        <v>0</v>
      </c>
      <c r="AB39" s="22">
        <f t="shared" si="29"/>
        <v>0</v>
      </c>
      <c r="AC39" s="22">
        <f t="shared" si="30"/>
        <v>4001</v>
      </c>
      <c r="AD39" s="22">
        <f t="shared" si="31"/>
        <v>0</v>
      </c>
      <c r="AE39" s="24"/>
      <c r="AF39" s="4">
        <v>0</v>
      </c>
      <c r="AG39" s="4"/>
      <c r="AH39" s="4">
        <f t="shared" si="32"/>
        <v>0</v>
      </c>
    </row>
    <row r="40" spans="1:34">
      <c r="A40" s="16" t="s">
        <v>95</v>
      </c>
      <c r="B40" s="16" t="s">
        <v>96</v>
      </c>
      <c r="C40" s="16" t="s">
        <v>97</v>
      </c>
      <c r="D40" s="19">
        <v>36161</v>
      </c>
      <c r="E40" s="16" t="s">
        <v>45</v>
      </c>
      <c r="F40" s="20">
        <v>0</v>
      </c>
      <c r="G40" s="20">
        <v>0</v>
      </c>
      <c r="H40" s="20">
        <v>0</v>
      </c>
      <c r="I40" s="20">
        <v>0</v>
      </c>
      <c r="J40" s="21">
        <f t="shared" si="22"/>
        <v>0</v>
      </c>
      <c r="K40" s="22">
        <v>6000</v>
      </c>
      <c r="L40" s="19">
        <v>44804</v>
      </c>
      <c r="M40" s="22">
        <v>0</v>
      </c>
      <c r="N40" s="22">
        <v>6000</v>
      </c>
      <c r="O40" s="22">
        <f t="shared" si="23"/>
        <v>6000</v>
      </c>
      <c r="P40" s="22">
        <v>0</v>
      </c>
      <c r="Q40" s="22">
        <f t="shared" si="24"/>
        <v>0</v>
      </c>
      <c r="R40" s="22">
        <f t="shared" si="25"/>
        <v>0</v>
      </c>
      <c r="S40" s="22">
        <f t="shared" si="26"/>
        <v>6000</v>
      </c>
      <c r="U40" s="22">
        <v>6000</v>
      </c>
      <c r="V40" s="23">
        <v>0</v>
      </c>
      <c r="W40" s="23">
        <v>0</v>
      </c>
      <c r="X40" s="23">
        <f t="shared" si="27"/>
        <v>0</v>
      </c>
      <c r="Y40" s="24">
        <f t="shared" si="28"/>
        <v>0</v>
      </c>
      <c r="Z40" s="24">
        <v>0</v>
      </c>
      <c r="AA40" s="22">
        <f t="shared" si="29"/>
        <v>0</v>
      </c>
      <c r="AB40" s="22">
        <f t="shared" si="29"/>
        <v>0</v>
      </c>
      <c r="AC40" s="22">
        <f t="shared" si="30"/>
        <v>6000</v>
      </c>
      <c r="AD40" s="22">
        <f t="shared" si="31"/>
        <v>0</v>
      </c>
      <c r="AE40" s="24"/>
      <c r="AF40" s="4">
        <v>0</v>
      </c>
      <c r="AG40" s="4"/>
      <c r="AH40" s="4">
        <f t="shared" si="32"/>
        <v>0</v>
      </c>
    </row>
    <row r="41" spans="1:34">
      <c r="A41" s="16" t="s">
        <v>79</v>
      </c>
      <c r="E41" s="25"/>
      <c r="K41" s="22">
        <v>12129.85</v>
      </c>
      <c r="M41" s="22">
        <v>0</v>
      </c>
      <c r="N41" s="22">
        <v>12129.85</v>
      </c>
      <c r="O41" s="22">
        <f>SUM(O34:O40)</f>
        <v>12129.85</v>
      </c>
      <c r="P41" s="22">
        <f>SUM(P34:P40)</f>
        <v>0</v>
      </c>
      <c r="Q41" s="22">
        <f>SUM(Q34:Q40)</f>
        <v>0</v>
      </c>
      <c r="R41" s="22">
        <f>SUM(R34:R40)</f>
        <v>0</v>
      </c>
      <c r="S41" s="22">
        <f>SUM(S34:S40)</f>
        <v>12129.85</v>
      </c>
      <c r="U41" s="22">
        <v>12129.85</v>
      </c>
      <c r="AA41" s="22">
        <f>SUM(AA34:AA40)</f>
        <v>0</v>
      </c>
      <c r="AB41" s="22">
        <f>SUM(AB34:AB40)</f>
        <v>0</v>
      </c>
      <c r="AC41" s="22">
        <f>SUM(AC34:AC40)</f>
        <v>12129.85</v>
      </c>
      <c r="AD41" s="22">
        <f>SUM(AD34:AD40)</f>
        <v>0</v>
      </c>
      <c r="AF41" s="4">
        <f>SUM(AF34:AF40)</f>
        <v>0</v>
      </c>
      <c r="AG41" s="4">
        <f t="shared" ref="AG41:AH41" si="33">SUM(AG34:AG40)</f>
        <v>0</v>
      </c>
      <c r="AH41" s="4">
        <f t="shared" si="33"/>
        <v>0</v>
      </c>
    </row>
    <row r="42" spans="1:34">
      <c r="A42" s="16" t="s">
        <v>69</v>
      </c>
      <c r="E42" s="25"/>
      <c r="K42" s="22">
        <v>0</v>
      </c>
      <c r="M42" s="22">
        <v>0</v>
      </c>
      <c r="N42" s="22">
        <v>0</v>
      </c>
      <c r="AB42" s="4"/>
      <c r="AC42" s="4"/>
      <c r="AD42" s="4"/>
      <c r="AF42" s="4"/>
      <c r="AG42" s="4"/>
      <c r="AH42" s="4"/>
    </row>
    <row r="43" spans="1:34">
      <c r="A43" s="16" t="s">
        <v>70</v>
      </c>
      <c r="AB43" s="4"/>
      <c r="AC43" s="4"/>
      <c r="AD43" s="4"/>
      <c r="AF43" s="4"/>
      <c r="AG43" s="4"/>
      <c r="AH43" s="4"/>
    </row>
    <row r="44" spans="1:34">
      <c r="A44" s="16" t="s">
        <v>71</v>
      </c>
      <c r="E44" s="25"/>
      <c r="K44" s="22">
        <v>12129.85</v>
      </c>
      <c r="M44" s="22">
        <v>0</v>
      </c>
      <c r="N44" s="22">
        <v>12129.85</v>
      </c>
      <c r="AB44" s="4"/>
      <c r="AC44" s="4"/>
      <c r="AD44" s="4"/>
      <c r="AF44" s="4"/>
      <c r="AG44" s="4"/>
      <c r="AH44" s="4"/>
    </row>
    <row r="45" spans="1:34">
      <c r="A45" s="16" t="s">
        <v>98</v>
      </c>
      <c r="AB45" s="4"/>
      <c r="AC45" s="4"/>
      <c r="AD45" s="4"/>
      <c r="AF45" s="4"/>
      <c r="AG45" s="4"/>
      <c r="AH45" s="4"/>
    </row>
    <row r="46" spans="1:34">
      <c r="A46" s="16" t="s">
        <v>73</v>
      </c>
      <c r="AB46" s="4"/>
      <c r="AC46" s="4"/>
      <c r="AD46" s="4"/>
      <c r="AF46" s="4"/>
      <c r="AG46" s="4"/>
      <c r="AH46" s="4"/>
    </row>
    <row r="47" spans="1:34">
      <c r="A47" s="16" t="s">
        <v>99</v>
      </c>
      <c r="AB47" s="4"/>
      <c r="AC47" s="4"/>
      <c r="AD47" s="4"/>
      <c r="AF47" s="4"/>
      <c r="AG47" s="4"/>
      <c r="AH47" s="4"/>
    </row>
    <row r="48" spans="1:34">
      <c r="A48" s="16" t="s">
        <v>100</v>
      </c>
      <c r="B48" s="16" t="s">
        <v>101</v>
      </c>
      <c r="C48" s="16" t="s">
        <v>102</v>
      </c>
      <c r="D48" s="19">
        <v>35611</v>
      </c>
      <c r="E48" s="16" t="s">
        <v>45</v>
      </c>
      <c r="F48" s="20">
        <v>0</v>
      </c>
      <c r="G48" s="20">
        <v>0</v>
      </c>
      <c r="H48" s="20">
        <v>0</v>
      </c>
      <c r="I48" s="20">
        <v>0</v>
      </c>
      <c r="J48" s="21">
        <f t="shared" ref="J48:J49" si="34">(H48*12)+I48</f>
        <v>0</v>
      </c>
      <c r="K48" s="22">
        <v>500</v>
      </c>
      <c r="L48" s="19">
        <v>44804</v>
      </c>
      <c r="M48" s="22">
        <v>0</v>
      </c>
      <c r="N48" s="22">
        <v>500</v>
      </c>
      <c r="O48" s="22">
        <f>+N48+P48</f>
        <v>500</v>
      </c>
      <c r="P48" s="22">
        <v>0</v>
      </c>
      <c r="Q48" s="22">
        <f t="shared" ref="Q48:Q49" si="35">+P48/8</f>
        <v>0</v>
      </c>
      <c r="R48" s="22">
        <f t="shared" ref="R48:R49" si="36">+Q48*4</f>
        <v>0</v>
      </c>
      <c r="S48" s="22">
        <f t="shared" ref="S48:S49" si="37">+O48-P48-R48</f>
        <v>500</v>
      </c>
      <c r="U48" s="22">
        <v>500</v>
      </c>
      <c r="V48" s="23">
        <v>0</v>
      </c>
      <c r="W48" s="23">
        <v>0</v>
      </c>
      <c r="X48" s="23">
        <f t="shared" ref="X48:X49" si="38">+V48-W48</f>
        <v>0</v>
      </c>
      <c r="Y48" s="24">
        <f t="shared" ref="Y48:Y49" si="39">+X48*12</f>
        <v>0</v>
      </c>
      <c r="Z48" s="24">
        <v>0</v>
      </c>
      <c r="AA48" s="22">
        <f t="shared" ref="AA48:AB49" si="40">+Z48/8</f>
        <v>0</v>
      </c>
      <c r="AB48" s="22">
        <f t="shared" si="40"/>
        <v>0</v>
      </c>
      <c r="AC48" s="22">
        <f t="shared" ref="AC48:AC49" si="41">+U48</f>
        <v>500</v>
      </c>
      <c r="AD48" s="22">
        <f t="shared" ref="AD48:AD49" si="42">+AC48-S48</f>
        <v>0</v>
      </c>
      <c r="AE48" s="24"/>
      <c r="AF48" s="4">
        <v>0</v>
      </c>
      <c r="AG48" s="4"/>
      <c r="AH48" s="4">
        <f t="shared" ref="AH48:AH49" si="43">+AF48+AG48</f>
        <v>0</v>
      </c>
    </row>
    <row r="49" spans="1:34">
      <c r="A49" s="16" t="s">
        <v>103</v>
      </c>
      <c r="B49" s="16" t="s">
        <v>104</v>
      </c>
      <c r="C49" s="16" t="s">
        <v>105</v>
      </c>
      <c r="D49" s="19">
        <v>35976</v>
      </c>
      <c r="E49" s="16" t="s">
        <v>45</v>
      </c>
      <c r="F49" s="20">
        <v>0</v>
      </c>
      <c r="G49" s="20">
        <v>0</v>
      </c>
      <c r="H49" s="20">
        <v>0</v>
      </c>
      <c r="I49" s="20">
        <v>0</v>
      </c>
      <c r="J49" s="21">
        <f t="shared" si="34"/>
        <v>0</v>
      </c>
      <c r="K49" s="22">
        <v>5.37</v>
      </c>
      <c r="L49" s="19">
        <v>44804</v>
      </c>
      <c r="M49" s="22">
        <v>0</v>
      </c>
      <c r="N49" s="22">
        <v>5.37</v>
      </c>
      <c r="O49" s="22">
        <f>+N49+P49</f>
        <v>5.37</v>
      </c>
      <c r="P49" s="22">
        <v>0</v>
      </c>
      <c r="Q49" s="22">
        <f t="shared" si="35"/>
        <v>0</v>
      </c>
      <c r="R49" s="22">
        <f t="shared" si="36"/>
        <v>0</v>
      </c>
      <c r="S49" s="22">
        <f t="shared" si="37"/>
        <v>5.37</v>
      </c>
      <c r="U49" s="22">
        <v>5.37</v>
      </c>
      <c r="V49" s="23">
        <v>0</v>
      </c>
      <c r="W49" s="23">
        <v>0</v>
      </c>
      <c r="X49" s="23">
        <f t="shared" si="38"/>
        <v>0</v>
      </c>
      <c r="Y49" s="24">
        <f t="shared" si="39"/>
        <v>0</v>
      </c>
      <c r="Z49" s="24">
        <v>0</v>
      </c>
      <c r="AA49" s="22">
        <f t="shared" si="40"/>
        <v>0</v>
      </c>
      <c r="AB49" s="22">
        <f t="shared" si="40"/>
        <v>0</v>
      </c>
      <c r="AC49" s="22">
        <f t="shared" si="41"/>
        <v>5.37</v>
      </c>
      <c r="AD49" s="22">
        <f t="shared" si="42"/>
        <v>0</v>
      </c>
      <c r="AE49" s="24"/>
      <c r="AF49" s="4">
        <v>0</v>
      </c>
      <c r="AG49" s="4"/>
      <c r="AH49" s="4">
        <f t="shared" si="43"/>
        <v>0</v>
      </c>
    </row>
    <row r="50" spans="1:34">
      <c r="A50" s="16" t="s">
        <v>99</v>
      </c>
      <c r="E50" s="25"/>
      <c r="K50" s="22">
        <v>505.37</v>
      </c>
      <c r="M50" s="22">
        <v>0</v>
      </c>
      <c r="N50" s="22">
        <v>505.37</v>
      </c>
      <c r="O50" s="22">
        <f>SUM(O48:O49)</f>
        <v>505.37</v>
      </c>
      <c r="P50" s="22">
        <f>SUM(P48:P49)</f>
        <v>0</v>
      </c>
      <c r="Q50" s="22">
        <f>SUM(Q48:Q49)</f>
        <v>0</v>
      </c>
      <c r="R50" s="22">
        <f>SUM(R48:R49)</f>
        <v>0</v>
      </c>
      <c r="S50" s="22">
        <f>SUM(S48:S49)</f>
        <v>505.37</v>
      </c>
      <c r="U50" s="22">
        <v>505.37</v>
      </c>
      <c r="AA50" s="22">
        <f>SUM(AA48:AA49)</f>
        <v>0</v>
      </c>
      <c r="AB50" s="22">
        <f>SUM(AB48:AB49)</f>
        <v>0</v>
      </c>
      <c r="AC50" s="22">
        <f>SUM(AC48:AC49)</f>
        <v>505.37</v>
      </c>
      <c r="AD50" s="22">
        <f>SUM(AD48:AD49)</f>
        <v>0</v>
      </c>
      <c r="AF50" s="4">
        <f>SUM(AF48:AF49)</f>
        <v>0</v>
      </c>
      <c r="AG50" s="4">
        <f t="shared" ref="AG50:AH50" si="44">SUM(AG48:AG49)</f>
        <v>0</v>
      </c>
      <c r="AH50" s="4">
        <f t="shared" si="44"/>
        <v>0</v>
      </c>
    </row>
    <row r="51" spans="1:34">
      <c r="A51" s="16" t="s">
        <v>69</v>
      </c>
      <c r="E51" s="25"/>
      <c r="K51" s="22">
        <v>0</v>
      </c>
      <c r="M51" s="22">
        <v>0</v>
      </c>
      <c r="N51" s="22">
        <v>0</v>
      </c>
      <c r="AB51" s="4"/>
      <c r="AC51" s="4"/>
      <c r="AD51" s="4"/>
      <c r="AF51" s="4"/>
      <c r="AG51" s="4"/>
      <c r="AH51" s="4"/>
    </row>
    <row r="52" spans="1:34">
      <c r="A52" s="16" t="s">
        <v>70</v>
      </c>
      <c r="AB52" s="4"/>
      <c r="AC52" s="4"/>
      <c r="AD52" s="4"/>
      <c r="AF52" s="4"/>
      <c r="AG52" s="4"/>
      <c r="AH52" s="4"/>
    </row>
    <row r="53" spans="1:34">
      <c r="A53" s="16" t="s">
        <v>71</v>
      </c>
      <c r="E53" s="25"/>
      <c r="K53" s="22">
        <v>505.37</v>
      </c>
      <c r="M53" s="22">
        <v>0</v>
      </c>
      <c r="N53" s="22">
        <v>505.37</v>
      </c>
      <c r="AB53" s="4"/>
      <c r="AC53" s="4"/>
      <c r="AD53" s="4"/>
      <c r="AF53" s="4"/>
      <c r="AG53" s="4"/>
      <c r="AH53" s="4"/>
    </row>
    <row r="54" spans="1:34">
      <c r="A54" s="16" t="s">
        <v>106</v>
      </c>
      <c r="AB54" s="4"/>
      <c r="AC54" s="4"/>
      <c r="AD54" s="4"/>
      <c r="AF54" s="4"/>
      <c r="AG54" s="4"/>
      <c r="AH54" s="4"/>
    </row>
    <row r="55" spans="1:34">
      <c r="A55" s="16" t="s">
        <v>73</v>
      </c>
      <c r="AB55" s="4"/>
      <c r="AC55" s="4"/>
      <c r="AD55" s="4"/>
      <c r="AF55" s="4"/>
      <c r="AG55" s="4"/>
      <c r="AH55" s="4"/>
    </row>
    <row r="56" spans="1:34">
      <c r="A56" s="16" t="s">
        <v>107</v>
      </c>
      <c r="AB56" s="4"/>
      <c r="AC56" s="4"/>
      <c r="AD56" s="4"/>
      <c r="AF56" s="4"/>
      <c r="AG56" s="4"/>
      <c r="AH56" s="4"/>
    </row>
    <row r="57" spans="1:34">
      <c r="A57" s="16" t="s">
        <v>108</v>
      </c>
      <c r="B57" s="16" t="s">
        <v>109</v>
      </c>
      <c r="C57" s="16" t="s">
        <v>110</v>
      </c>
      <c r="D57" s="19">
        <v>27942</v>
      </c>
      <c r="E57" s="16" t="s">
        <v>111</v>
      </c>
      <c r="F57" s="20">
        <v>50</v>
      </c>
      <c r="G57" s="20">
        <v>0</v>
      </c>
      <c r="H57" s="20">
        <v>3</v>
      </c>
      <c r="I57" s="20">
        <v>10</v>
      </c>
      <c r="J57" s="21">
        <f t="shared" ref="J57:J90" si="45">(H57*12)+I57</f>
        <v>46</v>
      </c>
      <c r="K57" s="22">
        <v>213.75</v>
      </c>
      <c r="L57" s="19">
        <v>44804</v>
      </c>
      <c r="M57" s="22">
        <v>197.6</v>
      </c>
      <c r="N57" s="22">
        <v>16.149999999999999</v>
      </c>
      <c r="O57" s="22">
        <f t="shared" ref="O57:O90" si="46">+N57+P57</f>
        <v>19</v>
      </c>
      <c r="P57" s="22">
        <v>2.85</v>
      </c>
      <c r="Q57" s="22">
        <f t="shared" ref="Q57:Q90" si="47">+P57/8</f>
        <v>0.35625000000000001</v>
      </c>
      <c r="R57" s="22">
        <f t="shared" ref="R57:R58" si="48">+Q57*4</f>
        <v>1.425</v>
      </c>
      <c r="S57" s="22">
        <f t="shared" ref="S57:S90" si="49">+O57-P57-R57</f>
        <v>14.724999999999998</v>
      </c>
      <c r="U57" s="22">
        <v>19</v>
      </c>
      <c r="V57" s="20">
        <v>37.5</v>
      </c>
      <c r="W57" s="23">
        <v>50</v>
      </c>
      <c r="X57" s="23">
        <f t="shared" ref="X57:X90" si="50">+V57-W57</f>
        <v>-12.5</v>
      </c>
      <c r="Y57" s="24">
        <f t="shared" ref="Y57:Y90" si="51">+X57*12</f>
        <v>-150</v>
      </c>
      <c r="Z57" s="24">
        <f>+J57+Y57+8</f>
        <v>-96</v>
      </c>
      <c r="AA57" s="22">
        <v>0</v>
      </c>
      <c r="AB57" s="22">
        <v>0</v>
      </c>
      <c r="AC57" s="22">
        <v>0</v>
      </c>
      <c r="AD57" s="22">
        <f>+AC57-S57</f>
        <v>-14.724999999999998</v>
      </c>
      <c r="AE57" s="24"/>
      <c r="AF57" s="4">
        <v>0</v>
      </c>
      <c r="AG57" s="4">
        <v>19</v>
      </c>
      <c r="AH57" s="4">
        <f t="shared" ref="AH57:AH90" si="52">+AF57+AG57</f>
        <v>19</v>
      </c>
    </row>
    <row r="58" spans="1:34">
      <c r="A58" s="16" t="s">
        <v>112</v>
      </c>
      <c r="B58" s="16" t="s">
        <v>113</v>
      </c>
      <c r="C58" s="16" t="s">
        <v>114</v>
      </c>
      <c r="D58" s="19">
        <v>28307</v>
      </c>
      <c r="E58" s="16" t="s">
        <v>111</v>
      </c>
      <c r="F58" s="20">
        <v>50</v>
      </c>
      <c r="G58" s="20">
        <v>0</v>
      </c>
      <c r="H58" s="20">
        <v>4</v>
      </c>
      <c r="I58" s="20">
        <v>10</v>
      </c>
      <c r="J58" s="21">
        <f t="shared" si="45"/>
        <v>58</v>
      </c>
      <c r="K58" s="22">
        <v>49.96</v>
      </c>
      <c r="L58" s="19">
        <v>44804</v>
      </c>
      <c r="M58" s="22">
        <v>45.16</v>
      </c>
      <c r="N58" s="22">
        <v>4.8</v>
      </c>
      <c r="O58" s="22">
        <f t="shared" si="46"/>
        <v>5.46</v>
      </c>
      <c r="P58" s="22">
        <v>0.66</v>
      </c>
      <c r="Q58" s="22">
        <f t="shared" si="47"/>
        <v>8.2500000000000004E-2</v>
      </c>
      <c r="R58" s="22">
        <f t="shared" si="48"/>
        <v>0.33</v>
      </c>
      <c r="S58" s="22">
        <f t="shared" si="49"/>
        <v>4.47</v>
      </c>
      <c r="U58" s="22">
        <v>5.46</v>
      </c>
      <c r="V58" s="20">
        <v>37.5</v>
      </c>
      <c r="W58" s="23">
        <v>50</v>
      </c>
      <c r="X58" s="23">
        <f t="shared" si="50"/>
        <v>-12.5</v>
      </c>
      <c r="Y58" s="24">
        <f t="shared" si="51"/>
        <v>-150</v>
      </c>
      <c r="Z58" s="24">
        <f t="shared" ref="Z58:Z90" si="53">+J58+Y58+8</f>
        <v>-84</v>
      </c>
      <c r="AA58" s="22">
        <v>0</v>
      </c>
      <c r="AB58" s="22">
        <v>0</v>
      </c>
      <c r="AC58" s="22">
        <v>0</v>
      </c>
      <c r="AD58" s="22">
        <f>+AC58-S58</f>
        <v>-4.47</v>
      </c>
      <c r="AE58" s="24"/>
      <c r="AF58" s="4">
        <v>0</v>
      </c>
      <c r="AG58" s="4">
        <v>5.46</v>
      </c>
      <c r="AH58" s="4">
        <f t="shared" si="52"/>
        <v>5.46</v>
      </c>
    </row>
    <row r="59" spans="1:34">
      <c r="A59" s="16" t="s">
        <v>115</v>
      </c>
      <c r="B59" s="16" t="s">
        <v>116</v>
      </c>
      <c r="C59" s="16" t="s">
        <v>117</v>
      </c>
      <c r="D59" s="19">
        <v>34150</v>
      </c>
      <c r="E59" s="16" t="s">
        <v>111</v>
      </c>
      <c r="F59" s="20">
        <v>50</v>
      </c>
      <c r="G59" s="20">
        <v>0</v>
      </c>
      <c r="H59" s="20">
        <v>20</v>
      </c>
      <c r="I59" s="20">
        <v>10</v>
      </c>
      <c r="J59" s="21">
        <f t="shared" si="45"/>
        <v>250</v>
      </c>
      <c r="K59" s="22">
        <v>109765.73</v>
      </c>
      <c r="L59" s="19">
        <v>44804</v>
      </c>
      <c r="M59" s="22">
        <v>62932.46</v>
      </c>
      <c r="N59" s="22">
        <v>46833.27</v>
      </c>
      <c r="O59" s="22">
        <f t="shared" si="46"/>
        <v>48296.81</v>
      </c>
      <c r="P59" s="22">
        <v>1463.54</v>
      </c>
      <c r="Q59" s="22">
        <f t="shared" si="47"/>
        <v>182.9425</v>
      </c>
      <c r="R59" s="22">
        <f>+Q59*4</f>
        <v>731.77</v>
      </c>
      <c r="S59" s="22">
        <f t="shared" si="49"/>
        <v>46101.5</v>
      </c>
      <c r="U59" s="22">
        <v>48296.81</v>
      </c>
      <c r="V59" s="20">
        <v>37.5</v>
      </c>
      <c r="W59" s="23">
        <v>50</v>
      </c>
      <c r="X59" s="23">
        <f t="shared" si="50"/>
        <v>-12.5</v>
      </c>
      <c r="Y59" s="24">
        <f t="shared" si="51"/>
        <v>-150</v>
      </c>
      <c r="Z59" s="24">
        <f t="shared" si="53"/>
        <v>108</v>
      </c>
      <c r="AA59" s="22">
        <f>+U59/Z59</f>
        <v>447.19268518518516</v>
      </c>
      <c r="AB59" s="22">
        <f>+AA59*12</f>
        <v>5366.3122222222219</v>
      </c>
      <c r="AC59" s="22">
        <f>+U59-AB59</f>
        <v>42930.497777777775</v>
      </c>
      <c r="AD59" s="22">
        <f>+AC59-S59</f>
        <v>-3171.0022222222251</v>
      </c>
      <c r="AE59" s="24"/>
      <c r="AF59" s="4">
        <v>5366.3122222222219</v>
      </c>
      <c r="AG59" s="4">
        <v>0</v>
      </c>
      <c r="AH59" s="4">
        <f t="shared" si="52"/>
        <v>5366.3122222222219</v>
      </c>
    </row>
    <row r="60" spans="1:34">
      <c r="A60" s="16" t="s">
        <v>118</v>
      </c>
      <c r="B60" s="16" t="s">
        <v>119</v>
      </c>
      <c r="C60" s="16" t="s">
        <v>120</v>
      </c>
      <c r="D60" s="19">
        <v>34880</v>
      </c>
      <c r="E60" s="16" t="s">
        <v>111</v>
      </c>
      <c r="F60" s="20">
        <v>50</v>
      </c>
      <c r="G60" s="20">
        <v>0</v>
      </c>
      <c r="H60" s="20">
        <v>22</v>
      </c>
      <c r="I60" s="20">
        <v>10</v>
      </c>
      <c r="J60" s="21">
        <f t="shared" si="45"/>
        <v>274</v>
      </c>
      <c r="K60" s="22">
        <v>850</v>
      </c>
      <c r="L60" s="19">
        <v>44804</v>
      </c>
      <c r="M60" s="22">
        <v>453.34</v>
      </c>
      <c r="N60" s="22">
        <v>396.66</v>
      </c>
      <c r="O60" s="22">
        <f t="shared" si="46"/>
        <v>407.99</v>
      </c>
      <c r="P60" s="22">
        <v>11.33</v>
      </c>
      <c r="Q60" s="22">
        <f t="shared" si="47"/>
        <v>1.41625</v>
      </c>
      <c r="R60" s="22">
        <f t="shared" ref="R60:R75" si="54">+Q60*4</f>
        <v>5.665</v>
      </c>
      <c r="S60" s="22">
        <f t="shared" si="49"/>
        <v>390.995</v>
      </c>
      <c r="U60" s="22">
        <v>407.99</v>
      </c>
      <c r="V60" s="20">
        <v>37.5</v>
      </c>
      <c r="W60" s="23">
        <v>50</v>
      </c>
      <c r="X60" s="23">
        <f t="shared" si="50"/>
        <v>-12.5</v>
      </c>
      <c r="Y60" s="24">
        <f t="shared" si="51"/>
        <v>-150</v>
      </c>
      <c r="Z60" s="24">
        <f t="shared" si="53"/>
        <v>132</v>
      </c>
      <c r="AA60" s="22">
        <f t="shared" ref="AA60:AA83" si="55">+U60/Z60</f>
        <v>3.0908333333333333</v>
      </c>
      <c r="AB60" s="22">
        <f t="shared" ref="AB60:AB90" si="56">+AA60*12</f>
        <v>37.090000000000003</v>
      </c>
      <c r="AC60" s="22">
        <f t="shared" ref="AC60:AC83" si="57">+U60-AB60</f>
        <v>370.9</v>
      </c>
      <c r="AD60" s="22">
        <f t="shared" ref="AD60:AD90" si="58">+AC60-S60</f>
        <v>-20.095000000000027</v>
      </c>
      <c r="AE60" s="24"/>
      <c r="AF60" s="4">
        <v>37.090000000000003</v>
      </c>
      <c r="AG60" s="4">
        <v>0</v>
      </c>
      <c r="AH60" s="4">
        <f t="shared" si="52"/>
        <v>37.090000000000003</v>
      </c>
    </row>
    <row r="61" spans="1:34">
      <c r="A61" s="16" t="s">
        <v>121</v>
      </c>
      <c r="B61" s="16" t="s">
        <v>122</v>
      </c>
      <c r="C61" s="16" t="s">
        <v>123</v>
      </c>
      <c r="D61" s="19">
        <v>36708</v>
      </c>
      <c r="E61" s="16" t="s">
        <v>111</v>
      </c>
      <c r="F61" s="20">
        <v>50</v>
      </c>
      <c r="G61" s="20">
        <v>0</v>
      </c>
      <c r="H61" s="20">
        <v>27</v>
      </c>
      <c r="I61" s="20">
        <v>10</v>
      </c>
      <c r="J61" s="21">
        <f t="shared" si="45"/>
        <v>334</v>
      </c>
      <c r="K61" s="22">
        <v>21.52</v>
      </c>
      <c r="L61" s="19">
        <v>44804</v>
      </c>
      <c r="M61" s="22">
        <v>9.5399999999999991</v>
      </c>
      <c r="N61" s="22">
        <v>11.98</v>
      </c>
      <c r="O61" s="22">
        <f t="shared" si="46"/>
        <v>12.26</v>
      </c>
      <c r="P61" s="22">
        <v>0.28000000000000003</v>
      </c>
      <c r="Q61" s="22">
        <f t="shared" si="47"/>
        <v>3.5000000000000003E-2</v>
      </c>
      <c r="R61" s="22">
        <f t="shared" si="54"/>
        <v>0.14000000000000001</v>
      </c>
      <c r="S61" s="22">
        <f t="shared" si="49"/>
        <v>11.84</v>
      </c>
      <c r="U61" s="22">
        <v>12.26</v>
      </c>
      <c r="V61" s="20">
        <v>37.5</v>
      </c>
      <c r="W61" s="23">
        <v>50</v>
      </c>
      <c r="X61" s="23">
        <f t="shared" si="50"/>
        <v>-12.5</v>
      </c>
      <c r="Y61" s="24">
        <f t="shared" si="51"/>
        <v>-150</v>
      </c>
      <c r="Z61" s="24">
        <f t="shared" si="53"/>
        <v>192</v>
      </c>
      <c r="AA61" s="22">
        <f t="shared" si="55"/>
        <v>6.385416666666667E-2</v>
      </c>
      <c r="AB61" s="22">
        <f t="shared" si="56"/>
        <v>0.7662500000000001</v>
      </c>
      <c r="AC61" s="22">
        <f t="shared" si="57"/>
        <v>11.49375</v>
      </c>
      <c r="AD61" s="22">
        <f t="shared" si="58"/>
        <v>-0.3462499999999995</v>
      </c>
      <c r="AE61" s="24"/>
      <c r="AF61" s="4">
        <v>0.7662500000000001</v>
      </c>
      <c r="AG61" s="4">
        <v>0</v>
      </c>
      <c r="AH61" s="4">
        <f t="shared" si="52"/>
        <v>0.7662500000000001</v>
      </c>
    </row>
    <row r="62" spans="1:34">
      <c r="A62" s="16" t="s">
        <v>124</v>
      </c>
      <c r="B62" s="16" t="s">
        <v>125</v>
      </c>
      <c r="C62" s="16" t="s">
        <v>126</v>
      </c>
      <c r="D62" s="19">
        <v>36708</v>
      </c>
      <c r="E62" s="16" t="s">
        <v>111</v>
      </c>
      <c r="F62" s="20">
        <v>50</v>
      </c>
      <c r="G62" s="20">
        <v>0</v>
      </c>
      <c r="H62" s="20">
        <v>27</v>
      </c>
      <c r="I62" s="20">
        <v>10</v>
      </c>
      <c r="J62" s="21">
        <f t="shared" si="45"/>
        <v>334</v>
      </c>
      <c r="K62" s="22">
        <v>8126.98</v>
      </c>
      <c r="L62" s="19">
        <v>44804</v>
      </c>
      <c r="M62" s="22">
        <v>3602.98</v>
      </c>
      <c r="N62" s="22">
        <v>4524</v>
      </c>
      <c r="O62" s="22">
        <f t="shared" si="46"/>
        <v>4632.3599999999997</v>
      </c>
      <c r="P62" s="22">
        <v>108.36</v>
      </c>
      <c r="Q62" s="22">
        <f t="shared" si="47"/>
        <v>13.545</v>
      </c>
      <c r="R62" s="22">
        <f t="shared" si="54"/>
        <v>54.18</v>
      </c>
      <c r="S62" s="22">
        <f t="shared" si="49"/>
        <v>4469.82</v>
      </c>
      <c r="U62" s="22">
        <v>4632.3599999999997</v>
      </c>
      <c r="V62" s="20">
        <v>37.5</v>
      </c>
      <c r="W62" s="23">
        <v>50</v>
      </c>
      <c r="X62" s="23">
        <f t="shared" si="50"/>
        <v>-12.5</v>
      </c>
      <c r="Y62" s="24">
        <f t="shared" si="51"/>
        <v>-150</v>
      </c>
      <c r="Z62" s="24">
        <f t="shared" si="53"/>
        <v>192</v>
      </c>
      <c r="AA62" s="22">
        <f t="shared" si="55"/>
        <v>24.126874999999998</v>
      </c>
      <c r="AB62" s="22">
        <f t="shared" si="56"/>
        <v>289.52249999999998</v>
      </c>
      <c r="AC62" s="22">
        <f t="shared" si="57"/>
        <v>4342.8374999999996</v>
      </c>
      <c r="AD62" s="22">
        <f t="shared" si="58"/>
        <v>-126.98250000000007</v>
      </c>
      <c r="AE62" s="24"/>
      <c r="AF62" s="4">
        <v>289.52249999999998</v>
      </c>
      <c r="AG62" s="4">
        <v>0</v>
      </c>
      <c r="AH62" s="4">
        <f t="shared" si="52"/>
        <v>289.52249999999998</v>
      </c>
    </row>
    <row r="63" spans="1:34">
      <c r="A63" s="16" t="s">
        <v>127</v>
      </c>
      <c r="B63" s="16" t="s">
        <v>128</v>
      </c>
      <c r="C63" s="16" t="s">
        <v>129</v>
      </c>
      <c r="D63" s="19">
        <v>36708</v>
      </c>
      <c r="E63" s="16" t="s">
        <v>111</v>
      </c>
      <c r="F63" s="20">
        <v>50</v>
      </c>
      <c r="G63" s="20">
        <v>0</v>
      </c>
      <c r="H63" s="20">
        <v>27</v>
      </c>
      <c r="I63" s="20">
        <v>10</v>
      </c>
      <c r="J63" s="21">
        <f t="shared" si="45"/>
        <v>334</v>
      </c>
      <c r="K63" s="22">
        <v>16048.1</v>
      </c>
      <c r="L63" s="19">
        <v>44804</v>
      </c>
      <c r="M63" s="22">
        <v>7114.62</v>
      </c>
      <c r="N63" s="22">
        <v>8933.48</v>
      </c>
      <c r="O63" s="22">
        <f t="shared" si="46"/>
        <v>9147.4499999999989</v>
      </c>
      <c r="P63" s="22">
        <v>213.97</v>
      </c>
      <c r="Q63" s="22">
        <f t="shared" si="47"/>
        <v>26.74625</v>
      </c>
      <c r="R63" s="22">
        <f t="shared" si="54"/>
        <v>106.985</v>
      </c>
      <c r="S63" s="22">
        <f t="shared" si="49"/>
        <v>8826.494999999999</v>
      </c>
      <c r="U63" s="22">
        <v>9147.4499999999989</v>
      </c>
      <c r="V63" s="20">
        <v>37.5</v>
      </c>
      <c r="W63" s="23">
        <v>50</v>
      </c>
      <c r="X63" s="23">
        <f t="shared" si="50"/>
        <v>-12.5</v>
      </c>
      <c r="Y63" s="24">
        <f t="shared" si="51"/>
        <v>-150</v>
      </c>
      <c r="Z63" s="24">
        <f t="shared" si="53"/>
        <v>192</v>
      </c>
      <c r="AA63" s="22">
        <f t="shared" si="55"/>
        <v>47.642968749999994</v>
      </c>
      <c r="AB63" s="22">
        <f t="shared" si="56"/>
        <v>571.71562499999993</v>
      </c>
      <c r="AC63" s="22">
        <f t="shared" si="57"/>
        <v>8575.7343749999982</v>
      </c>
      <c r="AD63" s="22">
        <f t="shared" si="58"/>
        <v>-250.7606250000008</v>
      </c>
      <c r="AE63" s="24"/>
      <c r="AF63" s="4">
        <v>571.71562499999993</v>
      </c>
      <c r="AG63" s="4">
        <v>0</v>
      </c>
      <c r="AH63" s="4">
        <f t="shared" si="52"/>
        <v>571.71562499999993</v>
      </c>
    </row>
    <row r="64" spans="1:34">
      <c r="A64" s="16" t="s">
        <v>130</v>
      </c>
      <c r="B64" s="16" t="s">
        <v>131</v>
      </c>
      <c r="C64" s="16" t="s">
        <v>132</v>
      </c>
      <c r="D64" s="19">
        <v>36708</v>
      </c>
      <c r="E64" s="16" t="s">
        <v>111</v>
      </c>
      <c r="F64" s="20">
        <v>50</v>
      </c>
      <c r="G64" s="20">
        <v>0</v>
      </c>
      <c r="H64" s="20">
        <v>27</v>
      </c>
      <c r="I64" s="20">
        <v>10</v>
      </c>
      <c r="J64" s="21">
        <f t="shared" si="45"/>
        <v>334</v>
      </c>
      <c r="K64" s="22">
        <v>280.73</v>
      </c>
      <c r="L64" s="19">
        <v>44804</v>
      </c>
      <c r="M64" s="22">
        <v>124.58</v>
      </c>
      <c r="N64" s="22">
        <v>156.15</v>
      </c>
      <c r="O64" s="22">
        <f t="shared" si="46"/>
        <v>159.89000000000001</v>
      </c>
      <c r="P64" s="22">
        <v>3.74</v>
      </c>
      <c r="Q64" s="22">
        <f t="shared" si="47"/>
        <v>0.46750000000000003</v>
      </c>
      <c r="R64" s="22">
        <f t="shared" si="54"/>
        <v>1.87</v>
      </c>
      <c r="S64" s="22">
        <f t="shared" si="49"/>
        <v>154.28</v>
      </c>
      <c r="U64" s="22">
        <v>159.89000000000001</v>
      </c>
      <c r="V64" s="20">
        <v>37.5</v>
      </c>
      <c r="W64" s="23">
        <v>50</v>
      </c>
      <c r="X64" s="23">
        <f t="shared" si="50"/>
        <v>-12.5</v>
      </c>
      <c r="Y64" s="24">
        <f t="shared" si="51"/>
        <v>-150</v>
      </c>
      <c r="Z64" s="24">
        <f t="shared" si="53"/>
        <v>192</v>
      </c>
      <c r="AA64" s="22">
        <f t="shared" si="55"/>
        <v>0.83276041666666678</v>
      </c>
      <c r="AB64" s="22">
        <f t="shared" si="56"/>
        <v>9.9931250000000009</v>
      </c>
      <c r="AC64" s="22">
        <f t="shared" si="57"/>
        <v>149.89687500000002</v>
      </c>
      <c r="AD64" s="22">
        <f t="shared" si="58"/>
        <v>-4.3831249999999784</v>
      </c>
      <c r="AE64" s="24"/>
      <c r="AF64" s="4">
        <v>9.9931250000000009</v>
      </c>
      <c r="AG64" s="4">
        <v>0</v>
      </c>
      <c r="AH64" s="4">
        <f t="shared" si="52"/>
        <v>9.9931250000000009</v>
      </c>
    </row>
    <row r="65" spans="1:34">
      <c r="A65" s="16" t="s">
        <v>133</v>
      </c>
      <c r="B65" s="16" t="s">
        <v>134</v>
      </c>
      <c r="C65" s="16" t="s">
        <v>135</v>
      </c>
      <c r="D65" s="19">
        <v>36708</v>
      </c>
      <c r="E65" s="16" t="s">
        <v>111</v>
      </c>
      <c r="F65" s="20">
        <v>50</v>
      </c>
      <c r="G65" s="20">
        <v>0</v>
      </c>
      <c r="H65" s="20">
        <v>27</v>
      </c>
      <c r="I65" s="20">
        <v>10</v>
      </c>
      <c r="J65" s="21">
        <f t="shared" si="45"/>
        <v>334</v>
      </c>
      <c r="K65" s="22">
        <v>823.9</v>
      </c>
      <c r="L65" s="19">
        <v>44804</v>
      </c>
      <c r="M65" s="22">
        <v>365.3</v>
      </c>
      <c r="N65" s="22">
        <v>458.6</v>
      </c>
      <c r="O65" s="22">
        <f t="shared" si="46"/>
        <v>469.58000000000004</v>
      </c>
      <c r="P65" s="22">
        <v>10.98</v>
      </c>
      <c r="Q65" s="22">
        <f t="shared" si="47"/>
        <v>1.3725000000000001</v>
      </c>
      <c r="R65" s="22">
        <f t="shared" si="54"/>
        <v>5.49</v>
      </c>
      <c r="S65" s="22">
        <f t="shared" si="49"/>
        <v>453.11</v>
      </c>
      <c r="U65" s="22">
        <v>469.58000000000004</v>
      </c>
      <c r="V65" s="20">
        <v>37.5</v>
      </c>
      <c r="W65" s="23">
        <v>50</v>
      </c>
      <c r="X65" s="23">
        <f t="shared" si="50"/>
        <v>-12.5</v>
      </c>
      <c r="Y65" s="24">
        <f t="shared" si="51"/>
        <v>-150</v>
      </c>
      <c r="Z65" s="24">
        <f t="shared" si="53"/>
        <v>192</v>
      </c>
      <c r="AA65" s="22">
        <f t="shared" si="55"/>
        <v>2.4457291666666667</v>
      </c>
      <c r="AB65" s="22">
        <f t="shared" si="56"/>
        <v>29.348750000000003</v>
      </c>
      <c r="AC65" s="22">
        <f t="shared" si="57"/>
        <v>440.23125000000005</v>
      </c>
      <c r="AD65" s="22">
        <f t="shared" si="58"/>
        <v>-12.878749999999968</v>
      </c>
      <c r="AE65" s="24"/>
      <c r="AF65" s="4">
        <v>29.348750000000003</v>
      </c>
      <c r="AG65" s="4">
        <v>0</v>
      </c>
      <c r="AH65" s="4">
        <f t="shared" si="52"/>
        <v>29.348750000000003</v>
      </c>
    </row>
    <row r="66" spans="1:34">
      <c r="A66" s="16" t="s">
        <v>136</v>
      </c>
      <c r="B66" s="16" t="s">
        <v>137</v>
      </c>
      <c r="C66" s="16" t="s">
        <v>138</v>
      </c>
      <c r="D66" s="19">
        <v>36708</v>
      </c>
      <c r="E66" s="16" t="s">
        <v>111</v>
      </c>
      <c r="F66" s="20">
        <v>50</v>
      </c>
      <c r="G66" s="20">
        <v>0</v>
      </c>
      <c r="H66" s="20">
        <v>27</v>
      </c>
      <c r="I66" s="20">
        <v>10</v>
      </c>
      <c r="J66" s="21">
        <f t="shared" si="45"/>
        <v>334</v>
      </c>
      <c r="K66" s="22">
        <v>299.12</v>
      </c>
      <c r="L66" s="19">
        <v>44804</v>
      </c>
      <c r="M66" s="22">
        <v>132.56</v>
      </c>
      <c r="N66" s="22">
        <v>166.56</v>
      </c>
      <c r="O66" s="22">
        <f t="shared" si="46"/>
        <v>170.54</v>
      </c>
      <c r="P66" s="22">
        <v>3.98</v>
      </c>
      <c r="Q66" s="22">
        <f t="shared" si="47"/>
        <v>0.4975</v>
      </c>
      <c r="R66" s="22">
        <f t="shared" si="54"/>
        <v>1.99</v>
      </c>
      <c r="S66" s="22">
        <f t="shared" si="49"/>
        <v>164.57</v>
      </c>
      <c r="U66" s="22">
        <v>170.54</v>
      </c>
      <c r="V66" s="20">
        <v>37.5</v>
      </c>
      <c r="W66" s="23">
        <v>50</v>
      </c>
      <c r="X66" s="23">
        <f t="shared" si="50"/>
        <v>-12.5</v>
      </c>
      <c r="Y66" s="24">
        <f t="shared" si="51"/>
        <v>-150</v>
      </c>
      <c r="Z66" s="24">
        <f t="shared" si="53"/>
        <v>192</v>
      </c>
      <c r="AA66" s="22">
        <f t="shared" si="55"/>
        <v>0.88822916666666663</v>
      </c>
      <c r="AB66" s="22">
        <f t="shared" si="56"/>
        <v>10.65875</v>
      </c>
      <c r="AC66" s="22">
        <f t="shared" si="57"/>
        <v>159.88124999999999</v>
      </c>
      <c r="AD66" s="22">
        <f t="shared" si="58"/>
        <v>-4.6887499999999989</v>
      </c>
      <c r="AE66" s="24"/>
      <c r="AF66" s="4">
        <v>10.65875</v>
      </c>
      <c r="AG66" s="4">
        <v>0</v>
      </c>
      <c r="AH66" s="4">
        <f t="shared" si="52"/>
        <v>10.65875</v>
      </c>
    </row>
    <row r="67" spans="1:34">
      <c r="A67" s="16" t="s">
        <v>139</v>
      </c>
      <c r="B67" s="16" t="s">
        <v>140</v>
      </c>
      <c r="C67" s="16" t="s">
        <v>141</v>
      </c>
      <c r="D67" s="19">
        <v>36708</v>
      </c>
      <c r="E67" s="16" t="s">
        <v>111</v>
      </c>
      <c r="F67" s="20">
        <v>50</v>
      </c>
      <c r="G67" s="20">
        <v>0</v>
      </c>
      <c r="H67" s="20">
        <v>27</v>
      </c>
      <c r="I67" s="20">
        <v>10</v>
      </c>
      <c r="J67" s="21">
        <f t="shared" si="45"/>
        <v>334</v>
      </c>
      <c r="K67" s="22">
        <v>61.77</v>
      </c>
      <c r="L67" s="19">
        <v>44804</v>
      </c>
      <c r="M67" s="22">
        <v>27.48</v>
      </c>
      <c r="N67" s="22">
        <v>34.29</v>
      </c>
      <c r="O67" s="22">
        <f t="shared" si="46"/>
        <v>35.11</v>
      </c>
      <c r="P67" s="22">
        <v>0.82</v>
      </c>
      <c r="Q67" s="22">
        <f t="shared" si="47"/>
        <v>0.10249999999999999</v>
      </c>
      <c r="R67" s="22">
        <f t="shared" si="54"/>
        <v>0.41</v>
      </c>
      <c r="S67" s="22">
        <f t="shared" si="49"/>
        <v>33.880000000000003</v>
      </c>
      <c r="U67" s="22">
        <v>35.11</v>
      </c>
      <c r="V67" s="20">
        <v>37.5</v>
      </c>
      <c r="W67" s="23">
        <v>50</v>
      </c>
      <c r="X67" s="23">
        <f t="shared" si="50"/>
        <v>-12.5</v>
      </c>
      <c r="Y67" s="24">
        <f t="shared" si="51"/>
        <v>-150</v>
      </c>
      <c r="Z67" s="24">
        <f t="shared" si="53"/>
        <v>192</v>
      </c>
      <c r="AA67" s="22">
        <f t="shared" si="55"/>
        <v>0.18286458333333333</v>
      </c>
      <c r="AB67" s="22">
        <f t="shared" si="56"/>
        <v>2.194375</v>
      </c>
      <c r="AC67" s="22">
        <f t="shared" si="57"/>
        <v>32.915624999999999</v>
      </c>
      <c r="AD67" s="22">
        <f t="shared" si="58"/>
        <v>-0.96437500000000398</v>
      </c>
      <c r="AE67" s="24"/>
      <c r="AF67" s="4">
        <v>2.194375</v>
      </c>
      <c r="AG67" s="4">
        <v>0</v>
      </c>
      <c r="AH67" s="4">
        <f t="shared" si="52"/>
        <v>2.194375</v>
      </c>
    </row>
    <row r="68" spans="1:34">
      <c r="A68" s="16" t="s">
        <v>142</v>
      </c>
      <c r="B68" s="16" t="s">
        <v>143</v>
      </c>
      <c r="C68" s="16" t="s">
        <v>144</v>
      </c>
      <c r="D68" s="19">
        <v>37500</v>
      </c>
      <c r="E68" s="16" t="s">
        <v>111</v>
      </c>
      <c r="F68" s="20">
        <v>50</v>
      </c>
      <c r="G68" s="20">
        <v>0</v>
      </c>
      <c r="H68" s="20">
        <v>30</v>
      </c>
      <c r="I68" s="20">
        <v>0</v>
      </c>
      <c r="J68" s="21">
        <f t="shared" si="45"/>
        <v>360</v>
      </c>
      <c r="K68" s="22">
        <v>32816.120000000003</v>
      </c>
      <c r="L68" s="19">
        <v>44804</v>
      </c>
      <c r="M68" s="22">
        <v>13126.4</v>
      </c>
      <c r="N68" s="22">
        <v>19689.72</v>
      </c>
      <c r="O68" s="22">
        <f t="shared" si="46"/>
        <v>20127.260000000002</v>
      </c>
      <c r="P68" s="22">
        <v>437.54</v>
      </c>
      <c r="Q68" s="22">
        <f t="shared" si="47"/>
        <v>54.692500000000003</v>
      </c>
      <c r="R68" s="22">
        <f t="shared" si="54"/>
        <v>218.77</v>
      </c>
      <c r="S68" s="22">
        <f t="shared" si="49"/>
        <v>19470.95</v>
      </c>
      <c r="U68" s="22">
        <v>20127.260000000002</v>
      </c>
      <c r="V68" s="20">
        <v>37.5</v>
      </c>
      <c r="W68" s="23">
        <v>50</v>
      </c>
      <c r="X68" s="23">
        <f t="shared" si="50"/>
        <v>-12.5</v>
      </c>
      <c r="Y68" s="24">
        <f t="shared" si="51"/>
        <v>-150</v>
      </c>
      <c r="Z68" s="24">
        <f t="shared" si="53"/>
        <v>218</v>
      </c>
      <c r="AA68" s="22">
        <f t="shared" si="55"/>
        <v>92.326880733944961</v>
      </c>
      <c r="AB68" s="22">
        <f t="shared" si="56"/>
        <v>1107.9225688073395</v>
      </c>
      <c r="AC68" s="22">
        <f t="shared" si="57"/>
        <v>19019.337431192664</v>
      </c>
      <c r="AD68" s="22">
        <f t="shared" si="58"/>
        <v>-451.61256880733708</v>
      </c>
      <c r="AE68" s="24"/>
      <c r="AF68" s="4">
        <v>1107.9225688073395</v>
      </c>
      <c r="AG68" s="4">
        <v>0</v>
      </c>
      <c r="AH68" s="4">
        <f t="shared" si="52"/>
        <v>1107.9225688073395</v>
      </c>
    </row>
    <row r="69" spans="1:34">
      <c r="A69" s="16" t="s">
        <v>145</v>
      </c>
      <c r="B69" s="16" t="s">
        <v>146</v>
      </c>
      <c r="C69" s="16" t="s">
        <v>147</v>
      </c>
      <c r="D69" s="19">
        <v>37500</v>
      </c>
      <c r="E69" s="16" t="s">
        <v>111</v>
      </c>
      <c r="F69" s="20">
        <v>50</v>
      </c>
      <c r="G69" s="20">
        <v>0</v>
      </c>
      <c r="H69" s="20">
        <v>30</v>
      </c>
      <c r="I69" s="20">
        <v>0</v>
      </c>
      <c r="J69" s="21">
        <f t="shared" si="45"/>
        <v>360</v>
      </c>
      <c r="K69" s="22">
        <v>35870.199999999997</v>
      </c>
      <c r="L69" s="19">
        <v>44804</v>
      </c>
      <c r="M69" s="22">
        <v>14347.98</v>
      </c>
      <c r="N69" s="22">
        <v>21522.22</v>
      </c>
      <c r="O69" s="22">
        <f t="shared" si="46"/>
        <v>22000.48</v>
      </c>
      <c r="P69" s="22">
        <v>478.26</v>
      </c>
      <c r="Q69" s="22">
        <f t="shared" si="47"/>
        <v>59.782499999999999</v>
      </c>
      <c r="R69" s="22">
        <f t="shared" si="54"/>
        <v>239.13</v>
      </c>
      <c r="S69" s="22">
        <f t="shared" si="49"/>
        <v>21283.09</v>
      </c>
      <c r="U69" s="22">
        <v>22000.48</v>
      </c>
      <c r="V69" s="20">
        <v>37.5</v>
      </c>
      <c r="W69" s="23">
        <v>50</v>
      </c>
      <c r="X69" s="23">
        <f t="shared" si="50"/>
        <v>-12.5</v>
      </c>
      <c r="Y69" s="24">
        <f t="shared" si="51"/>
        <v>-150</v>
      </c>
      <c r="Z69" s="24">
        <f t="shared" si="53"/>
        <v>218</v>
      </c>
      <c r="AA69" s="22">
        <f t="shared" si="55"/>
        <v>100.91963302752293</v>
      </c>
      <c r="AB69" s="22">
        <f t="shared" si="56"/>
        <v>1211.0355963302752</v>
      </c>
      <c r="AC69" s="22">
        <f t="shared" si="57"/>
        <v>20789.444403669724</v>
      </c>
      <c r="AD69" s="22">
        <f t="shared" si="58"/>
        <v>-493.64559633027602</v>
      </c>
      <c r="AE69" s="24"/>
      <c r="AF69" s="4">
        <v>1211.0355963302752</v>
      </c>
      <c r="AG69" s="4">
        <v>0</v>
      </c>
      <c r="AH69" s="4">
        <f t="shared" si="52"/>
        <v>1211.0355963302752</v>
      </c>
    </row>
    <row r="70" spans="1:34">
      <c r="A70" s="16" t="s">
        <v>148</v>
      </c>
      <c r="B70" s="16" t="s">
        <v>149</v>
      </c>
      <c r="C70" s="16" t="s">
        <v>150</v>
      </c>
      <c r="D70" s="19">
        <v>38292</v>
      </c>
      <c r="E70" s="16" t="s">
        <v>111</v>
      </c>
      <c r="F70" s="20">
        <v>50</v>
      </c>
      <c r="G70" s="20">
        <v>0</v>
      </c>
      <c r="H70" s="20">
        <v>32</v>
      </c>
      <c r="I70" s="20">
        <v>2</v>
      </c>
      <c r="J70" s="21">
        <f t="shared" si="45"/>
        <v>386</v>
      </c>
      <c r="K70" s="22">
        <v>26738.560000000001</v>
      </c>
      <c r="L70" s="19">
        <v>44804</v>
      </c>
      <c r="M70" s="22">
        <v>9536.7099999999991</v>
      </c>
      <c r="N70" s="22">
        <v>17201.849999999999</v>
      </c>
      <c r="O70" s="22">
        <f t="shared" si="46"/>
        <v>17558.359999999997</v>
      </c>
      <c r="P70" s="22">
        <v>356.51</v>
      </c>
      <c r="Q70" s="22">
        <f t="shared" si="47"/>
        <v>44.563749999999999</v>
      </c>
      <c r="R70" s="22">
        <f t="shared" si="54"/>
        <v>178.255</v>
      </c>
      <c r="S70" s="22">
        <f t="shared" si="49"/>
        <v>17023.594999999998</v>
      </c>
      <c r="U70" s="22">
        <v>17558.359999999997</v>
      </c>
      <c r="V70" s="20">
        <v>37.5</v>
      </c>
      <c r="W70" s="23">
        <v>50</v>
      </c>
      <c r="X70" s="23">
        <f t="shared" si="50"/>
        <v>-12.5</v>
      </c>
      <c r="Y70" s="24">
        <f t="shared" si="51"/>
        <v>-150</v>
      </c>
      <c r="Z70" s="24">
        <f t="shared" si="53"/>
        <v>244</v>
      </c>
      <c r="AA70" s="22">
        <f t="shared" si="55"/>
        <v>71.960491803278671</v>
      </c>
      <c r="AB70" s="22">
        <f t="shared" si="56"/>
        <v>863.52590163934406</v>
      </c>
      <c r="AC70" s="22">
        <f t="shared" si="57"/>
        <v>16694.834098360654</v>
      </c>
      <c r="AD70" s="22">
        <f t="shared" si="58"/>
        <v>-328.7609016393435</v>
      </c>
      <c r="AE70" s="24"/>
      <c r="AF70" s="4">
        <v>863.52590163934406</v>
      </c>
      <c r="AG70" s="4">
        <v>0</v>
      </c>
      <c r="AH70" s="4">
        <f t="shared" si="52"/>
        <v>863.52590163934406</v>
      </c>
    </row>
    <row r="71" spans="1:34">
      <c r="A71" s="16" t="s">
        <v>151</v>
      </c>
      <c r="B71" s="16" t="s">
        <v>152</v>
      </c>
      <c r="C71" s="16" t="s">
        <v>153</v>
      </c>
      <c r="D71" s="19">
        <v>38292</v>
      </c>
      <c r="E71" s="16" t="s">
        <v>111</v>
      </c>
      <c r="F71" s="20">
        <v>50</v>
      </c>
      <c r="G71" s="20">
        <v>0</v>
      </c>
      <c r="H71" s="20">
        <v>32</v>
      </c>
      <c r="I71" s="20">
        <v>2</v>
      </c>
      <c r="J71" s="21">
        <f t="shared" si="45"/>
        <v>386</v>
      </c>
      <c r="K71" s="22">
        <v>15374.67</v>
      </c>
      <c r="L71" s="19">
        <v>44804</v>
      </c>
      <c r="M71" s="22">
        <v>5483.57</v>
      </c>
      <c r="N71" s="22">
        <v>9891.1</v>
      </c>
      <c r="O71" s="22">
        <f t="shared" si="46"/>
        <v>10096.09</v>
      </c>
      <c r="P71" s="22">
        <v>204.99</v>
      </c>
      <c r="Q71" s="22">
        <f t="shared" si="47"/>
        <v>25.623750000000001</v>
      </c>
      <c r="R71" s="22">
        <f t="shared" si="54"/>
        <v>102.495</v>
      </c>
      <c r="S71" s="22">
        <f t="shared" si="49"/>
        <v>9788.6049999999996</v>
      </c>
      <c r="U71" s="22">
        <v>10096.09</v>
      </c>
      <c r="V71" s="20">
        <v>37.5</v>
      </c>
      <c r="W71" s="23">
        <v>50</v>
      </c>
      <c r="X71" s="23">
        <f t="shared" si="50"/>
        <v>-12.5</v>
      </c>
      <c r="Y71" s="24">
        <f t="shared" si="51"/>
        <v>-150</v>
      </c>
      <c r="Z71" s="24">
        <f t="shared" si="53"/>
        <v>244</v>
      </c>
      <c r="AA71" s="22">
        <f t="shared" si="55"/>
        <v>41.377418032786885</v>
      </c>
      <c r="AB71" s="22">
        <f t="shared" si="56"/>
        <v>496.52901639344259</v>
      </c>
      <c r="AC71" s="22">
        <f t="shared" si="57"/>
        <v>9599.5609836065578</v>
      </c>
      <c r="AD71" s="22">
        <f t="shared" si="58"/>
        <v>-189.04401639344178</v>
      </c>
      <c r="AE71" s="24"/>
      <c r="AF71" s="4">
        <v>496.52901639344259</v>
      </c>
      <c r="AG71" s="4">
        <v>0</v>
      </c>
      <c r="AH71" s="4">
        <f t="shared" si="52"/>
        <v>496.52901639344259</v>
      </c>
    </row>
    <row r="72" spans="1:34">
      <c r="A72" s="16" t="s">
        <v>154</v>
      </c>
      <c r="B72" s="16" t="s">
        <v>155</v>
      </c>
      <c r="C72" s="16" t="s">
        <v>156</v>
      </c>
      <c r="D72" s="19">
        <v>39264</v>
      </c>
      <c r="E72" s="16" t="s">
        <v>111</v>
      </c>
      <c r="F72" s="20">
        <v>50</v>
      </c>
      <c r="G72" s="20">
        <v>0</v>
      </c>
      <c r="H72" s="20">
        <v>34</v>
      </c>
      <c r="I72" s="20">
        <v>10</v>
      </c>
      <c r="J72" s="21">
        <f t="shared" si="45"/>
        <v>418</v>
      </c>
      <c r="K72" s="22">
        <v>53705.94</v>
      </c>
      <c r="L72" s="19">
        <v>44804</v>
      </c>
      <c r="M72" s="22">
        <v>16290.82</v>
      </c>
      <c r="N72" s="22">
        <v>37415.120000000003</v>
      </c>
      <c r="O72" s="22">
        <f t="shared" si="46"/>
        <v>38131.200000000004</v>
      </c>
      <c r="P72" s="22">
        <v>716.08</v>
      </c>
      <c r="Q72" s="22">
        <f t="shared" si="47"/>
        <v>89.51</v>
      </c>
      <c r="R72" s="22">
        <f t="shared" si="54"/>
        <v>358.04</v>
      </c>
      <c r="S72" s="22">
        <f t="shared" si="49"/>
        <v>37057.08</v>
      </c>
      <c r="U72" s="22">
        <v>38131.200000000004</v>
      </c>
      <c r="V72" s="20">
        <v>37.5</v>
      </c>
      <c r="W72" s="23">
        <v>50</v>
      </c>
      <c r="X72" s="23">
        <f t="shared" si="50"/>
        <v>-12.5</v>
      </c>
      <c r="Y72" s="24">
        <f t="shared" si="51"/>
        <v>-150</v>
      </c>
      <c r="Z72" s="24">
        <f t="shared" si="53"/>
        <v>276</v>
      </c>
      <c r="AA72" s="22">
        <f t="shared" si="55"/>
        <v>138.15652173913045</v>
      </c>
      <c r="AB72" s="22">
        <f t="shared" si="56"/>
        <v>1657.8782608695656</v>
      </c>
      <c r="AC72" s="22">
        <f t="shared" si="57"/>
        <v>36473.321739130435</v>
      </c>
      <c r="AD72" s="22">
        <f t="shared" si="58"/>
        <v>-583.75826086956658</v>
      </c>
      <c r="AE72" s="24"/>
      <c r="AF72" s="4">
        <v>1657.8782608695656</v>
      </c>
      <c r="AG72" s="4">
        <v>0</v>
      </c>
      <c r="AH72" s="4">
        <f t="shared" si="52"/>
        <v>1657.8782608695656</v>
      </c>
    </row>
    <row r="73" spans="1:34">
      <c r="A73" s="16" t="s">
        <v>157</v>
      </c>
      <c r="B73" s="16" t="s">
        <v>158</v>
      </c>
      <c r="C73" s="16" t="s">
        <v>159</v>
      </c>
      <c r="D73" s="19">
        <v>39264</v>
      </c>
      <c r="E73" s="16" t="s">
        <v>111</v>
      </c>
      <c r="F73" s="20">
        <v>50</v>
      </c>
      <c r="G73" s="20">
        <v>0</v>
      </c>
      <c r="H73" s="20">
        <v>34</v>
      </c>
      <c r="I73" s="20">
        <v>10</v>
      </c>
      <c r="J73" s="21">
        <f t="shared" si="45"/>
        <v>418</v>
      </c>
      <c r="K73" s="22">
        <v>101891.03</v>
      </c>
      <c r="L73" s="19">
        <v>44804</v>
      </c>
      <c r="M73" s="22">
        <v>30906.94</v>
      </c>
      <c r="N73" s="22">
        <v>70984.09</v>
      </c>
      <c r="O73" s="22">
        <f t="shared" si="46"/>
        <v>72342.62999999999</v>
      </c>
      <c r="P73" s="22">
        <v>1358.54</v>
      </c>
      <c r="Q73" s="22">
        <f t="shared" si="47"/>
        <v>169.8175</v>
      </c>
      <c r="R73" s="22">
        <f t="shared" si="54"/>
        <v>679.27</v>
      </c>
      <c r="S73" s="22">
        <f t="shared" si="49"/>
        <v>70304.819999999992</v>
      </c>
      <c r="U73" s="22">
        <v>72342.62999999999</v>
      </c>
      <c r="V73" s="20">
        <v>37.5</v>
      </c>
      <c r="W73" s="23">
        <v>50</v>
      </c>
      <c r="X73" s="23">
        <f t="shared" si="50"/>
        <v>-12.5</v>
      </c>
      <c r="Y73" s="24">
        <f t="shared" si="51"/>
        <v>-150</v>
      </c>
      <c r="Z73" s="24">
        <f t="shared" si="53"/>
        <v>276</v>
      </c>
      <c r="AA73" s="22">
        <f t="shared" si="55"/>
        <v>262.1109782608695</v>
      </c>
      <c r="AB73" s="22">
        <f t="shared" si="56"/>
        <v>3145.331739130434</v>
      </c>
      <c r="AC73" s="22">
        <f t="shared" si="57"/>
        <v>69197.29826086956</v>
      </c>
      <c r="AD73" s="22">
        <f t="shared" si="58"/>
        <v>-1107.5217391304323</v>
      </c>
      <c r="AE73" s="24"/>
      <c r="AF73" s="4">
        <v>3145.331739130434</v>
      </c>
      <c r="AG73" s="4">
        <v>0</v>
      </c>
      <c r="AH73" s="4">
        <f t="shared" si="52"/>
        <v>3145.331739130434</v>
      </c>
    </row>
    <row r="74" spans="1:34">
      <c r="A74" s="16" t="s">
        <v>160</v>
      </c>
      <c r="B74" s="16" t="s">
        <v>161</v>
      </c>
      <c r="C74" s="16" t="s">
        <v>162</v>
      </c>
      <c r="D74" s="19">
        <v>39264</v>
      </c>
      <c r="E74" s="16" t="s">
        <v>111</v>
      </c>
      <c r="F74" s="20">
        <v>50</v>
      </c>
      <c r="G74" s="20">
        <v>0</v>
      </c>
      <c r="H74" s="20">
        <v>34</v>
      </c>
      <c r="I74" s="20">
        <v>10</v>
      </c>
      <c r="J74" s="21">
        <f t="shared" si="45"/>
        <v>418</v>
      </c>
      <c r="K74" s="22">
        <v>62102.34</v>
      </c>
      <c r="L74" s="19">
        <v>44804</v>
      </c>
      <c r="M74" s="22">
        <v>18837.75</v>
      </c>
      <c r="N74" s="22">
        <v>43264.59</v>
      </c>
      <c r="O74" s="22">
        <f t="shared" si="46"/>
        <v>44092.619999999995</v>
      </c>
      <c r="P74" s="22">
        <v>828.03</v>
      </c>
      <c r="Q74" s="22">
        <f t="shared" si="47"/>
        <v>103.50375</v>
      </c>
      <c r="R74" s="22">
        <f t="shared" si="54"/>
        <v>414.01499999999999</v>
      </c>
      <c r="S74" s="22">
        <f t="shared" si="49"/>
        <v>42850.574999999997</v>
      </c>
      <c r="U74" s="22">
        <v>44092.619999999995</v>
      </c>
      <c r="V74" s="20">
        <v>37.5</v>
      </c>
      <c r="W74" s="23">
        <v>50</v>
      </c>
      <c r="X74" s="23">
        <f t="shared" si="50"/>
        <v>-12.5</v>
      </c>
      <c r="Y74" s="24">
        <f t="shared" si="51"/>
        <v>-150</v>
      </c>
      <c r="Z74" s="24">
        <f t="shared" si="53"/>
        <v>276</v>
      </c>
      <c r="AA74" s="22">
        <f t="shared" si="55"/>
        <v>159.75586956521738</v>
      </c>
      <c r="AB74" s="22">
        <f t="shared" si="56"/>
        <v>1917.0704347826086</v>
      </c>
      <c r="AC74" s="22">
        <f t="shared" si="57"/>
        <v>42175.549565217385</v>
      </c>
      <c r="AD74" s="22">
        <f t="shared" si="58"/>
        <v>-675.02543478261214</v>
      </c>
      <c r="AE74" s="24"/>
      <c r="AF74" s="4">
        <v>1917.0704347826086</v>
      </c>
      <c r="AG74" s="4">
        <v>0</v>
      </c>
      <c r="AH74" s="4">
        <f t="shared" si="52"/>
        <v>1917.0704347826086</v>
      </c>
    </row>
    <row r="75" spans="1:34">
      <c r="A75" s="16" t="s">
        <v>163</v>
      </c>
      <c r="B75" s="16" t="s">
        <v>164</v>
      </c>
      <c r="C75" s="16" t="s">
        <v>165</v>
      </c>
      <c r="D75" s="19">
        <v>43831</v>
      </c>
      <c r="E75" s="16" t="s">
        <v>111</v>
      </c>
      <c r="F75" s="20">
        <v>50</v>
      </c>
      <c r="G75" s="20">
        <v>0</v>
      </c>
      <c r="H75" s="20">
        <v>47</v>
      </c>
      <c r="I75" s="20">
        <v>4</v>
      </c>
      <c r="J75" s="21">
        <f t="shared" si="45"/>
        <v>568</v>
      </c>
      <c r="K75" s="22">
        <v>3026.81</v>
      </c>
      <c r="L75" s="19">
        <v>44804</v>
      </c>
      <c r="M75" s="22">
        <v>161.44</v>
      </c>
      <c r="N75" s="22">
        <v>2865.37</v>
      </c>
      <c r="O75" s="22">
        <f t="shared" si="46"/>
        <v>2905.73</v>
      </c>
      <c r="P75" s="22">
        <v>40.36</v>
      </c>
      <c r="Q75" s="22">
        <f t="shared" si="47"/>
        <v>5.0449999999999999</v>
      </c>
      <c r="R75" s="22">
        <f t="shared" si="54"/>
        <v>20.18</v>
      </c>
      <c r="S75" s="22">
        <f t="shared" si="49"/>
        <v>2845.19</v>
      </c>
      <c r="U75" s="22">
        <v>2905.73</v>
      </c>
      <c r="V75" s="20">
        <v>37.5</v>
      </c>
      <c r="W75" s="23">
        <v>50</v>
      </c>
      <c r="X75" s="23">
        <f t="shared" si="50"/>
        <v>-12.5</v>
      </c>
      <c r="Y75" s="24">
        <f t="shared" si="51"/>
        <v>-150</v>
      </c>
      <c r="Z75" s="24">
        <f t="shared" si="53"/>
        <v>426</v>
      </c>
      <c r="AA75" s="22">
        <f t="shared" si="55"/>
        <v>6.8209624413145544</v>
      </c>
      <c r="AB75" s="22">
        <f t="shared" si="56"/>
        <v>81.851549295774646</v>
      </c>
      <c r="AC75" s="22">
        <f t="shared" si="57"/>
        <v>2823.8784507042255</v>
      </c>
      <c r="AD75" s="22">
        <f t="shared" si="58"/>
        <v>-21.311549295774512</v>
      </c>
      <c r="AE75" s="24"/>
      <c r="AF75" s="4">
        <v>81.851549295774646</v>
      </c>
      <c r="AG75" s="4">
        <v>0</v>
      </c>
      <c r="AH75" s="4">
        <f t="shared" si="52"/>
        <v>81.851549295774646</v>
      </c>
    </row>
    <row r="76" spans="1:34">
      <c r="A76" s="16" t="s">
        <v>166</v>
      </c>
      <c r="B76" s="16" t="s">
        <v>164</v>
      </c>
      <c r="C76" s="16" t="s">
        <v>167</v>
      </c>
      <c r="D76" s="19">
        <v>43831</v>
      </c>
      <c r="E76" s="16" t="s">
        <v>111</v>
      </c>
      <c r="F76" s="20">
        <v>50</v>
      </c>
      <c r="G76" s="20">
        <v>0</v>
      </c>
      <c r="H76" s="20">
        <v>47</v>
      </c>
      <c r="I76" s="20">
        <v>4</v>
      </c>
      <c r="J76" s="21">
        <f t="shared" si="45"/>
        <v>568</v>
      </c>
      <c r="K76" s="22">
        <v>11243.4</v>
      </c>
      <c r="L76" s="19">
        <v>44804</v>
      </c>
      <c r="M76" s="22">
        <v>599.65</v>
      </c>
      <c r="N76" s="22">
        <v>10643.75</v>
      </c>
      <c r="O76" s="22">
        <f t="shared" si="46"/>
        <v>10793.66</v>
      </c>
      <c r="P76" s="22">
        <v>149.91</v>
      </c>
      <c r="Q76" s="22">
        <f t="shared" si="47"/>
        <v>18.73875</v>
      </c>
      <c r="R76" s="22">
        <f>+Q76*4</f>
        <v>74.954999999999998</v>
      </c>
      <c r="S76" s="22">
        <f t="shared" si="49"/>
        <v>10568.795</v>
      </c>
      <c r="U76" s="22">
        <v>10793.66</v>
      </c>
      <c r="V76" s="20">
        <v>37.5</v>
      </c>
      <c r="W76" s="23">
        <v>50</v>
      </c>
      <c r="X76" s="23">
        <f t="shared" si="50"/>
        <v>-12.5</v>
      </c>
      <c r="Y76" s="24">
        <f t="shared" si="51"/>
        <v>-150</v>
      </c>
      <c r="Z76" s="24">
        <f t="shared" si="53"/>
        <v>426</v>
      </c>
      <c r="AA76" s="22">
        <f t="shared" si="55"/>
        <v>25.337230046948356</v>
      </c>
      <c r="AB76" s="22">
        <f t="shared" si="56"/>
        <v>304.0467605633803</v>
      </c>
      <c r="AC76" s="22">
        <f t="shared" si="57"/>
        <v>10489.61323943662</v>
      </c>
      <c r="AD76" s="22">
        <f t="shared" si="58"/>
        <v>-79.181760563380521</v>
      </c>
      <c r="AE76" s="24"/>
      <c r="AF76" s="4">
        <v>304.0467605633803</v>
      </c>
      <c r="AG76" s="4">
        <v>0</v>
      </c>
      <c r="AH76" s="4">
        <f t="shared" si="52"/>
        <v>304.0467605633803</v>
      </c>
    </row>
    <row r="77" spans="1:34">
      <c r="A77" s="16" t="s">
        <v>168</v>
      </c>
      <c r="B77" s="16" t="s">
        <v>169</v>
      </c>
      <c r="C77" s="16" t="s">
        <v>170</v>
      </c>
      <c r="D77" s="19">
        <v>33055</v>
      </c>
      <c r="E77" s="16" t="s">
        <v>111</v>
      </c>
      <c r="F77" s="20">
        <v>50</v>
      </c>
      <c r="G77" s="20">
        <v>0</v>
      </c>
      <c r="H77" s="20">
        <v>17</v>
      </c>
      <c r="I77" s="20">
        <v>10</v>
      </c>
      <c r="J77" s="21">
        <f t="shared" si="45"/>
        <v>214</v>
      </c>
      <c r="K77" s="22">
        <v>112462.59</v>
      </c>
      <c r="L77" s="19">
        <v>44804</v>
      </c>
      <c r="M77" s="22">
        <v>72350.89</v>
      </c>
      <c r="N77" s="22">
        <v>40111.699999999997</v>
      </c>
      <c r="O77" s="22">
        <f t="shared" si="46"/>
        <v>41611.199999999997</v>
      </c>
      <c r="P77" s="22">
        <v>1499.5</v>
      </c>
      <c r="Q77" s="22">
        <f t="shared" si="47"/>
        <v>187.4375</v>
      </c>
      <c r="R77" s="22">
        <f t="shared" ref="R77:R90" si="59">+Q77*4</f>
        <v>749.75</v>
      </c>
      <c r="S77" s="22">
        <f t="shared" si="49"/>
        <v>39361.949999999997</v>
      </c>
      <c r="U77" s="22">
        <v>41611.199999999997</v>
      </c>
      <c r="V77" s="23">
        <v>37.5</v>
      </c>
      <c r="W77" s="23">
        <v>50</v>
      </c>
      <c r="X77" s="23">
        <f t="shared" si="50"/>
        <v>-12.5</v>
      </c>
      <c r="Y77" s="24">
        <f t="shared" si="51"/>
        <v>-150</v>
      </c>
      <c r="Z77" s="24">
        <f t="shared" si="53"/>
        <v>72</v>
      </c>
      <c r="AA77" s="22">
        <f>+U77/Z77</f>
        <v>577.93333333333328</v>
      </c>
      <c r="AB77" s="22">
        <f t="shared" si="56"/>
        <v>6935.1999999999989</v>
      </c>
      <c r="AC77" s="22">
        <f t="shared" si="57"/>
        <v>34676</v>
      </c>
      <c r="AD77" s="22">
        <f t="shared" si="58"/>
        <v>-4685.9499999999971</v>
      </c>
      <c r="AE77" s="24"/>
      <c r="AF77" s="4">
        <v>6935.1999999999989</v>
      </c>
      <c r="AG77" s="4">
        <v>0</v>
      </c>
      <c r="AH77" s="4">
        <f t="shared" si="52"/>
        <v>6935.1999999999989</v>
      </c>
    </row>
    <row r="78" spans="1:34" s="31" customFormat="1">
      <c r="A78" s="26" t="s">
        <v>171</v>
      </c>
      <c r="B78" s="26" t="s">
        <v>172</v>
      </c>
      <c r="C78" s="26" t="s">
        <v>173</v>
      </c>
      <c r="D78" s="27">
        <v>34150</v>
      </c>
      <c r="E78" s="26" t="s">
        <v>111</v>
      </c>
      <c r="F78" s="28">
        <v>50</v>
      </c>
      <c r="G78" s="28">
        <v>0</v>
      </c>
      <c r="H78" s="28">
        <v>20</v>
      </c>
      <c r="I78" s="28">
        <v>10</v>
      </c>
      <c r="J78" s="29">
        <f t="shared" si="45"/>
        <v>250</v>
      </c>
      <c r="K78" s="30">
        <v>38228.25</v>
      </c>
      <c r="L78" s="27">
        <v>44804</v>
      </c>
      <c r="M78" s="30">
        <v>21917.64</v>
      </c>
      <c r="N78" s="30">
        <v>16310.61</v>
      </c>
      <c r="O78" s="30">
        <f t="shared" si="46"/>
        <v>16820.32</v>
      </c>
      <c r="P78" s="30">
        <v>509.71</v>
      </c>
      <c r="Q78" s="30">
        <f t="shared" si="47"/>
        <v>63.713749999999997</v>
      </c>
      <c r="R78" s="30">
        <f t="shared" si="59"/>
        <v>254.85499999999999</v>
      </c>
      <c r="S78" s="30">
        <f t="shared" si="49"/>
        <v>16055.755000000001</v>
      </c>
      <c r="U78" s="30">
        <v>16820.32</v>
      </c>
      <c r="V78" s="23">
        <v>37.5</v>
      </c>
      <c r="W78" s="32">
        <v>50</v>
      </c>
      <c r="X78" s="32">
        <f t="shared" si="50"/>
        <v>-12.5</v>
      </c>
      <c r="Y78" s="33">
        <f t="shared" si="51"/>
        <v>-150</v>
      </c>
      <c r="Z78" s="33">
        <f t="shared" si="53"/>
        <v>108</v>
      </c>
      <c r="AA78" s="22">
        <f t="shared" si="55"/>
        <v>155.74370370370369</v>
      </c>
      <c r="AB78" s="22">
        <f t="shared" si="56"/>
        <v>1868.9244444444444</v>
      </c>
      <c r="AC78" s="22">
        <f t="shared" si="57"/>
        <v>14951.395555555555</v>
      </c>
      <c r="AD78" s="30">
        <f t="shared" si="58"/>
        <v>-1104.3594444444461</v>
      </c>
      <c r="AE78" s="33"/>
      <c r="AF78" s="34">
        <v>1868.9244444444444</v>
      </c>
      <c r="AG78" s="4">
        <v>0</v>
      </c>
      <c r="AH78" s="4">
        <f t="shared" si="52"/>
        <v>1868.9244444444444</v>
      </c>
    </row>
    <row r="79" spans="1:34">
      <c r="A79" s="16" t="s">
        <v>174</v>
      </c>
      <c r="B79" s="16" t="s">
        <v>175</v>
      </c>
      <c r="C79" s="16" t="s">
        <v>176</v>
      </c>
      <c r="D79" s="19">
        <v>34515</v>
      </c>
      <c r="E79" s="16" t="s">
        <v>111</v>
      </c>
      <c r="F79" s="20">
        <v>50</v>
      </c>
      <c r="G79" s="20">
        <v>0</v>
      </c>
      <c r="H79" s="20">
        <v>21</v>
      </c>
      <c r="I79" s="20">
        <v>10</v>
      </c>
      <c r="J79" s="21">
        <f t="shared" si="45"/>
        <v>262</v>
      </c>
      <c r="K79" s="22">
        <v>2270.67</v>
      </c>
      <c r="L79" s="19">
        <v>44804</v>
      </c>
      <c r="M79" s="22">
        <v>1256.3499999999999</v>
      </c>
      <c r="N79" s="22">
        <v>1014.32</v>
      </c>
      <c r="O79" s="22">
        <f t="shared" si="46"/>
        <v>1044.5900000000001</v>
      </c>
      <c r="P79" s="22">
        <v>30.27</v>
      </c>
      <c r="Q79" s="22">
        <f t="shared" si="47"/>
        <v>3.7837499999999999</v>
      </c>
      <c r="R79" s="22">
        <f t="shared" si="59"/>
        <v>15.135</v>
      </c>
      <c r="S79" s="22">
        <f t="shared" si="49"/>
        <v>999.18500000000017</v>
      </c>
      <c r="U79" s="22">
        <v>1044.5900000000001</v>
      </c>
      <c r="V79" s="23">
        <v>37.5</v>
      </c>
      <c r="W79" s="23">
        <v>50</v>
      </c>
      <c r="X79" s="23">
        <f t="shared" si="50"/>
        <v>-12.5</v>
      </c>
      <c r="Y79" s="24">
        <f t="shared" si="51"/>
        <v>-150</v>
      </c>
      <c r="Z79" s="24">
        <f t="shared" si="53"/>
        <v>120</v>
      </c>
      <c r="AA79" s="22">
        <f t="shared" si="55"/>
        <v>8.7049166666666675</v>
      </c>
      <c r="AB79" s="22">
        <f t="shared" si="56"/>
        <v>104.459</v>
      </c>
      <c r="AC79" s="22">
        <f t="shared" si="57"/>
        <v>940.13100000000009</v>
      </c>
      <c r="AD79" s="22">
        <f t="shared" si="58"/>
        <v>-59.054000000000087</v>
      </c>
      <c r="AE79" s="24"/>
      <c r="AF79" s="4">
        <v>104.459</v>
      </c>
      <c r="AG79" s="4">
        <v>0</v>
      </c>
      <c r="AH79" s="4">
        <f t="shared" si="52"/>
        <v>104.459</v>
      </c>
    </row>
    <row r="80" spans="1:34">
      <c r="A80" s="16" t="s">
        <v>177</v>
      </c>
      <c r="B80" s="16" t="s">
        <v>178</v>
      </c>
      <c r="C80" s="16" t="s">
        <v>179</v>
      </c>
      <c r="D80" s="19">
        <v>34880</v>
      </c>
      <c r="E80" s="16" t="s">
        <v>111</v>
      </c>
      <c r="F80" s="20">
        <v>50</v>
      </c>
      <c r="G80" s="20">
        <v>0</v>
      </c>
      <c r="H80" s="20">
        <v>22</v>
      </c>
      <c r="I80" s="20">
        <v>10</v>
      </c>
      <c r="J80" s="21">
        <f t="shared" si="45"/>
        <v>274</v>
      </c>
      <c r="K80" s="22">
        <v>45822.1</v>
      </c>
      <c r="L80" s="19">
        <v>44804</v>
      </c>
      <c r="M80" s="22">
        <v>24438.400000000001</v>
      </c>
      <c r="N80" s="22">
        <v>21383.7</v>
      </c>
      <c r="O80" s="22">
        <f t="shared" si="46"/>
        <v>21994.66</v>
      </c>
      <c r="P80" s="22">
        <v>610.96</v>
      </c>
      <c r="Q80" s="22">
        <f t="shared" si="47"/>
        <v>76.37</v>
      </c>
      <c r="R80" s="22">
        <f t="shared" si="59"/>
        <v>305.48</v>
      </c>
      <c r="S80" s="22">
        <f t="shared" si="49"/>
        <v>21078.22</v>
      </c>
      <c r="U80" s="22">
        <v>21994.66</v>
      </c>
      <c r="V80" s="23">
        <v>37.5</v>
      </c>
      <c r="W80" s="23">
        <v>50</v>
      </c>
      <c r="X80" s="23">
        <f t="shared" si="50"/>
        <v>-12.5</v>
      </c>
      <c r="Y80" s="24">
        <f t="shared" si="51"/>
        <v>-150</v>
      </c>
      <c r="Z80" s="24">
        <f t="shared" si="53"/>
        <v>132</v>
      </c>
      <c r="AA80" s="22">
        <f t="shared" si="55"/>
        <v>166.62621212121212</v>
      </c>
      <c r="AB80" s="22">
        <f t="shared" si="56"/>
        <v>1999.5145454545454</v>
      </c>
      <c r="AC80" s="22">
        <f t="shared" si="57"/>
        <v>19995.145454545454</v>
      </c>
      <c r="AD80" s="22">
        <f t="shared" si="58"/>
        <v>-1083.0745454545468</v>
      </c>
      <c r="AE80" s="24"/>
      <c r="AF80" s="4">
        <v>1999.5145454545454</v>
      </c>
      <c r="AG80" s="4">
        <v>0</v>
      </c>
      <c r="AH80" s="4">
        <f t="shared" si="52"/>
        <v>1999.5145454545454</v>
      </c>
    </row>
    <row r="81" spans="1:34">
      <c r="A81" s="16" t="s">
        <v>180</v>
      </c>
      <c r="B81" s="16" t="s">
        <v>181</v>
      </c>
      <c r="C81" s="16" t="s">
        <v>182</v>
      </c>
      <c r="D81" s="19">
        <v>34880</v>
      </c>
      <c r="E81" s="16" t="s">
        <v>111</v>
      </c>
      <c r="F81" s="20">
        <v>50</v>
      </c>
      <c r="G81" s="20">
        <v>0</v>
      </c>
      <c r="H81" s="20">
        <v>22</v>
      </c>
      <c r="I81" s="20">
        <v>10</v>
      </c>
      <c r="J81" s="21">
        <f t="shared" si="45"/>
        <v>274</v>
      </c>
      <c r="K81" s="22">
        <v>60706.99</v>
      </c>
      <c r="L81" s="19">
        <v>44804</v>
      </c>
      <c r="M81" s="22">
        <v>32377.06</v>
      </c>
      <c r="N81" s="22">
        <v>28329.93</v>
      </c>
      <c r="O81" s="22">
        <f t="shared" si="46"/>
        <v>29139.35</v>
      </c>
      <c r="P81" s="22">
        <v>809.42</v>
      </c>
      <c r="Q81" s="22">
        <f t="shared" si="47"/>
        <v>101.17749999999999</v>
      </c>
      <c r="R81" s="22">
        <f t="shared" si="59"/>
        <v>404.71</v>
      </c>
      <c r="S81" s="22">
        <f t="shared" si="49"/>
        <v>27925.22</v>
      </c>
      <c r="U81" s="22">
        <v>29139.35</v>
      </c>
      <c r="V81" s="23">
        <v>37.5</v>
      </c>
      <c r="W81" s="23">
        <v>50</v>
      </c>
      <c r="X81" s="23">
        <f t="shared" si="50"/>
        <v>-12.5</v>
      </c>
      <c r="Y81" s="24">
        <f t="shared" si="51"/>
        <v>-150</v>
      </c>
      <c r="Z81" s="24">
        <f t="shared" si="53"/>
        <v>132</v>
      </c>
      <c r="AA81" s="22">
        <f t="shared" si="55"/>
        <v>220.75265151515151</v>
      </c>
      <c r="AB81" s="22">
        <f t="shared" si="56"/>
        <v>2649.0318181818184</v>
      </c>
      <c r="AC81" s="22">
        <f t="shared" si="57"/>
        <v>26490.31818181818</v>
      </c>
      <c r="AD81" s="22">
        <f t="shared" si="58"/>
        <v>-1434.901818181821</v>
      </c>
      <c r="AE81" s="24"/>
      <c r="AF81" s="4">
        <v>2649.0318181818184</v>
      </c>
      <c r="AG81" s="4">
        <v>0</v>
      </c>
      <c r="AH81" s="4">
        <f t="shared" si="52"/>
        <v>2649.0318181818184</v>
      </c>
    </row>
    <row r="82" spans="1:34">
      <c r="A82" s="16" t="s">
        <v>183</v>
      </c>
      <c r="B82" s="16" t="s">
        <v>184</v>
      </c>
      <c r="C82" s="16" t="s">
        <v>185</v>
      </c>
      <c r="D82" s="19">
        <v>34880</v>
      </c>
      <c r="E82" s="16" t="s">
        <v>111</v>
      </c>
      <c r="F82" s="20">
        <v>50</v>
      </c>
      <c r="G82" s="20">
        <v>0</v>
      </c>
      <c r="H82" s="20">
        <v>22</v>
      </c>
      <c r="I82" s="20">
        <v>10</v>
      </c>
      <c r="J82" s="21">
        <f t="shared" si="45"/>
        <v>274</v>
      </c>
      <c r="K82" s="22">
        <v>-1118.73</v>
      </c>
      <c r="L82" s="19">
        <v>44804</v>
      </c>
      <c r="M82" s="22">
        <v>-608</v>
      </c>
      <c r="N82" s="22">
        <v>-510.73</v>
      </c>
      <c r="O82" s="22">
        <f t="shared" si="46"/>
        <v>-525.65</v>
      </c>
      <c r="P82" s="22">
        <v>-14.92</v>
      </c>
      <c r="Q82" s="22">
        <f t="shared" si="47"/>
        <v>-1.865</v>
      </c>
      <c r="R82" s="22">
        <f t="shared" si="59"/>
        <v>-7.46</v>
      </c>
      <c r="S82" s="22">
        <f t="shared" si="49"/>
        <v>-503.27</v>
      </c>
      <c r="U82" s="22">
        <v>-525.65</v>
      </c>
      <c r="V82" s="23">
        <v>37.5</v>
      </c>
      <c r="W82" s="23">
        <v>50</v>
      </c>
      <c r="X82" s="23">
        <f t="shared" si="50"/>
        <v>-12.5</v>
      </c>
      <c r="Y82" s="24">
        <f t="shared" si="51"/>
        <v>-150</v>
      </c>
      <c r="Z82" s="24">
        <f t="shared" si="53"/>
        <v>132</v>
      </c>
      <c r="AA82" s="22">
        <f t="shared" si="55"/>
        <v>-3.9821969696969695</v>
      </c>
      <c r="AB82" s="22">
        <f t="shared" si="56"/>
        <v>-47.786363636363632</v>
      </c>
      <c r="AC82" s="22">
        <f t="shared" si="57"/>
        <v>-477.86363636363637</v>
      </c>
      <c r="AD82" s="22">
        <f t="shared" si="58"/>
        <v>25.406363636363608</v>
      </c>
      <c r="AE82" s="24"/>
      <c r="AF82" s="4">
        <v>-47.786363636363632</v>
      </c>
      <c r="AG82" s="4">
        <v>0</v>
      </c>
      <c r="AH82" s="4">
        <f t="shared" si="52"/>
        <v>-47.786363636363632</v>
      </c>
    </row>
    <row r="83" spans="1:34">
      <c r="A83" s="16" t="s">
        <v>186</v>
      </c>
      <c r="B83" s="16" t="s">
        <v>187</v>
      </c>
      <c r="C83" s="16" t="s">
        <v>188</v>
      </c>
      <c r="D83" s="19">
        <v>35611</v>
      </c>
      <c r="E83" s="16" t="s">
        <v>111</v>
      </c>
      <c r="F83" s="20">
        <v>50</v>
      </c>
      <c r="G83" s="20">
        <v>0</v>
      </c>
      <c r="H83" s="20">
        <v>24</v>
      </c>
      <c r="I83" s="20">
        <v>10</v>
      </c>
      <c r="J83" s="21">
        <f t="shared" si="45"/>
        <v>298</v>
      </c>
      <c r="K83" s="22">
        <v>35765.360000000001</v>
      </c>
      <c r="L83" s="19">
        <v>44804</v>
      </c>
      <c r="M83" s="22">
        <v>17644.310000000001</v>
      </c>
      <c r="N83" s="22">
        <v>18121.05</v>
      </c>
      <c r="O83" s="22">
        <f t="shared" si="46"/>
        <v>18597.919999999998</v>
      </c>
      <c r="P83" s="22">
        <v>476.87</v>
      </c>
      <c r="Q83" s="22">
        <f t="shared" si="47"/>
        <v>59.608750000000001</v>
      </c>
      <c r="R83" s="22">
        <f t="shared" si="59"/>
        <v>238.435</v>
      </c>
      <c r="S83" s="22">
        <f t="shared" si="49"/>
        <v>17882.614999999998</v>
      </c>
      <c r="U83" s="22">
        <v>18597.919999999998</v>
      </c>
      <c r="V83" s="23">
        <v>37.5</v>
      </c>
      <c r="W83" s="23">
        <v>50</v>
      </c>
      <c r="X83" s="23">
        <f t="shared" si="50"/>
        <v>-12.5</v>
      </c>
      <c r="Y83" s="24">
        <f t="shared" si="51"/>
        <v>-150</v>
      </c>
      <c r="Z83" s="24">
        <f t="shared" si="53"/>
        <v>156</v>
      </c>
      <c r="AA83" s="22">
        <f t="shared" si="55"/>
        <v>119.21743589743589</v>
      </c>
      <c r="AB83" s="22">
        <f t="shared" si="56"/>
        <v>1430.6092307692306</v>
      </c>
      <c r="AC83" s="22">
        <f t="shared" si="57"/>
        <v>17167.310769230768</v>
      </c>
      <c r="AD83" s="22">
        <f t="shared" si="58"/>
        <v>-715.30423076923034</v>
      </c>
      <c r="AE83" s="24"/>
      <c r="AF83" s="4">
        <v>1430.6092307692306</v>
      </c>
      <c r="AG83" s="4">
        <v>0</v>
      </c>
      <c r="AH83" s="4">
        <f t="shared" si="52"/>
        <v>1430.6092307692306</v>
      </c>
    </row>
    <row r="84" spans="1:34">
      <c r="A84" s="16" t="s">
        <v>189</v>
      </c>
      <c r="B84" s="16" t="s">
        <v>190</v>
      </c>
      <c r="C84" s="16" t="s">
        <v>144</v>
      </c>
      <c r="D84" s="19">
        <v>37500</v>
      </c>
      <c r="E84" s="16" t="s">
        <v>111</v>
      </c>
      <c r="F84" s="20">
        <v>50</v>
      </c>
      <c r="G84" s="20">
        <v>0</v>
      </c>
      <c r="H84" s="20">
        <v>30</v>
      </c>
      <c r="I84" s="20">
        <v>0</v>
      </c>
      <c r="J84" s="21">
        <f t="shared" si="45"/>
        <v>360</v>
      </c>
      <c r="K84" s="22">
        <v>32816.120000000003</v>
      </c>
      <c r="L84" s="19">
        <v>44804</v>
      </c>
      <c r="M84" s="22">
        <v>13126.4</v>
      </c>
      <c r="N84" s="22">
        <v>19689.72</v>
      </c>
      <c r="O84" s="22">
        <f t="shared" si="46"/>
        <v>20127.260000000002</v>
      </c>
      <c r="P84" s="22">
        <v>437.54</v>
      </c>
      <c r="Q84" s="22">
        <f t="shared" si="47"/>
        <v>54.692500000000003</v>
      </c>
      <c r="R84" s="22">
        <f t="shared" si="59"/>
        <v>218.77</v>
      </c>
      <c r="S84" s="22">
        <f t="shared" si="49"/>
        <v>19470.95</v>
      </c>
      <c r="U84" s="22">
        <v>20127.260000000002</v>
      </c>
      <c r="V84" s="23">
        <v>37.5</v>
      </c>
      <c r="W84" s="23">
        <v>50</v>
      </c>
      <c r="X84" s="23">
        <f t="shared" si="50"/>
        <v>-12.5</v>
      </c>
      <c r="Y84" s="24">
        <f t="shared" si="51"/>
        <v>-150</v>
      </c>
      <c r="Z84" s="24">
        <f t="shared" si="53"/>
        <v>218</v>
      </c>
      <c r="AA84" s="22">
        <f>+U84/Z84</f>
        <v>92.326880733944961</v>
      </c>
      <c r="AB84" s="22">
        <f t="shared" si="56"/>
        <v>1107.9225688073395</v>
      </c>
      <c r="AC84" s="22">
        <f>+U84-AB84</f>
        <v>19019.337431192664</v>
      </c>
      <c r="AD84" s="22">
        <f t="shared" si="58"/>
        <v>-451.61256880733708</v>
      </c>
      <c r="AE84" s="24"/>
      <c r="AF84" s="4">
        <v>1107.9225688073395</v>
      </c>
      <c r="AG84" s="4">
        <v>0</v>
      </c>
      <c r="AH84" s="4">
        <f t="shared" si="52"/>
        <v>1107.9225688073395</v>
      </c>
    </row>
    <row r="85" spans="1:34">
      <c r="A85" s="16" t="s">
        <v>191</v>
      </c>
      <c r="B85" s="16" t="s">
        <v>192</v>
      </c>
      <c r="C85" s="16" t="s">
        <v>147</v>
      </c>
      <c r="D85" s="19">
        <v>37500</v>
      </c>
      <c r="E85" s="16" t="s">
        <v>111</v>
      </c>
      <c r="F85" s="20">
        <v>50</v>
      </c>
      <c r="G85" s="20">
        <v>0</v>
      </c>
      <c r="H85" s="20">
        <v>30</v>
      </c>
      <c r="I85" s="20">
        <v>0</v>
      </c>
      <c r="J85" s="21">
        <f t="shared" si="45"/>
        <v>360</v>
      </c>
      <c r="K85" s="22">
        <v>35870.199999999997</v>
      </c>
      <c r="L85" s="19">
        <v>44804</v>
      </c>
      <c r="M85" s="22">
        <v>14347.98</v>
      </c>
      <c r="N85" s="22">
        <v>21522.22</v>
      </c>
      <c r="O85" s="22">
        <f t="shared" si="46"/>
        <v>22000.48</v>
      </c>
      <c r="P85" s="22">
        <v>478.26</v>
      </c>
      <c r="Q85" s="22">
        <f t="shared" si="47"/>
        <v>59.782499999999999</v>
      </c>
      <c r="R85" s="22">
        <f t="shared" si="59"/>
        <v>239.13</v>
      </c>
      <c r="S85" s="22">
        <f t="shared" si="49"/>
        <v>21283.09</v>
      </c>
      <c r="U85" s="22">
        <v>22000.48</v>
      </c>
      <c r="V85" s="23">
        <v>37.5</v>
      </c>
      <c r="W85" s="23">
        <v>50</v>
      </c>
      <c r="X85" s="23">
        <f t="shared" si="50"/>
        <v>-12.5</v>
      </c>
      <c r="Y85" s="24">
        <f t="shared" si="51"/>
        <v>-150</v>
      </c>
      <c r="Z85" s="24">
        <f t="shared" si="53"/>
        <v>218</v>
      </c>
      <c r="AA85" s="22">
        <f t="shared" ref="AA85:AA90" si="60">+U85/Z85</f>
        <v>100.91963302752293</v>
      </c>
      <c r="AB85" s="22">
        <f t="shared" si="56"/>
        <v>1211.0355963302752</v>
      </c>
      <c r="AC85" s="22">
        <f t="shared" ref="AC85:AC90" si="61">+U85-AB85</f>
        <v>20789.444403669724</v>
      </c>
      <c r="AD85" s="22">
        <f t="shared" si="58"/>
        <v>-493.64559633027602</v>
      </c>
      <c r="AE85" s="24"/>
      <c r="AF85" s="4">
        <v>1211.0355963302752</v>
      </c>
      <c r="AG85" s="4">
        <v>0</v>
      </c>
      <c r="AH85" s="4">
        <f t="shared" si="52"/>
        <v>1211.0355963302752</v>
      </c>
    </row>
    <row r="86" spans="1:34">
      <c r="A86" s="16" t="s">
        <v>193</v>
      </c>
      <c r="B86" s="16" t="s">
        <v>194</v>
      </c>
      <c r="C86" s="16" t="s">
        <v>195</v>
      </c>
      <c r="D86" s="19">
        <v>40817</v>
      </c>
      <c r="E86" s="16" t="s">
        <v>111</v>
      </c>
      <c r="F86" s="20">
        <v>50</v>
      </c>
      <c r="G86" s="20">
        <v>0</v>
      </c>
      <c r="H86" s="20">
        <v>39</v>
      </c>
      <c r="I86" s="20">
        <v>1</v>
      </c>
      <c r="J86" s="21">
        <f t="shared" si="45"/>
        <v>469</v>
      </c>
      <c r="K86" s="22">
        <v>65451.67</v>
      </c>
      <c r="L86" s="19">
        <v>44804</v>
      </c>
      <c r="M86" s="22">
        <v>14290.25</v>
      </c>
      <c r="N86" s="22">
        <v>51161.42</v>
      </c>
      <c r="O86" s="22">
        <f t="shared" si="46"/>
        <v>52034.1</v>
      </c>
      <c r="P86" s="22">
        <v>872.68</v>
      </c>
      <c r="Q86" s="22">
        <f t="shared" si="47"/>
        <v>109.08499999999999</v>
      </c>
      <c r="R86" s="22">
        <f t="shared" si="59"/>
        <v>436.34</v>
      </c>
      <c r="S86" s="22">
        <f t="shared" si="49"/>
        <v>50725.08</v>
      </c>
      <c r="U86" s="22">
        <v>52034.1</v>
      </c>
      <c r="V86" s="23">
        <v>37.5</v>
      </c>
      <c r="W86" s="23">
        <v>50</v>
      </c>
      <c r="X86" s="23">
        <f t="shared" si="50"/>
        <v>-12.5</v>
      </c>
      <c r="Y86" s="24">
        <f t="shared" si="51"/>
        <v>-150</v>
      </c>
      <c r="Z86" s="24">
        <f t="shared" si="53"/>
        <v>327</v>
      </c>
      <c r="AA86" s="22">
        <f t="shared" si="60"/>
        <v>159.12568807339449</v>
      </c>
      <c r="AB86" s="22">
        <f t="shared" si="56"/>
        <v>1909.5082568807338</v>
      </c>
      <c r="AC86" s="22">
        <f t="shared" si="61"/>
        <v>50124.591743119265</v>
      </c>
      <c r="AD86" s="22">
        <f t="shared" si="58"/>
        <v>-600.48825688073703</v>
      </c>
      <c r="AE86" s="24"/>
      <c r="AF86" s="4">
        <v>1909.5082568807338</v>
      </c>
      <c r="AG86" s="4">
        <v>0</v>
      </c>
      <c r="AH86" s="4">
        <f t="shared" si="52"/>
        <v>1909.5082568807338</v>
      </c>
    </row>
    <row r="87" spans="1:34">
      <c r="A87" s="16" t="s">
        <v>196</v>
      </c>
      <c r="B87" s="16" t="s">
        <v>197</v>
      </c>
      <c r="C87" s="16" t="s">
        <v>198</v>
      </c>
      <c r="D87" s="19">
        <v>40817</v>
      </c>
      <c r="E87" s="16" t="s">
        <v>111</v>
      </c>
      <c r="F87" s="20">
        <v>50</v>
      </c>
      <c r="G87" s="20">
        <v>0</v>
      </c>
      <c r="H87" s="20">
        <v>39</v>
      </c>
      <c r="I87" s="20">
        <v>1</v>
      </c>
      <c r="J87" s="21">
        <f t="shared" si="45"/>
        <v>469</v>
      </c>
      <c r="K87" s="22">
        <v>23089.55</v>
      </c>
      <c r="L87" s="19">
        <v>44804</v>
      </c>
      <c r="M87" s="22">
        <v>5041.1899999999996</v>
      </c>
      <c r="N87" s="22">
        <v>18048.36</v>
      </c>
      <c r="O87" s="22">
        <f t="shared" si="46"/>
        <v>18356.22</v>
      </c>
      <c r="P87" s="22">
        <v>307.86</v>
      </c>
      <c r="Q87" s="22">
        <f t="shared" si="47"/>
        <v>38.482500000000002</v>
      </c>
      <c r="R87" s="22">
        <f t="shared" si="59"/>
        <v>153.93</v>
      </c>
      <c r="S87" s="22">
        <f t="shared" si="49"/>
        <v>17894.43</v>
      </c>
      <c r="U87" s="22">
        <v>18356.22</v>
      </c>
      <c r="V87" s="23">
        <v>37.5</v>
      </c>
      <c r="W87" s="23">
        <v>50</v>
      </c>
      <c r="X87" s="23">
        <f t="shared" si="50"/>
        <v>-12.5</v>
      </c>
      <c r="Y87" s="24">
        <f t="shared" si="51"/>
        <v>-150</v>
      </c>
      <c r="Z87" s="24">
        <f t="shared" si="53"/>
        <v>327</v>
      </c>
      <c r="AA87" s="22">
        <f t="shared" si="60"/>
        <v>56.135229357798167</v>
      </c>
      <c r="AB87" s="22">
        <f t="shared" si="56"/>
        <v>673.62275229357806</v>
      </c>
      <c r="AC87" s="22">
        <f t="shared" si="61"/>
        <v>17682.597247706424</v>
      </c>
      <c r="AD87" s="22">
        <f t="shared" si="58"/>
        <v>-211.83275229357605</v>
      </c>
      <c r="AE87" s="24"/>
      <c r="AF87" s="4">
        <v>673.62275229357806</v>
      </c>
      <c r="AG87" s="4">
        <v>0</v>
      </c>
      <c r="AH87" s="4">
        <f t="shared" si="52"/>
        <v>673.62275229357806</v>
      </c>
    </row>
    <row r="88" spans="1:34">
      <c r="A88" s="16" t="s">
        <v>199</v>
      </c>
      <c r="B88" s="16" t="s">
        <v>200</v>
      </c>
      <c r="C88" s="16" t="s">
        <v>201</v>
      </c>
      <c r="D88" s="19">
        <v>40817</v>
      </c>
      <c r="E88" s="16" t="s">
        <v>111</v>
      </c>
      <c r="F88" s="20">
        <v>50</v>
      </c>
      <c r="G88" s="20">
        <v>0</v>
      </c>
      <c r="H88" s="20">
        <v>39</v>
      </c>
      <c r="I88" s="20">
        <v>1</v>
      </c>
      <c r="J88" s="21">
        <f t="shared" si="45"/>
        <v>469</v>
      </c>
      <c r="K88" s="22">
        <v>1809.68</v>
      </c>
      <c r="L88" s="19">
        <v>44804</v>
      </c>
      <c r="M88" s="22">
        <v>395.08</v>
      </c>
      <c r="N88" s="22">
        <v>1414.6</v>
      </c>
      <c r="O88" s="22">
        <f t="shared" si="46"/>
        <v>1438.7199999999998</v>
      </c>
      <c r="P88" s="22">
        <v>24.12</v>
      </c>
      <c r="Q88" s="22">
        <f t="shared" si="47"/>
        <v>3.0150000000000001</v>
      </c>
      <c r="R88" s="22">
        <f t="shared" si="59"/>
        <v>12.06</v>
      </c>
      <c r="S88" s="22">
        <f t="shared" si="49"/>
        <v>1402.54</v>
      </c>
      <c r="U88" s="22">
        <v>1438.7199999999998</v>
      </c>
      <c r="V88" s="23">
        <v>37.5</v>
      </c>
      <c r="W88" s="23">
        <v>50</v>
      </c>
      <c r="X88" s="23">
        <f t="shared" si="50"/>
        <v>-12.5</v>
      </c>
      <c r="Y88" s="24">
        <f t="shared" si="51"/>
        <v>-150</v>
      </c>
      <c r="Z88" s="24">
        <f t="shared" si="53"/>
        <v>327</v>
      </c>
      <c r="AA88" s="22">
        <f t="shared" si="60"/>
        <v>4.3997553516819563</v>
      </c>
      <c r="AB88" s="22">
        <f t="shared" si="56"/>
        <v>52.797064220183472</v>
      </c>
      <c r="AC88" s="22">
        <f t="shared" si="61"/>
        <v>1385.9229357798163</v>
      </c>
      <c r="AD88" s="22">
        <f t="shared" si="58"/>
        <v>-16.617064220183693</v>
      </c>
      <c r="AE88" s="24"/>
      <c r="AF88" s="4">
        <v>52.797064220183472</v>
      </c>
      <c r="AG88" s="4">
        <v>0</v>
      </c>
      <c r="AH88" s="4">
        <f t="shared" si="52"/>
        <v>52.797064220183472</v>
      </c>
    </row>
    <row r="89" spans="1:34">
      <c r="A89" s="16" t="s">
        <v>202</v>
      </c>
      <c r="B89" s="16" t="s">
        <v>164</v>
      </c>
      <c r="C89" s="16" t="s">
        <v>203</v>
      </c>
      <c r="D89" s="19">
        <v>43831</v>
      </c>
      <c r="E89" s="16" t="s">
        <v>111</v>
      </c>
      <c r="F89" s="20">
        <v>50</v>
      </c>
      <c r="G89" s="20">
        <v>0</v>
      </c>
      <c r="H89" s="20">
        <v>47</v>
      </c>
      <c r="I89" s="20">
        <v>4</v>
      </c>
      <c r="J89" s="21">
        <f t="shared" si="45"/>
        <v>568</v>
      </c>
      <c r="K89" s="22">
        <v>1026.17</v>
      </c>
      <c r="L89" s="19">
        <v>44804</v>
      </c>
      <c r="M89" s="22">
        <v>54.72</v>
      </c>
      <c r="N89" s="22">
        <v>971.45</v>
      </c>
      <c r="O89" s="22">
        <f t="shared" si="46"/>
        <v>985.13</v>
      </c>
      <c r="P89" s="22">
        <v>13.68</v>
      </c>
      <c r="Q89" s="22">
        <f t="shared" si="47"/>
        <v>1.71</v>
      </c>
      <c r="R89" s="22">
        <f t="shared" si="59"/>
        <v>6.84</v>
      </c>
      <c r="S89" s="22">
        <f t="shared" si="49"/>
        <v>964.61</v>
      </c>
      <c r="U89" s="22">
        <v>985.13</v>
      </c>
      <c r="V89" s="23">
        <v>37.5</v>
      </c>
      <c r="W89" s="23">
        <v>50</v>
      </c>
      <c r="X89" s="23">
        <f t="shared" si="50"/>
        <v>-12.5</v>
      </c>
      <c r="Y89" s="24">
        <f t="shared" si="51"/>
        <v>-150</v>
      </c>
      <c r="Z89" s="24">
        <f t="shared" si="53"/>
        <v>426</v>
      </c>
      <c r="AA89" s="22">
        <f t="shared" si="60"/>
        <v>2.3125117370892019</v>
      </c>
      <c r="AB89" s="22">
        <f t="shared" si="56"/>
        <v>27.750140845070423</v>
      </c>
      <c r="AC89" s="22">
        <f t="shared" si="61"/>
        <v>957.37985915492959</v>
      </c>
      <c r="AD89" s="22">
        <f t="shared" si="58"/>
        <v>-7.230140845070423</v>
      </c>
      <c r="AE89" s="24"/>
      <c r="AF89" s="4">
        <v>27.750140845070423</v>
      </c>
      <c r="AG89" s="4">
        <v>0</v>
      </c>
      <c r="AH89" s="4">
        <f t="shared" si="52"/>
        <v>27.750140845070423</v>
      </c>
    </row>
    <row r="90" spans="1:34">
      <c r="A90" s="16" t="s">
        <v>204</v>
      </c>
      <c r="B90" s="16" t="s">
        <v>164</v>
      </c>
      <c r="C90" s="16" t="s">
        <v>205</v>
      </c>
      <c r="D90" s="19">
        <v>43831</v>
      </c>
      <c r="E90" s="16" t="s">
        <v>111</v>
      </c>
      <c r="F90" s="20">
        <v>50</v>
      </c>
      <c r="G90" s="20">
        <v>0</v>
      </c>
      <c r="H90" s="20">
        <v>47</v>
      </c>
      <c r="I90" s="20">
        <v>4</v>
      </c>
      <c r="J90" s="21">
        <f t="shared" si="45"/>
        <v>568</v>
      </c>
      <c r="K90" s="22">
        <v>2702.54</v>
      </c>
      <c r="L90" s="19">
        <v>44804</v>
      </c>
      <c r="M90" s="22">
        <v>144.13</v>
      </c>
      <c r="N90" s="22">
        <v>2558.41</v>
      </c>
      <c r="O90" s="22">
        <f t="shared" si="46"/>
        <v>2594.44</v>
      </c>
      <c r="P90" s="22">
        <v>36.03</v>
      </c>
      <c r="Q90" s="22">
        <f t="shared" si="47"/>
        <v>4.5037500000000001</v>
      </c>
      <c r="R90" s="22">
        <f t="shared" si="59"/>
        <v>18.015000000000001</v>
      </c>
      <c r="S90" s="22">
        <f t="shared" si="49"/>
        <v>2540.395</v>
      </c>
      <c r="U90" s="22">
        <v>2594.44</v>
      </c>
      <c r="V90" s="23">
        <v>37.5</v>
      </c>
      <c r="W90" s="23">
        <v>50</v>
      </c>
      <c r="X90" s="23">
        <f t="shared" si="50"/>
        <v>-12.5</v>
      </c>
      <c r="Y90" s="24">
        <f t="shared" si="51"/>
        <v>-150</v>
      </c>
      <c r="Z90" s="24">
        <f t="shared" si="53"/>
        <v>426</v>
      </c>
      <c r="AA90" s="22">
        <f t="shared" si="60"/>
        <v>6.0902347417840375</v>
      </c>
      <c r="AB90" s="22">
        <f t="shared" si="56"/>
        <v>73.082816901408449</v>
      </c>
      <c r="AC90" s="22">
        <f t="shared" si="61"/>
        <v>2521.3571830985916</v>
      </c>
      <c r="AD90" s="22">
        <f t="shared" si="58"/>
        <v>-19.037816901408405</v>
      </c>
      <c r="AE90" s="24"/>
      <c r="AF90" s="4">
        <v>73.082816901408449</v>
      </c>
      <c r="AG90" s="4">
        <v>0</v>
      </c>
      <c r="AH90" s="4">
        <f t="shared" si="52"/>
        <v>73.082816901408449</v>
      </c>
    </row>
    <row r="91" spans="1:34">
      <c r="A91" s="16" t="s">
        <v>107</v>
      </c>
      <c r="K91" s="35">
        <f>479310.63+456903</f>
        <v>936213.63</v>
      </c>
      <c r="M91" s="22">
        <f>184296.88+216776</f>
        <v>401072.88</v>
      </c>
      <c r="N91" s="22">
        <f>295013.75+240127</f>
        <v>535140.75</v>
      </c>
      <c r="O91" s="22">
        <f>SUM(O57:O90)</f>
        <v>547623.21999999974</v>
      </c>
      <c r="P91" s="22">
        <f>SUM(P57:P90)</f>
        <v>12482.710000000003</v>
      </c>
      <c r="Q91" s="22">
        <f>SUM(Q57:Q90)</f>
        <v>1560.3387500000003</v>
      </c>
      <c r="R91" s="22">
        <f>SUM(R57:R90)</f>
        <v>6241.3550000000014</v>
      </c>
      <c r="S91" s="35">
        <f>SUM(S57:S90)</f>
        <v>528899.15500000003</v>
      </c>
      <c r="U91" s="22">
        <f>SUM(U57:U90)</f>
        <v>547623.21999999974</v>
      </c>
      <c r="AA91" s="22">
        <f>SUM(AA57:AA90)</f>
        <v>3091.5387747105547</v>
      </c>
      <c r="AB91" s="22">
        <f>SUM(AB57:AB90)</f>
        <v>37098.465296526636</v>
      </c>
      <c r="AC91" s="22">
        <f>SUM(AC57:AC90)</f>
        <v>510500.29470347334</v>
      </c>
      <c r="AD91" s="22">
        <f>SUM(AD57:AD90)</f>
        <v>-18398.860296526651</v>
      </c>
      <c r="AF91" s="4">
        <f>SUM(AF57:AF90)</f>
        <v>37098.465296526636</v>
      </c>
      <c r="AG91" s="4">
        <f t="shared" ref="AG91:AH91" si="62">SUM(AG57:AG90)</f>
        <v>24.46</v>
      </c>
      <c r="AH91" s="4">
        <f t="shared" si="62"/>
        <v>37122.925296526642</v>
      </c>
    </row>
    <row r="92" spans="1:34">
      <c r="A92" s="16" t="s">
        <v>69</v>
      </c>
      <c r="K92" s="22">
        <v>0</v>
      </c>
      <c r="M92" s="22">
        <v>0</v>
      </c>
      <c r="N92" s="22">
        <v>0</v>
      </c>
      <c r="O92" s="22"/>
      <c r="P92" s="22"/>
      <c r="Q92" s="22"/>
      <c r="R92" s="22"/>
      <c r="S92" s="22"/>
      <c r="U92" s="22"/>
      <c r="AA92" s="22"/>
      <c r="AB92" s="22"/>
      <c r="AC92" s="22"/>
      <c r="AD92" s="22"/>
      <c r="AF92" s="4"/>
      <c r="AG92" s="4"/>
      <c r="AH92" s="4"/>
    </row>
    <row r="93" spans="1:34">
      <c r="A93" s="16" t="s">
        <v>70</v>
      </c>
      <c r="AB93" s="4"/>
      <c r="AC93" s="4"/>
      <c r="AD93" s="4"/>
      <c r="AF93" s="4"/>
      <c r="AG93" s="4"/>
      <c r="AH93" s="4"/>
    </row>
    <row r="94" spans="1:34">
      <c r="A94" s="16" t="s">
        <v>71</v>
      </c>
      <c r="K94" s="22">
        <f>479310.63+456903</f>
        <v>936213.63</v>
      </c>
      <c r="M94" s="22">
        <f>184296.88+216776</f>
        <v>401072.88</v>
      </c>
      <c r="N94" s="22">
        <f>295013.75+240127</f>
        <v>535140.75</v>
      </c>
      <c r="O94" s="22"/>
      <c r="P94" s="22"/>
      <c r="Q94" s="22"/>
      <c r="R94" s="22"/>
      <c r="S94" s="22"/>
      <c r="U94" s="22"/>
      <c r="AA94" s="22"/>
      <c r="AB94" s="22"/>
      <c r="AC94" s="22"/>
      <c r="AD94" s="22"/>
      <c r="AF94" s="4"/>
      <c r="AG94" s="4"/>
      <c r="AH94" s="4"/>
    </row>
    <row r="95" spans="1:34">
      <c r="A95" s="16" t="s">
        <v>206</v>
      </c>
      <c r="AB95" s="4"/>
      <c r="AC95" s="4"/>
      <c r="AD95" s="4"/>
      <c r="AF95" s="4"/>
      <c r="AG95" s="4"/>
      <c r="AH95" s="4"/>
    </row>
    <row r="96" spans="1:34">
      <c r="A96" s="16" t="s">
        <v>73</v>
      </c>
      <c r="AB96" s="4"/>
      <c r="AC96" s="4"/>
      <c r="AD96" s="4"/>
      <c r="AF96" s="4"/>
      <c r="AG96" s="4"/>
      <c r="AH96" s="4"/>
    </row>
    <row r="97" spans="1:34">
      <c r="A97" s="16" t="s">
        <v>207</v>
      </c>
      <c r="AB97" s="4"/>
      <c r="AC97" s="4"/>
      <c r="AD97" s="4"/>
      <c r="AF97" s="4"/>
      <c r="AG97" s="4"/>
      <c r="AH97" s="4"/>
    </row>
    <row r="98" spans="1:34">
      <c r="A98" s="16" t="s">
        <v>208</v>
      </c>
      <c r="B98" s="16" t="s">
        <v>209</v>
      </c>
      <c r="C98" s="16" t="s">
        <v>210</v>
      </c>
      <c r="D98" s="19">
        <v>34150</v>
      </c>
      <c r="E98" s="16" t="s">
        <v>111</v>
      </c>
      <c r="F98" s="20">
        <v>50</v>
      </c>
      <c r="G98" s="20">
        <v>0</v>
      </c>
      <c r="H98" s="20">
        <v>20</v>
      </c>
      <c r="I98" s="20">
        <v>10</v>
      </c>
      <c r="J98" s="21">
        <f t="shared" ref="J98:J102" si="63">(H98*12)+I98</f>
        <v>250</v>
      </c>
      <c r="K98" s="22">
        <v>142569.75</v>
      </c>
      <c r="L98" s="19">
        <v>44804</v>
      </c>
      <c r="M98" s="22">
        <v>81740.11</v>
      </c>
      <c r="N98" s="22">
        <v>60829.64</v>
      </c>
      <c r="O98" s="22">
        <f>+N98+P98</f>
        <v>62730.57</v>
      </c>
      <c r="P98" s="22">
        <v>1900.93</v>
      </c>
      <c r="Q98" s="22">
        <f t="shared" ref="Q98:Q102" si="64">+P98/8</f>
        <v>237.61625000000001</v>
      </c>
      <c r="R98" s="22">
        <f>+Q98*4</f>
        <v>950.46500000000003</v>
      </c>
      <c r="S98" s="22">
        <f t="shared" ref="S98:S102" si="65">+O98-P98-R98</f>
        <v>59879.175000000003</v>
      </c>
      <c r="U98" s="22">
        <v>62730.57</v>
      </c>
      <c r="V98" s="20">
        <v>37.5</v>
      </c>
      <c r="W98" s="23">
        <v>50</v>
      </c>
      <c r="X98" s="23">
        <f t="shared" ref="X98:X102" si="66">+V98-W98</f>
        <v>-12.5</v>
      </c>
      <c r="Y98" s="24">
        <f t="shared" ref="Y98:Y102" si="67">+X98*12</f>
        <v>-150</v>
      </c>
      <c r="Z98" s="24">
        <f t="shared" ref="Z98:Z102" si="68">+J98+Y98+8</f>
        <v>108</v>
      </c>
      <c r="AA98" s="22">
        <f t="shared" ref="AA98:AA102" si="69">+U98/Z98</f>
        <v>580.83861111111116</v>
      </c>
      <c r="AB98" s="22">
        <f t="shared" ref="AB98:AB102" si="70">+AA98*12</f>
        <v>6970.0633333333335</v>
      </c>
      <c r="AC98" s="22">
        <f t="shared" ref="AC98:AC102" si="71">+U98-AB98</f>
        <v>55760.506666666668</v>
      </c>
      <c r="AD98" s="22">
        <f t="shared" ref="AD98:AD102" si="72">+AC98-S98</f>
        <v>-4118.6683333333349</v>
      </c>
      <c r="AE98" s="24"/>
      <c r="AF98" s="4">
        <v>6970.0633333333335</v>
      </c>
      <c r="AG98" s="4">
        <v>0</v>
      </c>
      <c r="AH98" s="4">
        <f t="shared" ref="AH98:AH102" si="73">+AF98+AG98</f>
        <v>6970.0633333333335</v>
      </c>
    </row>
    <row r="99" spans="1:34">
      <c r="A99" s="16" t="s">
        <v>211</v>
      </c>
      <c r="B99" s="16" t="s">
        <v>164</v>
      </c>
      <c r="C99" s="16" t="s">
        <v>212</v>
      </c>
      <c r="D99" s="19">
        <v>35611</v>
      </c>
      <c r="E99" s="16" t="s">
        <v>111</v>
      </c>
      <c r="F99" s="20">
        <v>50</v>
      </c>
      <c r="G99" s="20">
        <v>0</v>
      </c>
      <c r="H99" s="20">
        <v>24</v>
      </c>
      <c r="I99" s="20">
        <v>10</v>
      </c>
      <c r="J99" s="21">
        <f t="shared" si="63"/>
        <v>298</v>
      </c>
      <c r="K99" s="22">
        <v>9044.11</v>
      </c>
      <c r="L99" s="19">
        <v>44804</v>
      </c>
      <c r="M99" s="22">
        <v>4461.68</v>
      </c>
      <c r="N99" s="22">
        <v>4582.43</v>
      </c>
      <c r="O99" s="22">
        <f>+N99+P99</f>
        <v>4703.01</v>
      </c>
      <c r="P99" s="22">
        <v>120.58</v>
      </c>
      <c r="Q99" s="22">
        <f t="shared" si="64"/>
        <v>15.0725</v>
      </c>
      <c r="R99" s="22">
        <f t="shared" ref="R99:R102" si="74">+Q99*4</f>
        <v>60.29</v>
      </c>
      <c r="S99" s="22">
        <f t="shared" si="65"/>
        <v>4522.1400000000003</v>
      </c>
      <c r="U99" s="22">
        <v>4703.01</v>
      </c>
      <c r="V99" s="20">
        <v>37.5</v>
      </c>
      <c r="W99" s="23">
        <v>50</v>
      </c>
      <c r="X99" s="23">
        <f t="shared" si="66"/>
        <v>-12.5</v>
      </c>
      <c r="Y99" s="24">
        <f t="shared" si="67"/>
        <v>-150</v>
      </c>
      <c r="Z99" s="24">
        <f t="shared" si="68"/>
        <v>156</v>
      </c>
      <c r="AA99" s="22">
        <f t="shared" si="69"/>
        <v>30.147500000000001</v>
      </c>
      <c r="AB99" s="22">
        <f t="shared" si="70"/>
        <v>361.77</v>
      </c>
      <c r="AC99" s="22">
        <f t="shared" si="71"/>
        <v>4341.24</v>
      </c>
      <c r="AD99" s="22">
        <f t="shared" si="72"/>
        <v>-180.90000000000055</v>
      </c>
      <c r="AE99" s="24"/>
      <c r="AF99" s="4">
        <v>361.77</v>
      </c>
      <c r="AG99" s="4">
        <v>0</v>
      </c>
      <c r="AH99" s="4">
        <f t="shared" si="73"/>
        <v>361.77</v>
      </c>
    </row>
    <row r="100" spans="1:34">
      <c r="A100" s="16" t="s">
        <v>213</v>
      </c>
      <c r="B100" s="16" t="s">
        <v>164</v>
      </c>
      <c r="C100" s="16" t="s">
        <v>214</v>
      </c>
      <c r="D100" s="19">
        <v>42401</v>
      </c>
      <c r="E100" s="16" t="s">
        <v>111</v>
      </c>
      <c r="F100" s="20">
        <v>50</v>
      </c>
      <c r="G100" s="20">
        <v>0</v>
      </c>
      <c r="H100" s="20">
        <v>43</v>
      </c>
      <c r="I100" s="20">
        <v>5</v>
      </c>
      <c r="J100" s="21">
        <f t="shared" si="63"/>
        <v>521</v>
      </c>
      <c r="K100" s="22">
        <v>242409.54</v>
      </c>
      <c r="L100" s="19">
        <v>44804</v>
      </c>
      <c r="M100" s="22">
        <v>31917.25</v>
      </c>
      <c r="N100" s="22">
        <v>210492.29</v>
      </c>
      <c r="O100" s="22">
        <f>+N100+P100</f>
        <v>213724.41</v>
      </c>
      <c r="P100" s="22">
        <v>3232.12</v>
      </c>
      <c r="Q100" s="22">
        <f t="shared" si="64"/>
        <v>404.01499999999999</v>
      </c>
      <c r="R100" s="22">
        <f t="shared" si="74"/>
        <v>1616.06</v>
      </c>
      <c r="S100" s="22">
        <f t="shared" si="65"/>
        <v>208876.23</v>
      </c>
      <c r="U100" s="22">
        <v>213724.41</v>
      </c>
      <c r="V100" s="20">
        <v>37.5</v>
      </c>
      <c r="W100" s="23">
        <v>50</v>
      </c>
      <c r="X100" s="23">
        <f t="shared" si="66"/>
        <v>-12.5</v>
      </c>
      <c r="Y100" s="24">
        <f t="shared" si="67"/>
        <v>-150</v>
      </c>
      <c r="Z100" s="24">
        <f t="shared" si="68"/>
        <v>379</v>
      </c>
      <c r="AA100" s="22">
        <f t="shared" si="69"/>
        <v>563.91664907651716</v>
      </c>
      <c r="AB100" s="22">
        <f t="shared" si="70"/>
        <v>6766.9997889182059</v>
      </c>
      <c r="AC100" s="22">
        <f t="shared" si="71"/>
        <v>206957.41021108179</v>
      </c>
      <c r="AD100" s="22">
        <f t="shared" si="72"/>
        <v>-1918.8197889182193</v>
      </c>
      <c r="AE100" s="24"/>
      <c r="AF100" s="4">
        <v>6766.9997889182059</v>
      </c>
      <c r="AG100" s="4">
        <v>0</v>
      </c>
      <c r="AH100" s="4">
        <f t="shared" si="73"/>
        <v>6766.9997889182059</v>
      </c>
    </row>
    <row r="101" spans="1:34">
      <c r="A101" s="16" t="s">
        <v>215</v>
      </c>
      <c r="B101" s="16" t="s">
        <v>164</v>
      </c>
      <c r="C101" s="16" t="s">
        <v>214</v>
      </c>
      <c r="D101" s="19">
        <v>42552</v>
      </c>
      <c r="E101" s="16" t="s">
        <v>111</v>
      </c>
      <c r="F101" s="20">
        <v>50</v>
      </c>
      <c r="G101" s="20">
        <v>0</v>
      </c>
      <c r="H101" s="20">
        <v>43</v>
      </c>
      <c r="I101" s="20">
        <v>10</v>
      </c>
      <c r="J101" s="21">
        <f t="shared" si="63"/>
        <v>526</v>
      </c>
      <c r="K101" s="22">
        <v>1612.79</v>
      </c>
      <c r="L101" s="19">
        <v>44804</v>
      </c>
      <c r="M101" s="22">
        <v>198.93</v>
      </c>
      <c r="N101" s="22">
        <v>1413.86</v>
      </c>
      <c r="O101" s="22">
        <f>+N101+P101</f>
        <v>1435.36</v>
      </c>
      <c r="P101" s="22">
        <v>21.5</v>
      </c>
      <c r="Q101" s="22">
        <f t="shared" si="64"/>
        <v>2.6875</v>
      </c>
      <c r="R101" s="22">
        <f t="shared" si="74"/>
        <v>10.75</v>
      </c>
      <c r="S101" s="22">
        <f t="shared" si="65"/>
        <v>1403.11</v>
      </c>
      <c r="U101" s="22">
        <v>1435.36</v>
      </c>
      <c r="V101" s="20">
        <v>37.5</v>
      </c>
      <c r="W101" s="23">
        <v>50</v>
      </c>
      <c r="X101" s="23">
        <f t="shared" si="66"/>
        <v>-12.5</v>
      </c>
      <c r="Y101" s="24">
        <f t="shared" si="67"/>
        <v>-150</v>
      </c>
      <c r="Z101" s="24">
        <f t="shared" si="68"/>
        <v>384</v>
      </c>
      <c r="AA101" s="22">
        <f t="shared" si="69"/>
        <v>3.7379166666666666</v>
      </c>
      <c r="AB101" s="22">
        <f t="shared" si="70"/>
        <v>44.854999999999997</v>
      </c>
      <c r="AC101" s="22">
        <f t="shared" si="71"/>
        <v>1390.5049999999999</v>
      </c>
      <c r="AD101" s="22">
        <f t="shared" si="72"/>
        <v>-12.605000000000018</v>
      </c>
      <c r="AE101" s="24"/>
      <c r="AF101" s="4">
        <v>44.854999999999997</v>
      </c>
      <c r="AG101" s="4">
        <v>0</v>
      </c>
      <c r="AH101" s="4">
        <f t="shared" si="73"/>
        <v>44.854999999999997</v>
      </c>
    </row>
    <row r="102" spans="1:34">
      <c r="A102" s="16" t="s">
        <v>216</v>
      </c>
      <c r="B102" s="16" t="s">
        <v>164</v>
      </c>
      <c r="C102" s="16" t="s">
        <v>217</v>
      </c>
      <c r="D102" s="19">
        <v>42917</v>
      </c>
      <c r="E102" s="16" t="s">
        <v>111</v>
      </c>
      <c r="F102" s="20">
        <v>50</v>
      </c>
      <c r="G102" s="20">
        <v>0</v>
      </c>
      <c r="H102" s="20">
        <v>44</v>
      </c>
      <c r="I102" s="20">
        <v>10</v>
      </c>
      <c r="J102" s="21">
        <f t="shared" si="63"/>
        <v>538</v>
      </c>
      <c r="K102" s="22">
        <v>1559.04</v>
      </c>
      <c r="L102" s="19">
        <v>44804</v>
      </c>
      <c r="M102" s="22">
        <v>161.09</v>
      </c>
      <c r="N102" s="22">
        <v>1397.95</v>
      </c>
      <c r="O102" s="22">
        <f>+N102+P102</f>
        <v>1418.73</v>
      </c>
      <c r="P102" s="22">
        <v>20.78</v>
      </c>
      <c r="Q102" s="22">
        <f t="shared" si="64"/>
        <v>2.5975000000000001</v>
      </c>
      <c r="R102" s="22">
        <f t="shared" si="74"/>
        <v>10.39</v>
      </c>
      <c r="S102" s="22">
        <f t="shared" si="65"/>
        <v>1387.56</v>
      </c>
      <c r="U102" s="22">
        <v>1418.73</v>
      </c>
      <c r="V102" s="20">
        <v>37.5</v>
      </c>
      <c r="W102" s="23">
        <v>50</v>
      </c>
      <c r="X102" s="23">
        <f t="shared" si="66"/>
        <v>-12.5</v>
      </c>
      <c r="Y102" s="24">
        <f t="shared" si="67"/>
        <v>-150</v>
      </c>
      <c r="Z102" s="24">
        <f t="shared" si="68"/>
        <v>396</v>
      </c>
      <c r="AA102" s="22">
        <f t="shared" si="69"/>
        <v>3.582651515151515</v>
      </c>
      <c r="AB102" s="22">
        <f t="shared" si="70"/>
        <v>42.991818181818182</v>
      </c>
      <c r="AC102" s="22">
        <f t="shared" si="71"/>
        <v>1375.7381818181818</v>
      </c>
      <c r="AD102" s="22">
        <f t="shared" si="72"/>
        <v>-11.821818181818116</v>
      </c>
      <c r="AE102" s="24"/>
      <c r="AF102" s="4">
        <v>42.991818181818182</v>
      </c>
      <c r="AG102" s="4">
        <v>0</v>
      </c>
      <c r="AH102" s="4">
        <f t="shared" si="73"/>
        <v>42.991818181818182</v>
      </c>
    </row>
    <row r="103" spans="1:34">
      <c r="A103" s="16" t="s">
        <v>207</v>
      </c>
      <c r="E103" s="25"/>
      <c r="K103" s="35">
        <v>397195.23</v>
      </c>
      <c r="M103" s="22">
        <v>118479.06</v>
      </c>
      <c r="N103" s="22">
        <v>278716.17</v>
      </c>
      <c r="O103" s="4">
        <f>SUM(O98:O102)</f>
        <v>284012.07999999996</v>
      </c>
      <c r="P103" s="4">
        <f>SUM(P98:P102)</f>
        <v>5295.91</v>
      </c>
      <c r="Q103" s="4">
        <f>SUM(Q98:Q102)</f>
        <v>661.98874999999998</v>
      </c>
      <c r="R103" s="4">
        <f>SUM(R98:R102)</f>
        <v>2647.9549999999999</v>
      </c>
      <c r="S103" s="36">
        <f>SUM(S98:S102)</f>
        <v>276068.21500000003</v>
      </c>
      <c r="U103" s="4">
        <v>284012.07999999996</v>
      </c>
      <c r="AA103" s="4">
        <f>SUM(AA98:AA102)</f>
        <v>1182.2233283694466</v>
      </c>
      <c r="AB103" s="4">
        <f>SUM(AB98:AB102)</f>
        <v>14186.679940433358</v>
      </c>
      <c r="AC103" s="4">
        <f>SUM(AC98:AC102)</f>
        <v>269825.4000595666</v>
      </c>
      <c r="AD103" s="4">
        <f>SUM(AD98:AD102)</f>
        <v>-6242.8149404333735</v>
      </c>
      <c r="AF103" s="4">
        <f>SUM(AF98:AF102)</f>
        <v>14186.679940433358</v>
      </c>
      <c r="AG103" s="4">
        <f t="shared" ref="AG103:AH103" si="75">SUM(AG98:AG102)</f>
        <v>0</v>
      </c>
      <c r="AH103" s="4">
        <f t="shared" si="75"/>
        <v>14186.679940433358</v>
      </c>
    </row>
    <row r="104" spans="1:34">
      <c r="A104" s="16" t="s">
        <v>69</v>
      </c>
      <c r="E104" s="25"/>
      <c r="K104" s="22">
        <v>0</v>
      </c>
      <c r="M104" s="22">
        <v>0</v>
      </c>
      <c r="N104" s="22">
        <v>0</v>
      </c>
      <c r="S104" s="4">
        <f>+O103-P103-R103</f>
        <v>276068.21499999997</v>
      </c>
      <c r="AB104" s="4"/>
      <c r="AC104" s="4"/>
      <c r="AD104" s="4"/>
      <c r="AF104" s="4"/>
      <c r="AG104" s="4"/>
      <c r="AH104" s="4"/>
    </row>
    <row r="105" spans="1:34">
      <c r="A105" s="16" t="s">
        <v>70</v>
      </c>
      <c r="AB105" s="4"/>
      <c r="AC105" s="4"/>
      <c r="AD105" s="4"/>
      <c r="AF105" s="4"/>
      <c r="AG105" s="4"/>
      <c r="AH105" s="4"/>
    </row>
    <row r="106" spans="1:34">
      <c r="A106" s="16" t="s">
        <v>71</v>
      </c>
      <c r="E106" s="25"/>
      <c r="K106" s="22">
        <v>397195.23</v>
      </c>
      <c r="M106" s="22">
        <v>118479.06</v>
      </c>
      <c r="N106" s="22">
        <v>278716.17</v>
      </c>
      <c r="AB106" s="4"/>
      <c r="AC106" s="4"/>
      <c r="AD106" s="4"/>
      <c r="AF106" s="4"/>
      <c r="AG106" s="4"/>
      <c r="AH106" s="4"/>
    </row>
    <row r="107" spans="1:34">
      <c r="A107" s="16" t="s">
        <v>218</v>
      </c>
      <c r="AB107" s="4"/>
      <c r="AC107" s="4"/>
      <c r="AD107" s="4"/>
      <c r="AF107" s="4"/>
      <c r="AG107" s="4"/>
      <c r="AH107" s="4"/>
    </row>
    <row r="108" spans="1:34">
      <c r="A108" s="16" t="s">
        <v>73</v>
      </c>
      <c r="AB108" s="4"/>
      <c r="AC108" s="4"/>
      <c r="AD108" s="4"/>
      <c r="AF108" s="4"/>
      <c r="AG108" s="4"/>
      <c r="AH108" s="4"/>
    </row>
    <row r="109" spans="1:34">
      <c r="A109" s="16" t="s">
        <v>219</v>
      </c>
      <c r="AB109" s="4"/>
      <c r="AC109" s="4"/>
      <c r="AD109" s="4"/>
      <c r="AF109" s="4"/>
      <c r="AG109" s="4"/>
      <c r="AH109" s="4"/>
    </row>
    <row r="110" spans="1:34">
      <c r="A110" s="16" t="s">
        <v>220</v>
      </c>
      <c r="B110" s="16" t="s">
        <v>221</v>
      </c>
      <c r="C110" s="16" t="s">
        <v>222</v>
      </c>
      <c r="D110" s="19">
        <v>29220</v>
      </c>
      <c r="E110" s="16" t="s">
        <v>111</v>
      </c>
      <c r="F110" s="20">
        <v>50</v>
      </c>
      <c r="G110" s="20">
        <v>0</v>
      </c>
      <c r="H110" s="20">
        <v>7</v>
      </c>
      <c r="I110" s="20">
        <v>4</v>
      </c>
      <c r="J110" s="21">
        <f t="shared" ref="J110:J127" si="76">(H110*12)+I110</f>
        <v>88</v>
      </c>
      <c r="K110" s="22">
        <v>54867.38</v>
      </c>
      <c r="L110" s="19">
        <v>44804</v>
      </c>
      <c r="M110" s="22">
        <v>46820.27</v>
      </c>
      <c r="N110" s="22">
        <v>8047.11</v>
      </c>
      <c r="O110" s="22">
        <f t="shared" ref="O110:O127" si="77">+N110+P110</f>
        <v>8778.67</v>
      </c>
      <c r="P110" s="22">
        <v>731.56</v>
      </c>
      <c r="Q110" s="22">
        <f t="shared" ref="Q110:Q127" si="78">+P110/8</f>
        <v>91.444999999999993</v>
      </c>
      <c r="R110" s="22">
        <f t="shared" ref="R110:R127" si="79">+Q110*4</f>
        <v>365.78</v>
      </c>
      <c r="S110" s="22">
        <f t="shared" ref="S110:S127" si="80">+O110-P110-R110</f>
        <v>7681.3300000000008</v>
      </c>
      <c r="U110" s="22">
        <v>8778.67</v>
      </c>
      <c r="V110" s="20">
        <v>37.5</v>
      </c>
      <c r="W110" s="23">
        <v>50</v>
      </c>
      <c r="X110" s="23">
        <f t="shared" ref="X110:X127" si="81">+V110-W110</f>
        <v>-12.5</v>
      </c>
      <c r="Y110" s="24">
        <f t="shared" ref="Y110:Y127" si="82">+X110*12</f>
        <v>-150</v>
      </c>
      <c r="Z110" s="24">
        <f t="shared" ref="Z110:Z127" si="83">+J110+Y110+8</f>
        <v>-54</v>
      </c>
      <c r="AA110" s="22">
        <v>0</v>
      </c>
      <c r="AB110" s="22">
        <v>0</v>
      </c>
      <c r="AC110" s="22">
        <v>0</v>
      </c>
      <c r="AD110" s="22">
        <f>+AC110-S110</f>
        <v>-7681.3300000000008</v>
      </c>
      <c r="AE110" s="24"/>
      <c r="AF110" s="4">
        <v>0</v>
      </c>
      <c r="AG110" s="4">
        <v>8778.67</v>
      </c>
      <c r="AH110" s="4">
        <f t="shared" ref="AH110:AH127" si="84">+AF110+AG110</f>
        <v>8778.67</v>
      </c>
    </row>
    <row r="111" spans="1:34">
      <c r="A111" s="16" t="s">
        <v>223</v>
      </c>
      <c r="B111" s="16" t="s">
        <v>224</v>
      </c>
      <c r="C111" s="16" t="s">
        <v>225</v>
      </c>
      <c r="D111" s="19">
        <v>35976</v>
      </c>
      <c r="E111" s="16" t="s">
        <v>111</v>
      </c>
      <c r="F111" s="20">
        <v>50</v>
      </c>
      <c r="G111" s="20">
        <v>0</v>
      </c>
      <c r="H111" s="20">
        <v>25</v>
      </c>
      <c r="I111" s="20">
        <v>10</v>
      </c>
      <c r="J111" s="21">
        <f t="shared" si="76"/>
        <v>310</v>
      </c>
      <c r="K111" s="22">
        <v>589.41</v>
      </c>
      <c r="L111" s="19">
        <v>44804</v>
      </c>
      <c r="M111" s="22">
        <v>279.02999999999997</v>
      </c>
      <c r="N111" s="22">
        <v>310.38</v>
      </c>
      <c r="O111" s="22">
        <f t="shared" si="77"/>
        <v>318.24</v>
      </c>
      <c r="P111" s="22">
        <v>7.86</v>
      </c>
      <c r="Q111" s="22">
        <f t="shared" si="78"/>
        <v>0.98250000000000004</v>
      </c>
      <c r="R111" s="22">
        <f t="shared" si="79"/>
        <v>3.93</v>
      </c>
      <c r="S111" s="22">
        <f t="shared" si="80"/>
        <v>306.45</v>
      </c>
      <c r="U111" s="22">
        <v>318.24</v>
      </c>
      <c r="V111" s="20">
        <v>37.5</v>
      </c>
      <c r="W111" s="23">
        <v>50</v>
      </c>
      <c r="X111" s="23">
        <f t="shared" si="81"/>
        <v>-12.5</v>
      </c>
      <c r="Y111" s="24">
        <f t="shared" si="82"/>
        <v>-150</v>
      </c>
      <c r="Z111" s="24">
        <f t="shared" si="83"/>
        <v>168</v>
      </c>
      <c r="AA111" s="22">
        <f>+U111/Z111</f>
        <v>1.8942857142857144</v>
      </c>
      <c r="AB111" s="22">
        <f t="shared" ref="AB111:AB127" si="85">+AA111*12</f>
        <v>22.731428571428573</v>
      </c>
      <c r="AC111" s="22">
        <f t="shared" ref="AC111:AC127" si="86">+U111-AB111</f>
        <v>295.50857142857143</v>
      </c>
      <c r="AD111" s="22">
        <f t="shared" ref="AD111:AD127" si="87">+AC111-S111</f>
        <v>-10.94142857142856</v>
      </c>
      <c r="AE111" s="24"/>
      <c r="AF111" s="4">
        <v>22.731428571428573</v>
      </c>
      <c r="AG111" s="4">
        <v>0</v>
      </c>
      <c r="AH111" s="4">
        <f t="shared" si="84"/>
        <v>22.731428571428573</v>
      </c>
    </row>
    <row r="112" spans="1:34">
      <c r="A112" s="16" t="s">
        <v>226</v>
      </c>
      <c r="B112" s="16" t="s">
        <v>227</v>
      </c>
      <c r="C112" s="16" t="s">
        <v>228</v>
      </c>
      <c r="D112" s="19">
        <v>36526</v>
      </c>
      <c r="E112" s="16" t="s">
        <v>111</v>
      </c>
      <c r="F112" s="20">
        <v>50</v>
      </c>
      <c r="G112" s="20">
        <v>0</v>
      </c>
      <c r="H112" s="20">
        <v>27</v>
      </c>
      <c r="I112" s="20">
        <v>4</v>
      </c>
      <c r="J112" s="21">
        <f t="shared" si="76"/>
        <v>328</v>
      </c>
      <c r="K112" s="22">
        <v>78669.97</v>
      </c>
      <c r="L112" s="19">
        <v>44804</v>
      </c>
      <c r="M112" s="22">
        <v>35663.74</v>
      </c>
      <c r="N112" s="22">
        <v>43006.23</v>
      </c>
      <c r="O112" s="22">
        <f t="shared" si="77"/>
        <v>44055.16</v>
      </c>
      <c r="P112" s="22">
        <v>1048.93</v>
      </c>
      <c r="Q112" s="22">
        <f t="shared" si="78"/>
        <v>131.11625000000001</v>
      </c>
      <c r="R112" s="22">
        <f t="shared" si="79"/>
        <v>524.46500000000003</v>
      </c>
      <c r="S112" s="22">
        <f t="shared" si="80"/>
        <v>42481.765000000007</v>
      </c>
      <c r="U112" s="22">
        <v>44055.16</v>
      </c>
      <c r="V112" s="20">
        <v>37.5</v>
      </c>
      <c r="W112" s="23">
        <v>50</v>
      </c>
      <c r="X112" s="23">
        <f t="shared" si="81"/>
        <v>-12.5</v>
      </c>
      <c r="Y112" s="24">
        <f t="shared" si="82"/>
        <v>-150</v>
      </c>
      <c r="Z112" s="24">
        <f t="shared" si="83"/>
        <v>186</v>
      </c>
      <c r="AA112" s="22">
        <f t="shared" ref="AA112:AA127" si="88">+U112/Z112</f>
        <v>236.8556989247312</v>
      </c>
      <c r="AB112" s="22">
        <f t="shared" si="85"/>
        <v>2842.2683870967744</v>
      </c>
      <c r="AC112" s="22">
        <f t="shared" si="86"/>
        <v>41212.89161290323</v>
      </c>
      <c r="AD112" s="22">
        <f t="shared" si="87"/>
        <v>-1268.8733870967772</v>
      </c>
      <c r="AE112" s="24"/>
      <c r="AF112" s="4">
        <v>2842.2683870967744</v>
      </c>
      <c r="AG112" s="4">
        <v>0</v>
      </c>
      <c r="AH112" s="4">
        <f t="shared" si="84"/>
        <v>2842.2683870967744</v>
      </c>
    </row>
    <row r="113" spans="1:34">
      <c r="A113" s="16" t="s">
        <v>229</v>
      </c>
      <c r="B113" s="16" t="s">
        <v>230</v>
      </c>
      <c r="C113" s="16" t="s">
        <v>231</v>
      </c>
      <c r="D113" s="19">
        <v>36526</v>
      </c>
      <c r="E113" s="16" t="s">
        <v>111</v>
      </c>
      <c r="F113" s="20">
        <v>50</v>
      </c>
      <c r="G113" s="20">
        <v>0</v>
      </c>
      <c r="H113" s="20">
        <v>27</v>
      </c>
      <c r="I113" s="20">
        <v>4</v>
      </c>
      <c r="J113" s="21">
        <f t="shared" si="76"/>
        <v>328</v>
      </c>
      <c r="K113" s="22">
        <v>-1392.84</v>
      </c>
      <c r="L113" s="19">
        <v>44804</v>
      </c>
      <c r="M113" s="22">
        <v>-631.42999999999995</v>
      </c>
      <c r="N113" s="22">
        <v>-761.41</v>
      </c>
      <c r="O113" s="22">
        <f t="shared" si="77"/>
        <v>-779.98</v>
      </c>
      <c r="P113" s="22">
        <v>-18.57</v>
      </c>
      <c r="Q113" s="22">
        <f t="shared" si="78"/>
        <v>-2.32125</v>
      </c>
      <c r="R113" s="22">
        <f t="shared" si="79"/>
        <v>-9.2850000000000001</v>
      </c>
      <c r="S113" s="22">
        <f t="shared" si="80"/>
        <v>-752.125</v>
      </c>
      <c r="U113" s="22">
        <v>-779.98</v>
      </c>
      <c r="V113" s="20">
        <v>37.5</v>
      </c>
      <c r="W113" s="23">
        <v>50</v>
      </c>
      <c r="X113" s="23">
        <f t="shared" si="81"/>
        <v>-12.5</v>
      </c>
      <c r="Y113" s="24">
        <f t="shared" si="82"/>
        <v>-150</v>
      </c>
      <c r="Z113" s="24">
        <f t="shared" si="83"/>
        <v>186</v>
      </c>
      <c r="AA113" s="22">
        <f t="shared" si="88"/>
        <v>-4.1934408602150537</v>
      </c>
      <c r="AB113" s="22">
        <f t="shared" si="85"/>
        <v>-50.321290322580644</v>
      </c>
      <c r="AC113" s="22">
        <f t="shared" si="86"/>
        <v>-729.65870967741932</v>
      </c>
      <c r="AD113" s="22">
        <f t="shared" si="87"/>
        <v>22.466290322580676</v>
      </c>
      <c r="AE113" s="24"/>
      <c r="AF113" s="4">
        <v>-50.321290322580644</v>
      </c>
      <c r="AG113" s="4">
        <v>0</v>
      </c>
      <c r="AH113" s="4">
        <f t="shared" si="84"/>
        <v>-50.321290322580644</v>
      </c>
    </row>
    <row r="114" spans="1:34">
      <c r="A114" s="16" t="s">
        <v>232</v>
      </c>
      <c r="B114" s="16" t="s">
        <v>233</v>
      </c>
      <c r="C114" s="16" t="s">
        <v>234</v>
      </c>
      <c r="D114" s="19">
        <v>36526</v>
      </c>
      <c r="E114" s="16" t="s">
        <v>111</v>
      </c>
      <c r="F114" s="20">
        <v>50</v>
      </c>
      <c r="G114" s="20">
        <v>0</v>
      </c>
      <c r="H114" s="20">
        <v>27</v>
      </c>
      <c r="I114" s="20">
        <v>4</v>
      </c>
      <c r="J114" s="21">
        <f t="shared" si="76"/>
        <v>328</v>
      </c>
      <c r="K114" s="22">
        <v>-1899.32</v>
      </c>
      <c r="L114" s="19">
        <v>44804</v>
      </c>
      <c r="M114" s="22">
        <v>-861.11</v>
      </c>
      <c r="N114" s="22">
        <v>-1038.21</v>
      </c>
      <c r="O114" s="22">
        <f t="shared" si="77"/>
        <v>-1063.53</v>
      </c>
      <c r="P114" s="22">
        <v>-25.32</v>
      </c>
      <c r="Q114" s="22">
        <f t="shared" si="78"/>
        <v>-3.165</v>
      </c>
      <c r="R114" s="22">
        <f t="shared" si="79"/>
        <v>-12.66</v>
      </c>
      <c r="S114" s="22">
        <f t="shared" si="80"/>
        <v>-1025.55</v>
      </c>
      <c r="U114" s="22">
        <v>-1063.53</v>
      </c>
      <c r="V114" s="20">
        <v>37.5</v>
      </c>
      <c r="W114" s="23">
        <v>50</v>
      </c>
      <c r="X114" s="23">
        <f t="shared" si="81"/>
        <v>-12.5</v>
      </c>
      <c r="Y114" s="24">
        <f t="shared" si="82"/>
        <v>-150</v>
      </c>
      <c r="Z114" s="24">
        <f t="shared" si="83"/>
        <v>186</v>
      </c>
      <c r="AA114" s="22">
        <f t="shared" si="88"/>
        <v>-5.7179032258064515</v>
      </c>
      <c r="AB114" s="22">
        <f t="shared" si="85"/>
        <v>-68.614838709677414</v>
      </c>
      <c r="AC114" s="22">
        <f t="shared" si="86"/>
        <v>-994.91516129032254</v>
      </c>
      <c r="AD114" s="22">
        <f t="shared" si="87"/>
        <v>30.63483870967741</v>
      </c>
      <c r="AE114" s="24"/>
      <c r="AF114" s="4">
        <v>-68.614838709677414</v>
      </c>
      <c r="AG114" s="4">
        <v>0</v>
      </c>
      <c r="AH114" s="4">
        <f t="shared" si="84"/>
        <v>-68.614838709677414</v>
      </c>
    </row>
    <row r="115" spans="1:34">
      <c r="A115" s="16" t="s">
        <v>235</v>
      </c>
      <c r="B115" s="16" t="s">
        <v>236</v>
      </c>
      <c r="C115" s="16" t="s">
        <v>237</v>
      </c>
      <c r="D115" s="19">
        <v>36526</v>
      </c>
      <c r="E115" s="16" t="s">
        <v>111</v>
      </c>
      <c r="F115" s="20">
        <v>50</v>
      </c>
      <c r="G115" s="20">
        <v>0</v>
      </c>
      <c r="H115" s="20">
        <v>27</v>
      </c>
      <c r="I115" s="20">
        <v>4</v>
      </c>
      <c r="J115" s="21">
        <f t="shared" si="76"/>
        <v>328</v>
      </c>
      <c r="K115" s="22">
        <v>633.11</v>
      </c>
      <c r="L115" s="19">
        <v>44804</v>
      </c>
      <c r="M115" s="22">
        <v>286.97000000000003</v>
      </c>
      <c r="N115" s="22">
        <v>346.14</v>
      </c>
      <c r="O115" s="22">
        <f t="shared" si="77"/>
        <v>354.58</v>
      </c>
      <c r="P115" s="22">
        <v>8.44</v>
      </c>
      <c r="Q115" s="22">
        <f t="shared" si="78"/>
        <v>1.0549999999999999</v>
      </c>
      <c r="R115" s="22">
        <f t="shared" si="79"/>
        <v>4.22</v>
      </c>
      <c r="S115" s="22">
        <f t="shared" si="80"/>
        <v>341.91999999999996</v>
      </c>
      <c r="U115" s="22">
        <v>354.58</v>
      </c>
      <c r="V115" s="20">
        <v>37.5</v>
      </c>
      <c r="W115" s="23">
        <v>50</v>
      </c>
      <c r="X115" s="23">
        <f t="shared" si="81"/>
        <v>-12.5</v>
      </c>
      <c r="Y115" s="24">
        <f t="shared" si="82"/>
        <v>-150</v>
      </c>
      <c r="Z115" s="24">
        <f t="shared" si="83"/>
        <v>186</v>
      </c>
      <c r="AA115" s="22">
        <f t="shared" si="88"/>
        <v>1.9063440860215053</v>
      </c>
      <c r="AB115" s="22">
        <f t="shared" si="85"/>
        <v>22.876129032258063</v>
      </c>
      <c r="AC115" s="22">
        <f t="shared" si="86"/>
        <v>331.70387096774192</v>
      </c>
      <c r="AD115" s="22">
        <f t="shared" si="87"/>
        <v>-10.216129032258038</v>
      </c>
      <c r="AE115" s="24"/>
      <c r="AF115" s="4">
        <v>22.876129032258063</v>
      </c>
      <c r="AG115" s="4">
        <v>0</v>
      </c>
      <c r="AH115" s="4">
        <f t="shared" si="84"/>
        <v>22.876129032258063</v>
      </c>
    </row>
    <row r="116" spans="1:34">
      <c r="A116" s="16" t="s">
        <v>238</v>
      </c>
      <c r="B116" s="16" t="s">
        <v>239</v>
      </c>
      <c r="C116" s="16" t="s">
        <v>240</v>
      </c>
      <c r="D116" s="19">
        <v>36708</v>
      </c>
      <c r="E116" s="16" t="s">
        <v>111</v>
      </c>
      <c r="F116" s="20">
        <v>50</v>
      </c>
      <c r="G116" s="20">
        <v>0</v>
      </c>
      <c r="H116" s="20">
        <v>27</v>
      </c>
      <c r="I116" s="20">
        <v>10</v>
      </c>
      <c r="J116" s="21">
        <f t="shared" si="76"/>
        <v>334</v>
      </c>
      <c r="K116" s="22">
        <v>7939.17</v>
      </c>
      <c r="L116" s="19">
        <v>44804</v>
      </c>
      <c r="M116" s="22">
        <v>3519.6</v>
      </c>
      <c r="N116" s="22">
        <v>4419.57</v>
      </c>
      <c r="O116" s="22">
        <f t="shared" si="77"/>
        <v>4525.42</v>
      </c>
      <c r="P116" s="22">
        <v>105.85</v>
      </c>
      <c r="Q116" s="22">
        <f t="shared" si="78"/>
        <v>13.231249999999999</v>
      </c>
      <c r="R116" s="22">
        <f t="shared" si="79"/>
        <v>52.924999999999997</v>
      </c>
      <c r="S116" s="22">
        <f t="shared" si="80"/>
        <v>4366.6449999999995</v>
      </c>
      <c r="U116" s="22">
        <v>4525.42</v>
      </c>
      <c r="V116" s="20">
        <v>37.5</v>
      </c>
      <c r="W116" s="23">
        <v>50</v>
      </c>
      <c r="X116" s="23">
        <f t="shared" si="81"/>
        <v>-12.5</v>
      </c>
      <c r="Y116" s="24">
        <f t="shared" si="82"/>
        <v>-150</v>
      </c>
      <c r="Z116" s="24">
        <f t="shared" si="83"/>
        <v>192</v>
      </c>
      <c r="AA116" s="22">
        <f t="shared" si="88"/>
        <v>23.569895833333334</v>
      </c>
      <c r="AB116" s="22">
        <f t="shared" si="85"/>
        <v>282.83875</v>
      </c>
      <c r="AC116" s="22">
        <f t="shared" si="86"/>
        <v>4242.5812500000002</v>
      </c>
      <c r="AD116" s="22">
        <f t="shared" si="87"/>
        <v>-124.06374999999935</v>
      </c>
      <c r="AE116" s="24"/>
      <c r="AF116" s="4">
        <v>282.83875</v>
      </c>
      <c r="AG116" s="4">
        <v>0</v>
      </c>
      <c r="AH116" s="4">
        <f t="shared" si="84"/>
        <v>282.83875</v>
      </c>
    </row>
    <row r="117" spans="1:34">
      <c r="A117" s="16" t="s">
        <v>241</v>
      </c>
      <c r="B117" s="16" t="s">
        <v>242</v>
      </c>
      <c r="C117" s="16" t="s">
        <v>243</v>
      </c>
      <c r="D117" s="19">
        <v>37073</v>
      </c>
      <c r="E117" s="16" t="s">
        <v>111</v>
      </c>
      <c r="F117" s="20">
        <v>50</v>
      </c>
      <c r="G117" s="20">
        <v>0</v>
      </c>
      <c r="H117" s="20">
        <v>28</v>
      </c>
      <c r="I117" s="20">
        <v>10</v>
      </c>
      <c r="J117" s="21">
        <f t="shared" si="76"/>
        <v>346</v>
      </c>
      <c r="K117" s="22">
        <v>30306.880000000001</v>
      </c>
      <c r="L117" s="19">
        <v>44804</v>
      </c>
      <c r="M117" s="22">
        <v>12829.96</v>
      </c>
      <c r="N117" s="22">
        <v>17476.919999999998</v>
      </c>
      <c r="O117" s="22">
        <f t="shared" si="77"/>
        <v>17881.009999999998</v>
      </c>
      <c r="P117" s="22">
        <v>404.09</v>
      </c>
      <c r="Q117" s="22">
        <f t="shared" si="78"/>
        <v>50.511249999999997</v>
      </c>
      <c r="R117" s="22">
        <f t="shared" si="79"/>
        <v>202.04499999999999</v>
      </c>
      <c r="S117" s="22">
        <f t="shared" si="80"/>
        <v>17274.875</v>
      </c>
      <c r="U117" s="22">
        <v>17881.009999999998</v>
      </c>
      <c r="V117" s="20">
        <v>37.5</v>
      </c>
      <c r="W117" s="23">
        <v>50</v>
      </c>
      <c r="X117" s="23">
        <f t="shared" si="81"/>
        <v>-12.5</v>
      </c>
      <c r="Y117" s="24">
        <f t="shared" si="82"/>
        <v>-150</v>
      </c>
      <c r="Z117" s="24">
        <f t="shared" si="83"/>
        <v>204</v>
      </c>
      <c r="AA117" s="22">
        <f t="shared" si="88"/>
        <v>87.652009803921558</v>
      </c>
      <c r="AB117" s="22">
        <f t="shared" si="85"/>
        <v>1051.8241176470588</v>
      </c>
      <c r="AC117" s="22">
        <f t="shared" si="86"/>
        <v>16829.18588235294</v>
      </c>
      <c r="AD117" s="22">
        <f t="shared" si="87"/>
        <v>-445.6891176470599</v>
      </c>
      <c r="AE117" s="24"/>
      <c r="AF117" s="4">
        <v>1051.8241176470588</v>
      </c>
      <c r="AG117" s="4">
        <v>0</v>
      </c>
      <c r="AH117" s="4">
        <f t="shared" si="84"/>
        <v>1051.8241176470588</v>
      </c>
    </row>
    <row r="118" spans="1:34">
      <c r="A118" s="16" t="s">
        <v>244</v>
      </c>
      <c r="B118" s="16" t="s">
        <v>245</v>
      </c>
      <c r="C118" s="16" t="s">
        <v>246</v>
      </c>
      <c r="D118" s="19">
        <v>37530</v>
      </c>
      <c r="E118" s="16" t="s">
        <v>111</v>
      </c>
      <c r="F118" s="20">
        <v>50</v>
      </c>
      <c r="G118" s="20">
        <v>0</v>
      </c>
      <c r="H118" s="20">
        <v>30</v>
      </c>
      <c r="I118" s="20">
        <v>1</v>
      </c>
      <c r="J118" s="21">
        <f t="shared" si="76"/>
        <v>361</v>
      </c>
      <c r="K118" s="22">
        <v>5267.07</v>
      </c>
      <c r="L118" s="19">
        <v>44804</v>
      </c>
      <c r="M118" s="22">
        <v>2098.0300000000002</v>
      </c>
      <c r="N118" s="22">
        <v>3169.04</v>
      </c>
      <c r="O118" s="22">
        <f t="shared" si="77"/>
        <v>3239.2599999999998</v>
      </c>
      <c r="P118" s="22">
        <v>70.22</v>
      </c>
      <c r="Q118" s="22">
        <f t="shared" si="78"/>
        <v>8.7774999999999999</v>
      </c>
      <c r="R118" s="22">
        <f t="shared" si="79"/>
        <v>35.11</v>
      </c>
      <c r="S118" s="22">
        <f t="shared" si="80"/>
        <v>3133.93</v>
      </c>
      <c r="U118" s="22">
        <v>3239.2599999999998</v>
      </c>
      <c r="V118" s="20">
        <v>37.5</v>
      </c>
      <c r="W118" s="23">
        <v>50</v>
      </c>
      <c r="X118" s="23">
        <f t="shared" si="81"/>
        <v>-12.5</v>
      </c>
      <c r="Y118" s="24">
        <f t="shared" si="82"/>
        <v>-150</v>
      </c>
      <c r="Z118" s="24">
        <f t="shared" si="83"/>
        <v>219</v>
      </c>
      <c r="AA118" s="22">
        <f t="shared" si="88"/>
        <v>14.791141552511414</v>
      </c>
      <c r="AB118" s="22">
        <f t="shared" si="85"/>
        <v>177.49369863013698</v>
      </c>
      <c r="AC118" s="22">
        <f t="shared" si="86"/>
        <v>3061.766301369863</v>
      </c>
      <c r="AD118" s="22">
        <f t="shared" si="87"/>
        <v>-72.163698630136878</v>
      </c>
      <c r="AE118" s="24"/>
      <c r="AF118" s="4">
        <v>177.49369863013698</v>
      </c>
      <c r="AG118" s="4">
        <v>0</v>
      </c>
      <c r="AH118" s="4">
        <f t="shared" si="84"/>
        <v>177.49369863013698</v>
      </c>
    </row>
    <row r="119" spans="1:34">
      <c r="A119" s="16" t="s">
        <v>247</v>
      </c>
      <c r="B119" s="16" t="s">
        <v>248</v>
      </c>
      <c r="C119" s="16" t="s">
        <v>249</v>
      </c>
      <c r="D119" s="19">
        <v>37622</v>
      </c>
      <c r="E119" s="16" t="s">
        <v>111</v>
      </c>
      <c r="F119" s="20">
        <v>50</v>
      </c>
      <c r="G119" s="20">
        <v>0</v>
      </c>
      <c r="H119" s="20">
        <v>30</v>
      </c>
      <c r="I119" s="20">
        <v>4</v>
      </c>
      <c r="J119" s="21">
        <f t="shared" si="76"/>
        <v>364</v>
      </c>
      <c r="K119" s="22">
        <v>153.72</v>
      </c>
      <c r="L119" s="19">
        <v>44804</v>
      </c>
      <c r="M119" s="22">
        <v>60.58</v>
      </c>
      <c r="N119" s="22">
        <v>93.14</v>
      </c>
      <c r="O119" s="22">
        <f t="shared" si="77"/>
        <v>95.19</v>
      </c>
      <c r="P119" s="22">
        <v>2.0499999999999998</v>
      </c>
      <c r="Q119" s="22">
        <f t="shared" si="78"/>
        <v>0.25624999999999998</v>
      </c>
      <c r="R119" s="22">
        <f t="shared" si="79"/>
        <v>1.0249999999999999</v>
      </c>
      <c r="S119" s="22">
        <f t="shared" si="80"/>
        <v>92.114999999999995</v>
      </c>
      <c r="U119" s="22">
        <v>95.19</v>
      </c>
      <c r="V119" s="20">
        <v>37.5</v>
      </c>
      <c r="W119" s="23">
        <v>50</v>
      </c>
      <c r="X119" s="23">
        <f t="shared" si="81"/>
        <v>-12.5</v>
      </c>
      <c r="Y119" s="24">
        <f t="shared" si="82"/>
        <v>-150</v>
      </c>
      <c r="Z119" s="24">
        <f t="shared" si="83"/>
        <v>222</v>
      </c>
      <c r="AA119" s="22">
        <f t="shared" si="88"/>
        <v>0.42878378378378379</v>
      </c>
      <c r="AB119" s="22">
        <f t="shared" si="85"/>
        <v>5.1454054054054055</v>
      </c>
      <c r="AC119" s="22">
        <f t="shared" si="86"/>
        <v>90.044594594594599</v>
      </c>
      <c r="AD119" s="22">
        <f t="shared" si="87"/>
        <v>-2.0704054054053955</v>
      </c>
      <c r="AE119" s="24"/>
      <c r="AF119" s="4">
        <v>5.1454054054054055</v>
      </c>
      <c r="AG119" s="4">
        <v>0</v>
      </c>
      <c r="AH119" s="4">
        <f t="shared" si="84"/>
        <v>5.1454054054054055</v>
      </c>
    </row>
    <row r="120" spans="1:34">
      <c r="A120" s="16" t="s">
        <v>250</v>
      </c>
      <c r="B120" s="16" t="s">
        <v>251</v>
      </c>
      <c r="C120" s="16" t="s">
        <v>252</v>
      </c>
      <c r="D120" s="19">
        <v>37712</v>
      </c>
      <c r="E120" s="16" t="s">
        <v>111</v>
      </c>
      <c r="F120" s="20">
        <v>50</v>
      </c>
      <c r="G120" s="20">
        <v>0</v>
      </c>
      <c r="H120" s="20">
        <v>30</v>
      </c>
      <c r="I120" s="20">
        <v>7</v>
      </c>
      <c r="J120" s="21">
        <f t="shared" si="76"/>
        <v>367</v>
      </c>
      <c r="K120" s="22">
        <v>-153.72</v>
      </c>
      <c r="L120" s="19">
        <v>44804</v>
      </c>
      <c r="M120" s="22">
        <v>-60.59</v>
      </c>
      <c r="N120" s="22">
        <v>-93.13</v>
      </c>
      <c r="O120" s="22">
        <f t="shared" si="77"/>
        <v>-95.179999999999993</v>
      </c>
      <c r="P120" s="22">
        <v>-2.0499999999999998</v>
      </c>
      <c r="Q120" s="22">
        <f t="shared" si="78"/>
        <v>-0.25624999999999998</v>
      </c>
      <c r="R120" s="22">
        <f t="shared" si="79"/>
        <v>-1.0249999999999999</v>
      </c>
      <c r="S120" s="22">
        <f t="shared" si="80"/>
        <v>-92.10499999999999</v>
      </c>
      <c r="U120" s="22">
        <v>-95.179999999999993</v>
      </c>
      <c r="V120" s="20">
        <v>37.5</v>
      </c>
      <c r="W120" s="23">
        <v>50</v>
      </c>
      <c r="X120" s="23">
        <f t="shared" si="81"/>
        <v>-12.5</v>
      </c>
      <c r="Y120" s="24">
        <f t="shared" si="82"/>
        <v>-150</v>
      </c>
      <c r="Z120" s="24">
        <f t="shared" si="83"/>
        <v>225</v>
      </c>
      <c r="AA120" s="22">
        <f t="shared" si="88"/>
        <v>-0.42302222222222219</v>
      </c>
      <c r="AB120" s="22">
        <f t="shared" si="85"/>
        <v>-5.0762666666666663</v>
      </c>
      <c r="AC120" s="22">
        <f t="shared" si="86"/>
        <v>-90.103733333333324</v>
      </c>
      <c r="AD120" s="22">
        <f t="shared" si="87"/>
        <v>2.0012666666666661</v>
      </c>
      <c r="AE120" s="24"/>
      <c r="AF120" s="4">
        <v>-5.0762666666666663</v>
      </c>
      <c r="AG120" s="4">
        <v>0</v>
      </c>
      <c r="AH120" s="4">
        <f t="shared" si="84"/>
        <v>-5.0762666666666663</v>
      </c>
    </row>
    <row r="121" spans="1:34">
      <c r="A121" s="16" t="s">
        <v>253</v>
      </c>
      <c r="B121" s="16" t="s">
        <v>254</v>
      </c>
      <c r="C121" s="16" t="s">
        <v>255</v>
      </c>
      <c r="D121" s="19">
        <v>38443</v>
      </c>
      <c r="E121" s="16" t="s">
        <v>111</v>
      </c>
      <c r="F121" s="20">
        <v>50</v>
      </c>
      <c r="G121" s="20">
        <v>0</v>
      </c>
      <c r="H121" s="20">
        <v>32</v>
      </c>
      <c r="I121" s="20">
        <v>7</v>
      </c>
      <c r="J121" s="21">
        <f t="shared" si="76"/>
        <v>391</v>
      </c>
      <c r="K121" s="22">
        <v>177030.21</v>
      </c>
      <c r="L121" s="19">
        <v>44804</v>
      </c>
      <c r="M121" s="22">
        <v>61665.61</v>
      </c>
      <c r="N121" s="22">
        <v>115364.6</v>
      </c>
      <c r="O121" s="22">
        <f t="shared" si="77"/>
        <v>117725</v>
      </c>
      <c r="P121" s="22">
        <v>2360.4</v>
      </c>
      <c r="Q121" s="22">
        <f t="shared" si="78"/>
        <v>295.05</v>
      </c>
      <c r="R121" s="22">
        <f t="shared" si="79"/>
        <v>1180.2</v>
      </c>
      <c r="S121" s="22">
        <f t="shared" si="80"/>
        <v>114184.40000000001</v>
      </c>
      <c r="U121" s="22">
        <v>117725</v>
      </c>
      <c r="V121" s="20">
        <v>37.5</v>
      </c>
      <c r="W121" s="23">
        <v>50</v>
      </c>
      <c r="X121" s="23">
        <f t="shared" si="81"/>
        <v>-12.5</v>
      </c>
      <c r="Y121" s="24">
        <f t="shared" si="82"/>
        <v>-150</v>
      </c>
      <c r="Z121" s="24">
        <f t="shared" si="83"/>
        <v>249</v>
      </c>
      <c r="AA121" s="22">
        <f t="shared" si="88"/>
        <v>472.79116465863456</v>
      </c>
      <c r="AB121" s="22">
        <f t="shared" si="85"/>
        <v>5673.4939759036151</v>
      </c>
      <c r="AC121" s="22">
        <f t="shared" si="86"/>
        <v>112051.50602409638</v>
      </c>
      <c r="AD121" s="22">
        <f t="shared" si="87"/>
        <v>-2132.8939759036293</v>
      </c>
      <c r="AE121" s="24"/>
      <c r="AF121" s="4">
        <v>5673.4939759036151</v>
      </c>
      <c r="AG121" s="4">
        <v>0</v>
      </c>
      <c r="AH121" s="4">
        <f t="shared" si="84"/>
        <v>5673.4939759036151</v>
      </c>
    </row>
    <row r="122" spans="1:34">
      <c r="A122" s="16" t="s">
        <v>256</v>
      </c>
      <c r="B122" s="16" t="s">
        <v>257</v>
      </c>
      <c r="C122" s="16" t="s">
        <v>258</v>
      </c>
      <c r="D122" s="19">
        <v>40725</v>
      </c>
      <c r="E122" s="16" t="s">
        <v>111</v>
      </c>
      <c r="F122" s="20">
        <v>50</v>
      </c>
      <c r="G122" s="20">
        <v>0</v>
      </c>
      <c r="H122" s="20">
        <v>38</v>
      </c>
      <c r="I122" s="20">
        <v>10</v>
      </c>
      <c r="J122" s="21">
        <f t="shared" si="76"/>
        <v>466</v>
      </c>
      <c r="K122" s="22">
        <v>4455.8100000000004</v>
      </c>
      <c r="L122" s="19">
        <v>44804</v>
      </c>
      <c r="M122" s="22">
        <v>995.18</v>
      </c>
      <c r="N122" s="22">
        <v>3460.63</v>
      </c>
      <c r="O122" s="22">
        <f t="shared" si="77"/>
        <v>3520.04</v>
      </c>
      <c r="P122" s="22">
        <v>59.41</v>
      </c>
      <c r="Q122" s="22">
        <f t="shared" si="78"/>
        <v>7.4262499999999996</v>
      </c>
      <c r="R122" s="22">
        <f t="shared" si="79"/>
        <v>29.704999999999998</v>
      </c>
      <c r="S122" s="22">
        <f t="shared" si="80"/>
        <v>3430.9250000000002</v>
      </c>
      <c r="U122" s="22">
        <v>3520.04</v>
      </c>
      <c r="V122" s="20">
        <v>37.5</v>
      </c>
      <c r="W122" s="23">
        <v>50</v>
      </c>
      <c r="X122" s="23">
        <f t="shared" si="81"/>
        <v>-12.5</v>
      </c>
      <c r="Y122" s="24">
        <f t="shared" si="82"/>
        <v>-150</v>
      </c>
      <c r="Z122" s="24">
        <f t="shared" si="83"/>
        <v>324</v>
      </c>
      <c r="AA122" s="22">
        <f t="shared" si="88"/>
        <v>10.86432098765432</v>
      </c>
      <c r="AB122" s="22">
        <f t="shared" si="85"/>
        <v>130.37185185185183</v>
      </c>
      <c r="AC122" s="22">
        <f t="shared" si="86"/>
        <v>3389.6681481481482</v>
      </c>
      <c r="AD122" s="22">
        <f t="shared" si="87"/>
        <v>-41.256851851851934</v>
      </c>
      <c r="AE122" s="24"/>
      <c r="AF122" s="4">
        <v>130.37185185185183</v>
      </c>
      <c r="AG122" s="4">
        <v>0</v>
      </c>
      <c r="AH122" s="4">
        <f t="shared" si="84"/>
        <v>130.37185185185183</v>
      </c>
    </row>
    <row r="123" spans="1:34">
      <c r="A123" s="16" t="s">
        <v>259</v>
      </c>
      <c r="B123" s="16" t="s">
        <v>260</v>
      </c>
      <c r="C123" s="16" t="s">
        <v>261</v>
      </c>
      <c r="D123" s="19">
        <v>40817</v>
      </c>
      <c r="E123" s="16" t="s">
        <v>111</v>
      </c>
      <c r="F123" s="20">
        <v>50</v>
      </c>
      <c r="G123" s="20">
        <v>0</v>
      </c>
      <c r="H123" s="20">
        <v>39</v>
      </c>
      <c r="I123" s="20">
        <v>1</v>
      </c>
      <c r="J123" s="21">
        <f t="shared" si="76"/>
        <v>469</v>
      </c>
      <c r="K123" s="22">
        <v>622.64</v>
      </c>
      <c r="L123" s="19">
        <v>44804</v>
      </c>
      <c r="M123" s="22">
        <v>135.91999999999999</v>
      </c>
      <c r="N123" s="22">
        <v>486.72</v>
      </c>
      <c r="O123" s="22">
        <f t="shared" si="77"/>
        <v>495.02000000000004</v>
      </c>
      <c r="P123" s="22">
        <v>8.3000000000000007</v>
      </c>
      <c r="Q123" s="22">
        <f t="shared" si="78"/>
        <v>1.0375000000000001</v>
      </c>
      <c r="R123" s="22">
        <f t="shared" si="79"/>
        <v>4.1500000000000004</v>
      </c>
      <c r="S123" s="22">
        <f t="shared" si="80"/>
        <v>482.57000000000005</v>
      </c>
      <c r="U123" s="22">
        <v>495.02000000000004</v>
      </c>
      <c r="V123" s="20">
        <v>37.5</v>
      </c>
      <c r="W123" s="23">
        <v>50</v>
      </c>
      <c r="X123" s="23">
        <f t="shared" si="81"/>
        <v>-12.5</v>
      </c>
      <c r="Y123" s="24">
        <f t="shared" si="82"/>
        <v>-150</v>
      </c>
      <c r="Z123" s="24">
        <f t="shared" si="83"/>
        <v>327</v>
      </c>
      <c r="AA123" s="22">
        <f t="shared" si="88"/>
        <v>1.5138226299694191</v>
      </c>
      <c r="AB123" s="22">
        <f t="shared" si="85"/>
        <v>18.165871559633029</v>
      </c>
      <c r="AC123" s="22">
        <f t="shared" si="86"/>
        <v>476.85412844036699</v>
      </c>
      <c r="AD123" s="22">
        <f t="shared" si="87"/>
        <v>-5.715871559633058</v>
      </c>
      <c r="AE123" s="24"/>
      <c r="AF123" s="4">
        <v>18.165871559633029</v>
      </c>
      <c r="AG123" s="4">
        <v>0</v>
      </c>
      <c r="AH123" s="4">
        <f t="shared" si="84"/>
        <v>18.165871559633029</v>
      </c>
    </row>
    <row r="124" spans="1:34">
      <c r="A124" s="16" t="s">
        <v>262</v>
      </c>
      <c r="B124" s="16" t="s">
        <v>263</v>
      </c>
      <c r="C124" s="16" t="s">
        <v>264</v>
      </c>
      <c r="D124" s="19">
        <v>40909</v>
      </c>
      <c r="E124" s="16" t="s">
        <v>111</v>
      </c>
      <c r="F124" s="20">
        <v>50</v>
      </c>
      <c r="G124" s="20">
        <v>0</v>
      </c>
      <c r="H124" s="20">
        <v>39</v>
      </c>
      <c r="I124" s="20">
        <v>4</v>
      </c>
      <c r="J124" s="21">
        <f t="shared" si="76"/>
        <v>472</v>
      </c>
      <c r="K124" s="22">
        <v>3227.97</v>
      </c>
      <c r="L124" s="19">
        <v>44804</v>
      </c>
      <c r="M124" s="22">
        <v>688.64</v>
      </c>
      <c r="N124" s="22">
        <v>2539.33</v>
      </c>
      <c r="O124" s="22">
        <f t="shared" si="77"/>
        <v>2582.37</v>
      </c>
      <c r="P124" s="22">
        <v>43.04</v>
      </c>
      <c r="Q124" s="22">
        <f t="shared" si="78"/>
        <v>5.38</v>
      </c>
      <c r="R124" s="22">
        <f t="shared" si="79"/>
        <v>21.52</v>
      </c>
      <c r="S124" s="22">
        <f t="shared" si="80"/>
        <v>2517.81</v>
      </c>
      <c r="U124" s="22">
        <v>2582.37</v>
      </c>
      <c r="V124" s="20">
        <v>37.5</v>
      </c>
      <c r="W124" s="23">
        <v>50</v>
      </c>
      <c r="X124" s="23">
        <f t="shared" si="81"/>
        <v>-12.5</v>
      </c>
      <c r="Y124" s="24">
        <f t="shared" si="82"/>
        <v>-150</v>
      </c>
      <c r="Z124" s="24">
        <f t="shared" si="83"/>
        <v>330</v>
      </c>
      <c r="AA124" s="22">
        <f t="shared" si="88"/>
        <v>7.8253636363636359</v>
      </c>
      <c r="AB124" s="22">
        <f t="shared" si="85"/>
        <v>93.904363636363627</v>
      </c>
      <c r="AC124" s="22">
        <f t="shared" si="86"/>
        <v>2488.4656363636363</v>
      </c>
      <c r="AD124" s="22">
        <f t="shared" si="87"/>
        <v>-29.344363636363596</v>
      </c>
      <c r="AE124" s="24"/>
      <c r="AF124" s="4">
        <v>93.904363636363627</v>
      </c>
      <c r="AG124" s="4">
        <v>0</v>
      </c>
      <c r="AH124" s="4">
        <f t="shared" si="84"/>
        <v>93.904363636363627</v>
      </c>
    </row>
    <row r="125" spans="1:34">
      <c r="A125" s="16" t="s">
        <v>265</v>
      </c>
      <c r="B125" s="16" t="s">
        <v>266</v>
      </c>
      <c r="C125" s="16" t="s">
        <v>267</v>
      </c>
      <c r="D125" s="19">
        <v>41365</v>
      </c>
      <c r="E125" s="16" t="s">
        <v>111</v>
      </c>
      <c r="F125" s="20">
        <v>50</v>
      </c>
      <c r="G125" s="20">
        <v>0</v>
      </c>
      <c r="H125" s="20">
        <v>40</v>
      </c>
      <c r="I125" s="20">
        <v>7</v>
      </c>
      <c r="J125" s="21">
        <f t="shared" si="76"/>
        <v>487</v>
      </c>
      <c r="K125" s="22">
        <v>5066.1499999999996</v>
      </c>
      <c r="L125" s="19">
        <v>44804</v>
      </c>
      <c r="M125" s="22">
        <v>954.09</v>
      </c>
      <c r="N125" s="22">
        <v>4112.0600000000004</v>
      </c>
      <c r="O125" s="22">
        <f t="shared" si="77"/>
        <v>4179.6000000000004</v>
      </c>
      <c r="P125" s="22">
        <v>67.540000000000006</v>
      </c>
      <c r="Q125" s="22">
        <f t="shared" si="78"/>
        <v>8.4425000000000008</v>
      </c>
      <c r="R125" s="22">
        <f t="shared" si="79"/>
        <v>33.770000000000003</v>
      </c>
      <c r="S125" s="22">
        <f t="shared" si="80"/>
        <v>4078.2900000000004</v>
      </c>
      <c r="U125" s="22">
        <v>4179.6000000000004</v>
      </c>
      <c r="V125" s="20">
        <v>37.5</v>
      </c>
      <c r="W125" s="23">
        <v>50</v>
      </c>
      <c r="X125" s="23">
        <f t="shared" si="81"/>
        <v>-12.5</v>
      </c>
      <c r="Y125" s="24">
        <f t="shared" si="82"/>
        <v>-150</v>
      </c>
      <c r="Z125" s="24">
        <f t="shared" si="83"/>
        <v>345</v>
      </c>
      <c r="AA125" s="22">
        <f t="shared" si="88"/>
        <v>12.114782608695654</v>
      </c>
      <c r="AB125" s="22">
        <f t="shared" si="85"/>
        <v>145.37739130434784</v>
      </c>
      <c r="AC125" s="22">
        <f t="shared" si="86"/>
        <v>4034.2226086956525</v>
      </c>
      <c r="AD125" s="22">
        <f t="shared" si="87"/>
        <v>-44.067391304347893</v>
      </c>
      <c r="AE125" s="24"/>
      <c r="AF125" s="4">
        <v>145.37739130434784</v>
      </c>
      <c r="AG125" s="4">
        <v>0</v>
      </c>
      <c r="AH125" s="4">
        <f t="shared" si="84"/>
        <v>145.37739130434784</v>
      </c>
    </row>
    <row r="126" spans="1:34">
      <c r="A126" s="16" t="s">
        <v>268</v>
      </c>
      <c r="B126" s="16" t="s">
        <v>164</v>
      </c>
      <c r="C126" s="16" t="s">
        <v>269</v>
      </c>
      <c r="D126" s="19">
        <v>43831</v>
      </c>
      <c r="E126" s="16" t="s">
        <v>111</v>
      </c>
      <c r="F126" s="20">
        <v>50</v>
      </c>
      <c r="G126" s="20">
        <v>0</v>
      </c>
      <c r="H126" s="20">
        <v>47</v>
      </c>
      <c r="I126" s="20">
        <v>4</v>
      </c>
      <c r="J126" s="21">
        <f t="shared" si="76"/>
        <v>568</v>
      </c>
      <c r="K126" s="22">
        <v>13354.99</v>
      </c>
      <c r="L126" s="19">
        <v>44804</v>
      </c>
      <c r="M126" s="22">
        <v>712.26</v>
      </c>
      <c r="N126" s="22">
        <v>12642.73</v>
      </c>
      <c r="O126" s="22">
        <f t="shared" si="77"/>
        <v>12820.789999999999</v>
      </c>
      <c r="P126" s="22">
        <v>178.06</v>
      </c>
      <c r="Q126" s="22">
        <f t="shared" si="78"/>
        <v>22.2575</v>
      </c>
      <c r="R126" s="22">
        <f t="shared" si="79"/>
        <v>89.03</v>
      </c>
      <c r="S126" s="22">
        <f t="shared" si="80"/>
        <v>12553.699999999999</v>
      </c>
      <c r="U126" s="22">
        <v>12820.789999999999</v>
      </c>
      <c r="V126" s="20">
        <v>37.5</v>
      </c>
      <c r="W126" s="23">
        <v>50</v>
      </c>
      <c r="X126" s="23">
        <f t="shared" si="81"/>
        <v>-12.5</v>
      </c>
      <c r="Y126" s="24">
        <f t="shared" si="82"/>
        <v>-150</v>
      </c>
      <c r="Z126" s="24">
        <f t="shared" si="83"/>
        <v>426</v>
      </c>
      <c r="AA126" s="22">
        <f t="shared" si="88"/>
        <v>30.095751173708919</v>
      </c>
      <c r="AB126" s="22">
        <f t="shared" si="85"/>
        <v>361.14901408450703</v>
      </c>
      <c r="AC126" s="22">
        <f t="shared" si="86"/>
        <v>12459.640985915492</v>
      </c>
      <c r="AD126" s="22">
        <f t="shared" si="87"/>
        <v>-94.059014084506998</v>
      </c>
      <c r="AE126" s="24"/>
      <c r="AF126" s="4">
        <v>361.14901408450703</v>
      </c>
      <c r="AG126" s="4">
        <v>0</v>
      </c>
      <c r="AH126" s="4">
        <f t="shared" si="84"/>
        <v>361.14901408450703</v>
      </c>
    </row>
    <row r="127" spans="1:34">
      <c r="A127" s="16" t="s">
        <v>270</v>
      </c>
      <c r="B127" s="16" t="s">
        <v>164</v>
      </c>
      <c r="C127" s="16" t="s">
        <v>271</v>
      </c>
      <c r="D127" s="19">
        <v>44197</v>
      </c>
      <c r="E127" s="16" t="s">
        <v>111</v>
      </c>
      <c r="F127" s="20">
        <v>50</v>
      </c>
      <c r="G127" s="20">
        <v>0</v>
      </c>
      <c r="H127" s="20">
        <v>48</v>
      </c>
      <c r="I127" s="20">
        <v>4</v>
      </c>
      <c r="J127" s="21">
        <f t="shared" si="76"/>
        <v>580</v>
      </c>
      <c r="K127" s="22">
        <v>7252.37</v>
      </c>
      <c r="L127" s="19">
        <v>44804</v>
      </c>
      <c r="M127" s="22">
        <v>241.75</v>
      </c>
      <c r="N127" s="22">
        <v>7010.62</v>
      </c>
      <c r="O127" s="22">
        <f t="shared" si="77"/>
        <v>7107.32</v>
      </c>
      <c r="P127" s="22">
        <v>96.7</v>
      </c>
      <c r="Q127" s="22">
        <f t="shared" si="78"/>
        <v>12.0875</v>
      </c>
      <c r="R127" s="22">
        <f t="shared" si="79"/>
        <v>48.35</v>
      </c>
      <c r="S127" s="22">
        <f t="shared" si="80"/>
        <v>6962.2699999999995</v>
      </c>
      <c r="U127" s="22">
        <v>7107.32</v>
      </c>
      <c r="V127" s="20">
        <v>37.5</v>
      </c>
      <c r="W127" s="23">
        <v>50</v>
      </c>
      <c r="X127" s="23">
        <f t="shared" si="81"/>
        <v>-12.5</v>
      </c>
      <c r="Y127" s="24">
        <f t="shared" si="82"/>
        <v>-150</v>
      </c>
      <c r="Z127" s="24">
        <f t="shared" si="83"/>
        <v>438</v>
      </c>
      <c r="AA127" s="22">
        <f t="shared" si="88"/>
        <v>16.226757990867579</v>
      </c>
      <c r="AB127" s="22">
        <f t="shared" si="85"/>
        <v>194.72109589041094</v>
      </c>
      <c r="AC127" s="22">
        <f t="shared" si="86"/>
        <v>6912.5989041095891</v>
      </c>
      <c r="AD127" s="22">
        <f t="shared" si="87"/>
        <v>-49.67109589041047</v>
      </c>
      <c r="AE127" s="24"/>
      <c r="AF127" s="4">
        <v>194.72109589041094</v>
      </c>
      <c r="AG127" s="4">
        <v>0</v>
      </c>
      <c r="AH127" s="4">
        <f t="shared" si="84"/>
        <v>194.72109589041094</v>
      </c>
    </row>
    <row r="128" spans="1:34">
      <c r="A128" s="16" t="s">
        <v>219</v>
      </c>
      <c r="E128" s="25"/>
      <c r="K128" s="35">
        <v>385990.97</v>
      </c>
      <c r="M128" s="22">
        <v>165398.5</v>
      </c>
      <c r="N128" s="22">
        <v>220592.47</v>
      </c>
      <c r="O128" s="4">
        <f>SUM(O110:O127)</f>
        <v>225738.98000000004</v>
      </c>
      <c r="P128" s="4">
        <f>SUM(P110:P127)</f>
        <v>5146.51</v>
      </c>
      <c r="Q128" s="4">
        <f>SUM(Q110:Q127)</f>
        <v>643.31375000000003</v>
      </c>
      <c r="R128" s="4">
        <f>SUM(R110:R127)</f>
        <v>2573.2550000000001</v>
      </c>
      <c r="S128" s="36">
        <f>SUM(S110:S127)</f>
        <v>218019.21500000003</v>
      </c>
      <c r="U128" s="4">
        <v>225738.98000000004</v>
      </c>
      <c r="AA128" s="4">
        <f>SUM(AA110:AA127)</f>
        <v>908.19575707623881</v>
      </c>
      <c r="AB128" s="4">
        <f>SUM(AB110:AB127)</f>
        <v>10898.349084914867</v>
      </c>
      <c r="AC128" s="4">
        <f>SUM(AC110:AC127)</f>
        <v>206061.96091508513</v>
      </c>
      <c r="AD128" s="4">
        <f>SUM(AD110:AD127)</f>
        <v>-11957.254084914886</v>
      </c>
      <c r="AF128" s="4">
        <f>SUM(AF110:AF127)-4</f>
        <v>10894.349084914867</v>
      </c>
      <c r="AG128" s="4">
        <f t="shared" ref="AG128" si="89">SUM(AG110:AG127)</f>
        <v>8778.67</v>
      </c>
      <c r="AH128" s="4">
        <f>SUM(AH110:AH127)-4</f>
        <v>19673.01908491486</v>
      </c>
    </row>
    <row r="129" spans="1:34">
      <c r="A129" s="16" t="s">
        <v>69</v>
      </c>
      <c r="E129" s="25"/>
      <c r="K129" s="22">
        <v>0</v>
      </c>
      <c r="M129" s="22">
        <v>0</v>
      </c>
      <c r="N129" s="22">
        <v>0</v>
      </c>
      <c r="AB129" s="4"/>
      <c r="AC129" s="4"/>
      <c r="AD129" s="4"/>
      <c r="AF129" s="4"/>
      <c r="AG129" s="4"/>
      <c r="AH129" s="4"/>
    </row>
    <row r="130" spans="1:34">
      <c r="A130" s="16" t="s">
        <v>70</v>
      </c>
      <c r="AB130" s="4"/>
      <c r="AC130" s="4"/>
      <c r="AD130" s="4"/>
      <c r="AF130" s="4"/>
      <c r="AG130" s="4"/>
      <c r="AH130" s="4"/>
    </row>
    <row r="131" spans="1:34">
      <c r="A131" s="16" t="s">
        <v>71</v>
      </c>
      <c r="E131" s="25"/>
      <c r="K131" s="22">
        <v>385990.97</v>
      </c>
      <c r="M131" s="22">
        <v>165398.5</v>
      </c>
      <c r="N131" s="22">
        <v>220592.47</v>
      </c>
      <c r="AB131" s="4"/>
      <c r="AC131" s="4"/>
      <c r="AD131" s="4"/>
      <c r="AF131" s="4"/>
      <c r="AG131" s="4"/>
      <c r="AH131" s="4"/>
    </row>
    <row r="132" spans="1:34">
      <c r="A132" s="16" t="s">
        <v>272</v>
      </c>
      <c r="AB132" s="4"/>
      <c r="AC132" s="4"/>
      <c r="AD132" s="4"/>
      <c r="AF132" s="4"/>
      <c r="AG132" s="4"/>
      <c r="AH132" s="4"/>
    </row>
    <row r="133" spans="1:34">
      <c r="A133" s="16" t="s">
        <v>73</v>
      </c>
      <c r="AB133" s="4"/>
      <c r="AC133" s="4"/>
      <c r="AD133" s="4"/>
      <c r="AF133" s="4"/>
      <c r="AG133" s="4"/>
      <c r="AH133" s="4"/>
    </row>
    <row r="134" spans="1:34">
      <c r="A134" s="16" t="s">
        <v>273</v>
      </c>
      <c r="AB134" s="4"/>
      <c r="AC134" s="4"/>
      <c r="AD134" s="4"/>
      <c r="AF134" s="4"/>
      <c r="AG134" s="4"/>
      <c r="AH134" s="4"/>
    </row>
    <row r="135" spans="1:34">
      <c r="A135" s="16" t="s">
        <v>274</v>
      </c>
      <c r="B135" s="16" t="s">
        <v>275</v>
      </c>
      <c r="C135" s="16" t="s">
        <v>276</v>
      </c>
      <c r="D135" s="19">
        <v>29220</v>
      </c>
      <c r="E135" s="16" t="s">
        <v>111</v>
      </c>
      <c r="F135" s="20">
        <v>50</v>
      </c>
      <c r="G135" s="20">
        <v>0</v>
      </c>
      <c r="H135" s="20">
        <v>7</v>
      </c>
      <c r="I135" s="20">
        <v>4</v>
      </c>
      <c r="J135" s="21">
        <f t="shared" ref="J135:J138" si="90">(H135*12)+I135</f>
        <v>88</v>
      </c>
      <c r="K135" s="22">
        <v>5283</v>
      </c>
      <c r="L135" s="19">
        <v>44804</v>
      </c>
      <c r="M135" s="22">
        <v>4508.1499999999996</v>
      </c>
      <c r="N135" s="22">
        <v>774.85</v>
      </c>
      <c r="O135" s="22">
        <f>+N135+P135</f>
        <v>845.29</v>
      </c>
      <c r="P135" s="22">
        <v>70.44</v>
      </c>
      <c r="Q135" s="22">
        <f t="shared" ref="Q135:Q138" si="91">+P135/8</f>
        <v>8.8049999999999997</v>
      </c>
      <c r="R135" s="22">
        <f t="shared" ref="R135:R138" si="92">+Q135*4</f>
        <v>35.22</v>
      </c>
      <c r="S135" s="22">
        <f t="shared" ref="S135:S138" si="93">+O135-P135-R135</f>
        <v>739.62999999999988</v>
      </c>
      <c r="U135" s="22">
        <v>845.29</v>
      </c>
      <c r="V135" s="23">
        <v>50</v>
      </c>
      <c r="W135" s="23">
        <v>50</v>
      </c>
      <c r="X135" s="23">
        <f t="shared" ref="X135:X138" si="94">+V135-W135</f>
        <v>0</v>
      </c>
      <c r="Y135" s="24">
        <f t="shared" ref="Y135:Y138" si="95">+X135*12</f>
        <v>0</v>
      </c>
      <c r="Z135" s="24">
        <f t="shared" ref="Z135:Z138" si="96">+J135+Y135+8</f>
        <v>96</v>
      </c>
      <c r="AA135" s="22">
        <f t="shared" ref="AA135:AA138" si="97">+U135/Z135</f>
        <v>8.8051041666666663</v>
      </c>
      <c r="AB135" s="22">
        <f t="shared" ref="AB135:AB138" si="98">+AA135*12</f>
        <v>105.66125</v>
      </c>
      <c r="AC135" s="22">
        <f t="shared" ref="AC135:AC138" si="99">+U135-AB135</f>
        <v>739.62874999999997</v>
      </c>
      <c r="AD135" s="22">
        <f t="shared" ref="AD135:AD138" si="100">+AC135-S135</f>
        <v>-1.249999999913598E-3</v>
      </c>
      <c r="AE135" s="24"/>
      <c r="AF135" s="4">
        <v>105.66125</v>
      </c>
      <c r="AG135" s="4">
        <v>0</v>
      </c>
      <c r="AH135" s="4">
        <f t="shared" ref="AH135:AH138" si="101">+AF135+AG135</f>
        <v>105.66125</v>
      </c>
    </row>
    <row r="136" spans="1:34">
      <c r="A136" s="16" t="s">
        <v>277</v>
      </c>
      <c r="B136" s="16" t="s">
        <v>278</v>
      </c>
      <c r="C136" s="16" t="s">
        <v>279</v>
      </c>
      <c r="D136" s="19">
        <v>35976</v>
      </c>
      <c r="E136" s="16" t="s">
        <v>111</v>
      </c>
      <c r="F136" s="20">
        <v>50</v>
      </c>
      <c r="G136" s="20">
        <v>0</v>
      </c>
      <c r="H136" s="20">
        <v>25</v>
      </c>
      <c r="I136" s="20">
        <v>10</v>
      </c>
      <c r="J136" s="21">
        <f t="shared" si="90"/>
        <v>310</v>
      </c>
      <c r="K136" s="22">
        <v>56.75</v>
      </c>
      <c r="L136" s="19">
        <v>44804</v>
      </c>
      <c r="M136" s="22">
        <v>26.99</v>
      </c>
      <c r="N136" s="22">
        <v>29.76</v>
      </c>
      <c r="O136" s="22">
        <f>+N136+P136</f>
        <v>30.520000000000003</v>
      </c>
      <c r="P136" s="22">
        <v>0.76</v>
      </c>
      <c r="Q136" s="22">
        <f t="shared" si="91"/>
        <v>9.5000000000000001E-2</v>
      </c>
      <c r="R136" s="22">
        <f t="shared" si="92"/>
        <v>0.38</v>
      </c>
      <c r="S136" s="22">
        <f t="shared" si="93"/>
        <v>29.380000000000003</v>
      </c>
      <c r="U136" s="22">
        <v>30.520000000000003</v>
      </c>
      <c r="V136" s="23">
        <v>50</v>
      </c>
      <c r="W136" s="23">
        <v>50</v>
      </c>
      <c r="X136" s="23">
        <f t="shared" si="94"/>
        <v>0</v>
      </c>
      <c r="Y136" s="24">
        <f t="shared" si="95"/>
        <v>0</v>
      </c>
      <c r="Z136" s="24">
        <f t="shared" si="96"/>
        <v>318</v>
      </c>
      <c r="AA136" s="22">
        <f t="shared" si="97"/>
        <v>9.5974842767295607E-2</v>
      </c>
      <c r="AB136" s="22">
        <f t="shared" si="98"/>
        <v>1.1516981132075472</v>
      </c>
      <c r="AC136" s="22">
        <f t="shared" si="99"/>
        <v>29.368301886792455</v>
      </c>
      <c r="AD136" s="22">
        <f t="shared" si="100"/>
        <v>-1.1698113207547323E-2</v>
      </c>
      <c r="AE136" s="24"/>
      <c r="AF136" s="4">
        <v>1.1516981132075472</v>
      </c>
      <c r="AG136" s="4">
        <v>0</v>
      </c>
      <c r="AH136" s="4">
        <f t="shared" si="101"/>
        <v>1.1516981132075472</v>
      </c>
    </row>
    <row r="137" spans="1:34">
      <c r="A137" s="16" t="s">
        <v>280</v>
      </c>
      <c r="B137" s="16" t="s">
        <v>281</v>
      </c>
      <c r="C137" s="16" t="s">
        <v>282</v>
      </c>
      <c r="D137" s="19">
        <v>40909</v>
      </c>
      <c r="E137" s="16" t="s">
        <v>111</v>
      </c>
      <c r="F137" s="20">
        <v>50</v>
      </c>
      <c r="G137" s="20">
        <v>0</v>
      </c>
      <c r="H137" s="20">
        <v>39</v>
      </c>
      <c r="I137" s="20">
        <v>4</v>
      </c>
      <c r="J137" s="21">
        <f t="shared" si="90"/>
        <v>472</v>
      </c>
      <c r="K137" s="22">
        <v>25934.65</v>
      </c>
      <c r="L137" s="19">
        <v>44804</v>
      </c>
      <c r="M137" s="22">
        <v>5532.69</v>
      </c>
      <c r="N137" s="22">
        <v>20401.96</v>
      </c>
      <c r="O137" s="22">
        <f>+N137+P137</f>
        <v>20747.75</v>
      </c>
      <c r="P137" s="22">
        <v>345.79</v>
      </c>
      <c r="Q137" s="22">
        <f t="shared" si="91"/>
        <v>43.223750000000003</v>
      </c>
      <c r="R137" s="22">
        <f t="shared" si="92"/>
        <v>172.89500000000001</v>
      </c>
      <c r="S137" s="22">
        <f t="shared" si="93"/>
        <v>20229.064999999999</v>
      </c>
      <c r="U137" s="22">
        <v>20747.75</v>
      </c>
      <c r="V137" s="23">
        <v>50</v>
      </c>
      <c r="W137" s="23">
        <v>50</v>
      </c>
      <c r="X137" s="23">
        <f t="shared" si="94"/>
        <v>0</v>
      </c>
      <c r="Y137" s="24">
        <f t="shared" si="95"/>
        <v>0</v>
      </c>
      <c r="Z137" s="24">
        <f t="shared" si="96"/>
        <v>480</v>
      </c>
      <c r="AA137" s="22">
        <f t="shared" si="97"/>
        <v>43.224479166666669</v>
      </c>
      <c r="AB137" s="22">
        <f t="shared" si="98"/>
        <v>518.69375000000002</v>
      </c>
      <c r="AC137" s="22">
        <f t="shared" si="99"/>
        <v>20229.056250000001</v>
      </c>
      <c r="AD137" s="22">
        <f t="shared" si="100"/>
        <v>-8.7499999972351361E-3</v>
      </c>
      <c r="AE137" s="24"/>
      <c r="AF137" s="4">
        <v>518.69375000000002</v>
      </c>
      <c r="AG137" s="4">
        <v>0</v>
      </c>
      <c r="AH137" s="4">
        <f t="shared" si="101"/>
        <v>518.69375000000002</v>
      </c>
    </row>
    <row r="138" spans="1:34">
      <c r="A138" s="16" t="s">
        <v>283</v>
      </c>
      <c r="B138" s="16" t="s">
        <v>281</v>
      </c>
      <c r="C138" s="16" t="s">
        <v>284</v>
      </c>
      <c r="D138" s="19">
        <v>43191</v>
      </c>
      <c r="E138" s="16" t="s">
        <v>111</v>
      </c>
      <c r="F138" s="20">
        <v>50</v>
      </c>
      <c r="G138" s="20">
        <v>0</v>
      </c>
      <c r="H138" s="20">
        <v>45</v>
      </c>
      <c r="I138" s="20">
        <v>7</v>
      </c>
      <c r="J138" s="21">
        <f t="shared" si="90"/>
        <v>547</v>
      </c>
      <c r="K138" s="22">
        <v>285.38</v>
      </c>
      <c r="L138" s="19">
        <v>44804</v>
      </c>
      <c r="M138" s="22">
        <v>25.21</v>
      </c>
      <c r="N138" s="22">
        <v>260.17</v>
      </c>
      <c r="O138" s="22">
        <f>+N138+P138</f>
        <v>263.97000000000003</v>
      </c>
      <c r="P138" s="22">
        <v>3.8</v>
      </c>
      <c r="Q138" s="22">
        <f t="shared" si="91"/>
        <v>0.47499999999999998</v>
      </c>
      <c r="R138" s="22">
        <f t="shared" si="92"/>
        <v>1.9</v>
      </c>
      <c r="S138" s="22">
        <f t="shared" si="93"/>
        <v>258.27000000000004</v>
      </c>
      <c r="U138" s="22">
        <v>263.97000000000003</v>
      </c>
      <c r="V138" s="23">
        <v>50</v>
      </c>
      <c r="W138" s="23">
        <v>50</v>
      </c>
      <c r="X138" s="23">
        <f t="shared" si="94"/>
        <v>0</v>
      </c>
      <c r="Y138" s="24">
        <f t="shared" si="95"/>
        <v>0</v>
      </c>
      <c r="Z138" s="24">
        <f t="shared" si="96"/>
        <v>555</v>
      </c>
      <c r="AA138" s="22">
        <f t="shared" si="97"/>
        <v>0.47562162162162169</v>
      </c>
      <c r="AB138" s="22">
        <f t="shared" si="98"/>
        <v>5.7074594594594608</v>
      </c>
      <c r="AC138" s="22">
        <f t="shared" si="99"/>
        <v>258.26254054054056</v>
      </c>
      <c r="AD138" s="22">
        <f t="shared" si="100"/>
        <v>-7.4594594594827868E-3</v>
      </c>
      <c r="AE138" s="24"/>
      <c r="AF138" s="4">
        <v>5.7074594594594608</v>
      </c>
      <c r="AG138" s="4">
        <v>0</v>
      </c>
      <c r="AH138" s="4">
        <f t="shared" si="101"/>
        <v>5.7074594594594608</v>
      </c>
    </row>
    <row r="139" spans="1:34">
      <c r="A139" s="16" t="s">
        <v>273</v>
      </c>
      <c r="E139" s="25"/>
      <c r="K139" s="35">
        <v>31559.78</v>
      </c>
      <c r="M139" s="22">
        <v>10093.040000000001</v>
      </c>
      <c r="N139" s="22">
        <v>21466.74</v>
      </c>
      <c r="O139" s="4">
        <f>SUM(O135:O138)</f>
        <v>21887.530000000002</v>
      </c>
      <c r="P139" s="4">
        <f>SUM(P135:P138)</f>
        <v>420.79</v>
      </c>
      <c r="Q139" s="4">
        <f>SUM(Q135:Q138)</f>
        <v>52.598750000000003</v>
      </c>
      <c r="R139" s="4">
        <f>SUM(R135:R138)</f>
        <v>210.39500000000001</v>
      </c>
      <c r="S139" s="36">
        <f>SUM(S135:S138)</f>
        <v>21256.344999999998</v>
      </c>
      <c r="U139" s="4">
        <v>21887.530000000002</v>
      </c>
      <c r="AA139" s="4">
        <f>SUM(AA135:AA138)</f>
        <v>52.601179797722253</v>
      </c>
      <c r="AB139" s="4">
        <f>SUM(AB135:AB138)</f>
        <v>631.21415757266698</v>
      </c>
      <c r="AC139" s="4">
        <f>SUM(AC135:AC138)</f>
        <v>21256.315842427335</v>
      </c>
      <c r="AD139" s="4">
        <f>SUM(AD135:AD138)</f>
        <v>-2.9157572664178844E-2</v>
      </c>
      <c r="AF139" s="4">
        <f>SUM(AF135:AF138)+5</f>
        <v>636.21415757266698</v>
      </c>
      <c r="AG139" s="4">
        <f t="shared" ref="AG139" si="102">SUM(AG135:AG138)</f>
        <v>0</v>
      </c>
      <c r="AH139" s="4">
        <f>SUM(AH135:AH138)+5</f>
        <v>636.21415757266698</v>
      </c>
    </row>
    <row r="140" spans="1:34">
      <c r="A140" s="16" t="s">
        <v>69</v>
      </c>
      <c r="E140" s="25"/>
      <c r="K140" s="22">
        <v>0</v>
      </c>
      <c r="M140" s="22">
        <v>0</v>
      </c>
      <c r="N140" s="22">
        <v>0</v>
      </c>
      <c r="AB140" s="4"/>
      <c r="AC140" s="4"/>
      <c r="AD140" s="4"/>
      <c r="AF140" s="4"/>
      <c r="AG140" s="4"/>
      <c r="AH140" s="4"/>
    </row>
    <row r="141" spans="1:34">
      <c r="A141" s="16" t="s">
        <v>70</v>
      </c>
      <c r="AB141" s="4"/>
      <c r="AC141" s="4"/>
      <c r="AD141" s="4"/>
      <c r="AF141" s="4"/>
      <c r="AG141" s="4"/>
      <c r="AH141" s="4"/>
    </row>
    <row r="142" spans="1:34">
      <c r="A142" s="16" t="s">
        <v>71</v>
      </c>
      <c r="E142" s="25"/>
      <c r="K142" s="22">
        <v>31559.78</v>
      </c>
      <c r="M142" s="22">
        <v>10093.040000000001</v>
      </c>
      <c r="N142" s="22">
        <v>21466.74</v>
      </c>
      <c r="AB142" s="4"/>
      <c r="AC142" s="4"/>
      <c r="AD142" s="4"/>
      <c r="AF142" s="4"/>
      <c r="AG142" s="4"/>
      <c r="AH142" s="4"/>
    </row>
    <row r="143" spans="1:34">
      <c r="A143" s="16" t="s">
        <v>285</v>
      </c>
      <c r="AB143" s="4"/>
      <c r="AC143" s="4"/>
      <c r="AD143" s="4"/>
      <c r="AF143" s="4"/>
      <c r="AG143" s="4"/>
      <c r="AH143" s="4"/>
    </row>
    <row r="144" spans="1:34">
      <c r="A144" s="16" t="s">
        <v>73</v>
      </c>
      <c r="AB144" s="4"/>
      <c r="AC144" s="4"/>
      <c r="AD144" s="4"/>
      <c r="AF144" s="4"/>
      <c r="AG144" s="4"/>
      <c r="AH144" s="4"/>
    </row>
    <row r="145" spans="1:34">
      <c r="A145" s="16" t="s">
        <v>286</v>
      </c>
      <c r="AB145" s="4"/>
      <c r="AC145" s="4"/>
      <c r="AD145" s="4"/>
      <c r="AF145" s="4"/>
      <c r="AG145" s="4"/>
      <c r="AH145" s="4"/>
    </row>
    <row r="146" spans="1:34">
      <c r="A146" s="16" t="s">
        <v>287</v>
      </c>
      <c r="B146" s="16" t="s">
        <v>288</v>
      </c>
      <c r="C146" s="16" t="s">
        <v>289</v>
      </c>
      <c r="D146" s="19">
        <v>29220</v>
      </c>
      <c r="E146" s="16" t="s">
        <v>111</v>
      </c>
      <c r="F146" s="20">
        <v>50</v>
      </c>
      <c r="G146" s="20">
        <v>0</v>
      </c>
      <c r="H146" s="20">
        <v>7</v>
      </c>
      <c r="I146" s="20">
        <v>4</v>
      </c>
      <c r="J146" s="21">
        <f t="shared" ref="J146:J147" si="103">(H146*12)+I146</f>
        <v>88</v>
      </c>
      <c r="K146" s="22">
        <v>3034</v>
      </c>
      <c r="L146" s="19">
        <v>44804</v>
      </c>
      <c r="M146" s="22">
        <v>2589.02</v>
      </c>
      <c r="N146" s="22">
        <v>444.98</v>
      </c>
      <c r="O146" s="22">
        <f>+N146+P146</f>
        <v>485.43</v>
      </c>
      <c r="P146" s="22">
        <v>40.450000000000003</v>
      </c>
      <c r="Q146" s="22">
        <f t="shared" ref="Q146:Q147" si="104">+P146/8</f>
        <v>5.0562500000000004</v>
      </c>
      <c r="R146" s="22">
        <f t="shared" ref="R146:R147" si="105">+Q146*4</f>
        <v>20.225000000000001</v>
      </c>
      <c r="S146" s="22">
        <f t="shared" ref="S146:S147" si="106">+O146-P146-R146</f>
        <v>424.755</v>
      </c>
      <c r="U146" s="22">
        <v>485.43</v>
      </c>
      <c r="V146" s="23">
        <v>50</v>
      </c>
      <c r="W146" s="23">
        <v>50</v>
      </c>
      <c r="X146" s="23">
        <f t="shared" ref="X146:X147" si="107">+V146-W146</f>
        <v>0</v>
      </c>
      <c r="Y146" s="24">
        <f t="shared" ref="Y146:Y147" si="108">+X146*12</f>
        <v>0</v>
      </c>
      <c r="Z146" s="24">
        <f t="shared" ref="Z146:Z147" si="109">+J146+Y146+8</f>
        <v>96</v>
      </c>
      <c r="AA146" s="22">
        <f t="shared" ref="AA146:AA147" si="110">+U146/Z146</f>
        <v>5.0565625000000001</v>
      </c>
      <c r="AB146" s="22">
        <f t="shared" ref="AB146:AB147" si="111">+AA146*12</f>
        <v>60.678750000000001</v>
      </c>
      <c r="AC146" s="22">
        <f t="shared" ref="AC146:AC147" si="112">+U146-AB146</f>
        <v>424.75125000000003</v>
      </c>
      <c r="AD146" s="22">
        <f t="shared" ref="AD146:AD147" si="113">+AC146-S146</f>
        <v>-3.7499999999681677E-3</v>
      </c>
      <c r="AE146" s="24"/>
      <c r="AF146" s="4">
        <v>60</v>
      </c>
      <c r="AG146" s="4">
        <v>0</v>
      </c>
      <c r="AH146" s="4">
        <f t="shared" ref="AH146:AH147" si="114">+AF146+AG146</f>
        <v>60</v>
      </c>
    </row>
    <row r="147" spans="1:34">
      <c r="A147" s="16" t="s">
        <v>290</v>
      </c>
      <c r="B147" s="16" t="s">
        <v>291</v>
      </c>
      <c r="C147" s="16" t="s">
        <v>292</v>
      </c>
      <c r="D147" s="19">
        <v>35976</v>
      </c>
      <c r="E147" s="16" t="s">
        <v>111</v>
      </c>
      <c r="F147" s="20">
        <v>50</v>
      </c>
      <c r="G147" s="20">
        <v>0</v>
      </c>
      <c r="H147" s="20">
        <v>25</v>
      </c>
      <c r="I147" s="20">
        <v>10</v>
      </c>
      <c r="J147" s="21">
        <f t="shared" si="103"/>
        <v>310</v>
      </c>
      <c r="K147" s="22">
        <v>32.590000000000003</v>
      </c>
      <c r="L147" s="19">
        <v>44804</v>
      </c>
      <c r="M147" s="22">
        <v>15.38</v>
      </c>
      <c r="N147" s="22">
        <v>17.21</v>
      </c>
      <c r="O147" s="22">
        <f>+N147+P147</f>
        <v>17.64</v>
      </c>
      <c r="P147" s="22">
        <v>0.43</v>
      </c>
      <c r="Q147" s="22">
        <f t="shared" si="104"/>
        <v>5.3749999999999999E-2</v>
      </c>
      <c r="R147" s="22">
        <f t="shared" si="105"/>
        <v>0.215</v>
      </c>
      <c r="S147" s="22">
        <f t="shared" si="106"/>
        <v>16.995000000000001</v>
      </c>
      <c r="U147" s="22">
        <v>17.64</v>
      </c>
      <c r="V147" s="23">
        <v>50</v>
      </c>
      <c r="W147" s="23">
        <v>50</v>
      </c>
      <c r="X147" s="23">
        <f t="shared" si="107"/>
        <v>0</v>
      </c>
      <c r="Y147" s="24">
        <f t="shared" si="108"/>
        <v>0</v>
      </c>
      <c r="Z147" s="24">
        <f t="shared" si="109"/>
        <v>318</v>
      </c>
      <c r="AA147" s="22">
        <f t="shared" si="110"/>
        <v>5.5471698113207547E-2</v>
      </c>
      <c r="AB147" s="22">
        <f t="shared" si="111"/>
        <v>0.6656603773584906</v>
      </c>
      <c r="AC147" s="22">
        <f t="shared" si="112"/>
        <v>16.974339622641509</v>
      </c>
      <c r="AD147" s="22">
        <f t="shared" si="113"/>
        <v>-2.0660377358492354E-2</v>
      </c>
      <c r="AE147" s="24"/>
      <c r="AF147" s="4">
        <v>0</v>
      </c>
      <c r="AG147" s="4">
        <v>0</v>
      </c>
      <c r="AH147" s="4">
        <f t="shared" si="114"/>
        <v>0</v>
      </c>
    </row>
    <row r="148" spans="1:34">
      <c r="A148" s="16" t="s">
        <v>286</v>
      </c>
      <c r="K148" s="35">
        <v>3066.59</v>
      </c>
      <c r="M148" s="22">
        <v>2604.4</v>
      </c>
      <c r="N148" s="22">
        <v>462.19</v>
      </c>
      <c r="O148" s="4">
        <f>SUM(O146:O147)</f>
        <v>503.07</v>
      </c>
      <c r="P148" s="4">
        <f>SUM(P146:P147)</f>
        <v>40.880000000000003</v>
      </c>
      <c r="Q148" s="4">
        <f>SUM(Q146:Q147)</f>
        <v>5.1100000000000003</v>
      </c>
      <c r="R148" s="4">
        <f>SUM(R146:R147)</f>
        <v>20.440000000000001</v>
      </c>
      <c r="S148" s="36">
        <f>SUM(S146:S147)</f>
        <v>441.75</v>
      </c>
      <c r="U148" s="4">
        <v>503.07</v>
      </c>
      <c r="AA148" s="4">
        <f>SUM(AA146:AA147)</f>
        <v>5.112034198113208</v>
      </c>
      <c r="AB148" s="4">
        <f>SUM(AB146:AB147)</f>
        <v>61.344410377358493</v>
      </c>
      <c r="AC148" s="4">
        <f>SUM(AC146:AC147)</f>
        <v>441.72558962264156</v>
      </c>
      <c r="AD148" s="4">
        <f>SUM(AD146:AD147)</f>
        <v>-2.4410377358460522E-2</v>
      </c>
      <c r="AF148" s="4">
        <f>SUM(AF146:AF147)</f>
        <v>60</v>
      </c>
      <c r="AG148" s="4">
        <f t="shared" ref="AG148:AH148" si="115">SUM(AG146:AG147)</f>
        <v>0</v>
      </c>
      <c r="AH148" s="4">
        <f t="shared" si="115"/>
        <v>60</v>
      </c>
    </row>
    <row r="149" spans="1:34">
      <c r="A149" s="16" t="s">
        <v>69</v>
      </c>
      <c r="K149" s="22">
        <v>0</v>
      </c>
      <c r="M149" s="22">
        <v>0</v>
      </c>
      <c r="N149" s="22">
        <v>0</v>
      </c>
      <c r="AB149" s="4"/>
      <c r="AC149" s="4"/>
      <c r="AD149" s="4"/>
      <c r="AF149" s="4"/>
      <c r="AG149" s="4"/>
      <c r="AH149" s="4"/>
    </row>
    <row r="150" spans="1:34">
      <c r="A150" s="16" t="s">
        <v>70</v>
      </c>
      <c r="AB150" s="4"/>
      <c r="AC150" s="4"/>
      <c r="AD150" s="4"/>
      <c r="AF150" s="4"/>
      <c r="AG150" s="4"/>
      <c r="AH150" s="4"/>
    </row>
    <row r="151" spans="1:34">
      <c r="A151" s="16" t="s">
        <v>71</v>
      </c>
      <c r="K151" s="22">
        <v>3066.59</v>
      </c>
      <c r="M151" s="22">
        <v>2604.4</v>
      </c>
      <c r="N151" s="22">
        <v>462.19</v>
      </c>
      <c r="AB151" s="4"/>
      <c r="AC151" s="4"/>
      <c r="AD151" s="4"/>
      <c r="AF151" s="4"/>
      <c r="AG151" s="4"/>
      <c r="AH151" s="4"/>
    </row>
    <row r="152" spans="1:34">
      <c r="A152" s="16" t="s">
        <v>106</v>
      </c>
      <c r="AB152" s="4"/>
      <c r="AC152" s="4"/>
      <c r="AD152" s="4"/>
      <c r="AF152" s="4"/>
      <c r="AG152" s="4"/>
      <c r="AH152" s="4"/>
    </row>
    <row r="153" spans="1:34">
      <c r="A153" s="16" t="s">
        <v>73</v>
      </c>
      <c r="AB153" s="4"/>
      <c r="AC153" s="4"/>
      <c r="AD153" s="4"/>
      <c r="AF153" s="4"/>
      <c r="AG153" s="4"/>
      <c r="AH153" s="4"/>
    </row>
    <row r="154" spans="1:34">
      <c r="A154" s="16" t="s">
        <v>293</v>
      </c>
      <c r="AB154" s="4"/>
      <c r="AC154" s="4"/>
      <c r="AD154" s="4"/>
      <c r="AF154" s="4"/>
      <c r="AG154" s="4"/>
      <c r="AH154" s="4"/>
    </row>
    <row r="155" spans="1:34">
      <c r="A155" s="16" t="s">
        <v>294</v>
      </c>
      <c r="B155" s="16" t="s">
        <v>295</v>
      </c>
      <c r="C155" s="16" t="s">
        <v>170</v>
      </c>
      <c r="D155" s="19">
        <v>27942</v>
      </c>
      <c r="E155" s="16" t="s">
        <v>111</v>
      </c>
      <c r="F155" s="20">
        <v>50</v>
      </c>
      <c r="G155" s="20">
        <v>0</v>
      </c>
      <c r="H155" s="20">
        <v>3</v>
      </c>
      <c r="I155" s="20">
        <v>10</v>
      </c>
      <c r="J155" s="21">
        <f t="shared" ref="J155:J167" si="116">(H155*12)+I155</f>
        <v>46</v>
      </c>
      <c r="K155" s="22">
        <v>23522.080000000002</v>
      </c>
      <c r="L155" s="19">
        <v>44804</v>
      </c>
      <c r="M155" s="22">
        <v>21718.62</v>
      </c>
      <c r="N155" s="22">
        <v>1803.46</v>
      </c>
      <c r="O155" s="22">
        <f t="shared" ref="O155:O167" si="117">+N155+P155</f>
        <v>2117.08</v>
      </c>
      <c r="P155" s="22">
        <v>313.62</v>
      </c>
      <c r="Q155" s="22">
        <f t="shared" ref="Q155:Q167" si="118">+P155/8</f>
        <v>39.202500000000001</v>
      </c>
      <c r="R155" s="22">
        <f t="shared" ref="R155:R167" si="119">+Q155*4</f>
        <v>156.81</v>
      </c>
      <c r="S155" s="22">
        <f t="shared" ref="S155:S167" si="120">+O155-P155-R155</f>
        <v>1646.65</v>
      </c>
      <c r="U155" s="22">
        <v>2117.08</v>
      </c>
      <c r="V155" s="23">
        <v>20</v>
      </c>
      <c r="W155" s="23">
        <v>50</v>
      </c>
      <c r="X155" s="23">
        <f t="shared" ref="X155:X167" si="121">+V155-W155</f>
        <v>-30</v>
      </c>
      <c r="Y155" s="24">
        <f t="shared" ref="Y155:Y167" si="122">+X155*12</f>
        <v>-360</v>
      </c>
      <c r="Z155" s="24">
        <f t="shared" ref="Z155:Z167" si="123">+J155+Y155+8</f>
        <v>-306</v>
      </c>
      <c r="AA155" s="22">
        <v>0</v>
      </c>
      <c r="AB155" s="22">
        <v>0</v>
      </c>
      <c r="AC155" s="22">
        <v>0</v>
      </c>
      <c r="AD155" s="22">
        <f t="shared" ref="AD155:AD167" si="124">+AC155-S155</f>
        <v>-1646.65</v>
      </c>
      <c r="AE155" s="24"/>
      <c r="AF155" s="4">
        <v>0</v>
      </c>
      <c r="AG155" s="4">
        <v>2117.08</v>
      </c>
      <c r="AH155" s="4">
        <f t="shared" ref="AH155:AH167" si="125">+AF155+AG155</f>
        <v>2117.08</v>
      </c>
    </row>
    <row r="156" spans="1:34">
      <c r="A156" s="16" t="s">
        <v>296</v>
      </c>
      <c r="B156" s="16" t="s">
        <v>297</v>
      </c>
      <c r="C156" s="16" t="s">
        <v>170</v>
      </c>
      <c r="D156" s="19">
        <v>28307</v>
      </c>
      <c r="E156" s="16" t="s">
        <v>111</v>
      </c>
      <c r="F156" s="20">
        <v>50</v>
      </c>
      <c r="G156" s="20">
        <v>0</v>
      </c>
      <c r="H156" s="20">
        <v>4</v>
      </c>
      <c r="I156" s="20">
        <v>10</v>
      </c>
      <c r="J156" s="21">
        <f t="shared" si="116"/>
        <v>58</v>
      </c>
      <c r="K156" s="22">
        <v>1191.24</v>
      </c>
      <c r="L156" s="19">
        <v>44804</v>
      </c>
      <c r="M156" s="22">
        <v>1076.32</v>
      </c>
      <c r="N156" s="22">
        <v>114.92</v>
      </c>
      <c r="O156" s="22">
        <f t="shared" si="117"/>
        <v>130.80000000000001</v>
      </c>
      <c r="P156" s="22">
        <v>15.88</v>
      </c>
      <c r="Q156" s="22">
        <f t="shared" si="118"/>
        <v>1.9850000000000001</v>
      </c>
      <c r="R156" s="22">
        <f t="shared" si="119"/>
        <v>7.94</v>
      </c>
      <c r="S156" s="22">
        <f t="shared" si="120"/>
        <v>106.98000000000002</v>
      </c>
      <c r="U156" s="22">
        <v>130.80000000000001</v>
      </c>
      <c r="V156" s="23">
        <v>20</v>
      </c>
      <c r="W156" s="23">
        <v>50</v>
      </c>
      <c r="X156" s="23">
        <f t="shared" si="121"/>
        <v>-30</v>
      </c>
      <c r="Y156" s="24">
        <f t="shared" si="122"/>
        <v>-360</v>
      </c>
      <c r="Z156" s="24">
        <f t="shared" si="123"/>
        <v>-294</v>
      </c>
      <c r="AA156" s="22">
        <v>0</v>
      </c>
      <c r="AB156" s="22">
        <v>0</v>
      </c>
      <c r="AC156" s="22">
        <v>0</v>
      </c>
      <c r="AD156" s="22">
        <f t="shared" si="124"/>
        <v>-106.98000000000002</v>
      </c>
      <c r="AE156" s="24"/>
      <c r="AF156" s="4">
        <v>0</v>
      </c>
      <c r="AG156" s="4">
        <v>130.80000000000001</v>
      </c>
      <c r="AH156" s="4">
        <f t="shared" si="125"/>
        <v>130.80000000000001</v>
      </c>
    </row>
    <row r="157" spans="1:34">
      <c r="A157" s="16" t="s">
        <v>298</v>
      </c>
      <c r="B157" s="16" t="s">
        <v>299</v>
      </c>
      <c r="C157" s="16" t="s">
        <v>170</v>
      </c>
      <c r="D157" s="19">
        <v>28368</v>
      </c>
      <c r="E157" s="16" t="s">
        <v>111</v>
      </c>
      <c r="F157" s="20">
        <v>50</v>
      </c>
      <c r="G157" s="20">
        <v>0</v>
      </c>
      <c r="H157" s="20">
        <v>5</v>
      </c>
      <c r="I157" s="20">
        <v>0</v>
      </c>
      <c r="J157" s="21">
        <f t="shared" si="116"/>
        <v>60</v>
      </c>
      <c r="K157" s="22">
        <v>66084.100000000006</v>
      </c>
      <c r="L157" s="19">
        <v>44804</v>
      </c>
      <c r="M157" s="22">
        <v>59475.6</v>
      </c>
      <c r="N157" s="22">
        <v>6608.5</v>
      </c>
      <c r="O157" s="22">
        <f t="shared" si="117"/>
        <v>7489.62</v>
      </c>
      <c r="P157" s="22">
        <v>881.12</v>
      </c>
      <c r="Q157" s="22">
        <f t="shared" si="118"/>
        <v>110.14</v>
      </c>
      <c r="R157" s="22">
        <f t="shared" si="119"/>
        <v>440.56</v>
      </c>
      <c r="S157" s="22">
        <f t="shared" si="120"/>
        <v>6167.94</v>
      </c>
      <c r="U157" s="22">
        <v>7489.62</v>
      </c>
      <c r="V157" s="23">
        <v>20</v>
      </c>
      <c r="W157" s="23">
        <v>50</v>
      </c>
      <c r="X157" s="23">
        <f t="shared" si="121"/>
        <v>-30</v>
      </c>
      <c r="Y157" s="24">
        <f t="shared" si="122"/>
        <v>-360</v>
      </c>
      <c r="Z157" s="24">
        <f t="shared" si="123"/>
        <v>-292</v>
      </c>
      <c r="AA157" s="22">
        <v>0</v>
      </c>
      <c r="AB157" s="22">
        <v>0</v>
      </c>
      <c r="AC157" s="22">
        <v>0</v>
      </c>
      <c r="AD157" s="22">
        <f t="shared" si="124"/>
        <v>-6167.94</v>
      </c>
      <c r="AE157" s="24"/>
      <c r="AF157" s="4">
        <v>0</v>
      </c>
      <c r="AG157" s="4">
        <v>7489.62</v>
      </c>
      <c r="AH157" s="4">
        <f t="shared" si="125"/>
        <v>7489.62</v>
      </c>
    </row>
    <row r="158" spans="1:34">
      <c r="A158" s="16" t="s">
        <v>300</v>
      </c>
      <c r="B158" s="16" t="s">
        <v>301</v>
      </c>
      <c r="C158" s="16" t="s">
        <v>170</v>
      </c>
      <c r="D158" s="19">
        <v>28672</v>
      </c>
      <c r="E158" s="16" t="s">
        <v>111</v>
      </c>
      <c r="F158" s="20">
        <v>50</v>
      </c>
      <c r="G158" s="20">
        <v>0</v>
      </c>
      <c r="H158" s="20">
        <v>5</v>
      </c>
      <c r="I158" s="20">
        <v>10</v>
      </c>
      <c r="J158" s="21">
        <f t="shared" si="116"/>
        <v>70</v>
      </c>
      <c r="K158" s="22">
        <v>222.52</v>
      </c>
      <c r="L158" s="19">
        <v>44804</v>
      </c>
      <c r="M158" s="22">
        <v>196.54</v>
      </c>
      <c r="N158" s="22">
        <v>25.98</v>
      </c>
      <c r="O158" s="22">
        <f t="shared" si="117"/>
        <v>28.94</v>
      </c>
      <c r="P158" s="22">
        <v>2.96</v>
      </c>
      <c r="Q158" s="22">
        <f t="shared" si="118"/>
        <v>0.37</v>
      </c>
      <c r="R158" s="22">
        <f t="shared" si="119"/>
        <v>1.48</v>
      </c>
      <c r="S158" s="22">
        <f t="shared" si="120"/>
        <v>24.5</v>
      </c>
      <c r="U158" s="22">
        <v>28.94</v>
      </c>
      <c r="V158" s="23">
        <v>20</v>
      </c>
      <c r="W158" s="23">
        <v>50</v>
      </c>
      <c r="X158" s="23">
        <f t="shared" si="121"/>
        <v>-30</v>
      </c>
      <c r="Y158" s="24">
        <f t="shared" si="122"/>
        <v>-360</v>
      </c>
      <c r="Z158" s="24">
        <f t="shared" si="123"/>
        <v>-282</v>
      </c>
      <c r="AA158" s="22">
        <v>0</v>
      </c>
      <c r="AB158" s="22">
        <v>0</v>
      </c>
      <c r="AC158" s="22">
        <v>0</v>
      </c>
      <c r="AD158" s="22">
        <f t="shared" si="124"/>
        <v>-24.5</v>
      </c>
      <c r="AE158" s="24"/>
      <c r="AF158" s="4">
        <v>0</v>
      </c>
      <c r="AG158" s="4">
        <v>28.94</v>
      </c>
      <c r="AH158" s="4">
        <f t="shared" si="125"/>
        <v>28.94</v>
      </c>
    </row>
    <row r="159" spans="1:34">
      <c r="A159" s="16" t="s">
        <v>302</v>
      </c>
      <c r="B159" s="16" t="s">
        <v>303</v>
      </c>
      <c r="C159" s="16" t="s">
        <v>170</v>
      </c>
      <c r="D159" s="19">
        <v>29037</v>
      </c>
      <c r="E159" s="16" t="s">
        <v>111</v>
      </c>
      <c r="F159" s="20">
        <v>50</v>
      </c>
      <c r="G159" s="20">
        <v>0</v>
      </c>
      <c r="H159" s="20">
        <v>6</v>
      </c>
      <c r="I159" s="20">
        <v>10</v>
      </c>
      <c r="J159" s="21">
        <f t="shared" si="116"/>
        <v>82</v>
      </c>
      <c r="K159" s="22">
        <v>26554.63</v>
      </c>
      <c r="L159" s="19">
        <v>44804</v>
      </c>
      <c r="M159" s="22">
        <v>22925.4</v>
      </c>
      <c r="N159" s="22">
        <v>3629.23</v>
      </c>
      <c r="O159" s="22">
        <f t="shared" si="117"/>
        <v>3983.29</v>
      </c>
      <c r="P159" s="22">
        <v>354.06</v>
      </c>
      <c r="Q159" s="22">
        <f t="shared" si="118"/>
        <v>44.2575</v>
      </c>
      <c r="R159" s="22">
        <f t="shared" si="119"/>
        <v>177.03</v>
      </c>
      <c r="S159" s="22">
        <f t="shared" si="120"/>
        <v>3452.2</v>
      </c>
      <c r="U159" s="22">
        <v>3983.29</v>
      </c>
      <c r="V159" s="23">
        <v>20</v>
      </c>
      <c r="W159" s="23">
        <v>50</v>
      </c>
      <c r="X159" s="23">
        <f t="shared" si="121"/>
        <v>-30</v>
      </c>
      <c r="Y159" s="24">
        <f t="shared" si="122"/>
        <v>-360</v>
      </c>
      <c r="Z159" s="24">
        <f t="shared" si="123"/>
        <v>-270</v>
      </c>
      <c r="AA159" s="22">
        <v>0</v>
      </c>
      <c r="AB159" s="22">
        <v>0</v>
      </c>
      <c r="AC159" s="22">
        <v>0</v>
      </c>
      <c r="AD159" s="22">
        <f t="shared" si="124"/>
        <v>-3452.2</v>
      </c>
      <c r="AE159" s="24"/>
      <c r="AF159" s="4">
        <v>0</v>
      </c>
      <c r="AG159" s="4">
        <v>3983.29</v>
      </c>
      <c r="AH159" s="4">
        <f t="shared" si="125"/>
        <v>3983.29</v>
      </c>
    </row>
    <row r="160" spans="1:34">
      <c r="A160" s="16" t="s">
        <v>304</v>
      </c>
      <c r="B160" s="16" t="s">
        <v>305</v>
      </c>
      <c r="C160" s="16" t="s">
        <v>170</v>
      </c>
      <c r="D160" s="19">
        <v>30498</v>
      </c>
      <c r="E160" s="16" t="s">
        <v>111</v>
      </c>
      <c r="F160" s="20">
        <v>50</v>
      </c>
      <c r="G160" s="20">
        <v>0</v>
      </c>
      <c r="H160" s="20">
        <v>10</v>
      </c>
      <c r="I160" s="20">
        <v>10</v>
      </c>
      <c r="J160" s="21">
        <f t="shared" si="116"/>
        <v>130</v>
      </c>
      <c r="K160" s="22">
        <v>1926.24</v>
      </c>
      <c r="L160" s="19">
        <v>44804</v>
      </c>
      <c r="M160" s="22">
        <v>1509.08</v>
      </c>
      <c r="N160" s="22">
        <v>417.16</v>
      </c>
      <c r="O160" s="22">
        <f t="shared" si="117"/>
        <v>442.84000000000003</v>
      </c>
      <c r="P160" s="22">
        <v>25.68</v>
      </c>
      <c r="Q160" s="22">
        <f t="shared" si="118"/>
        <v>3.21</v>
      </c>
      <c r="R160" s="22">
        <f t="shared" si="119"/>
        <v>12.84</v>
      </c>
      <c r="S160" s="22">
        <f t="shared" si="120"/>
        <v>404.32000000000005</v>
      </c>
      <c r="U160" s="22">
        <v>442.84000000000003</v>
      </c>
      <c r="V160" s="23">
        <v>20</v>
      </c>
      <c r="W160" s="23">
        <v>50</v>
      </c>
      <c r="X160" s="23">
        <f t="shared" si="121"/>
        <v>-30</v>
      </c>
      <c r="Y160" s="24">
        <f t="shared" si="122"/>
        <v>-360</v>
      </c>
      <c r="Z160" s="24">
        <f t="shared" si="123"/>
        <v>-222</v>
      </c>
      <c r="AA160" s="22">
        <v>0</v>
      </c>
      <c r="AB160" s="22">
        <v>0</v>
      </c>
      <c r="AC160" s="22">
        <v>0</v>
      </c>
      <c r="AD160" s="22">
        <f t="shared" si="124"/>
        <v>-404.32000000000005</v>
      </c>
      <c r="AE160" s="24"/>
      <c r="AF160" s="4">
        <v>0</v>
      </c>
      <c r="AG160" s="4">
        <v>442.84000000000003</v>
      </c>
      <c r="AH160" s="4">
        <f t="shared" si="125"/>
        <v>442.84000000000003</v>
      </c>
    </row>
    <row r="161" spans="1:34">
      <c r="A161" s="16" t="s">
        <v>306</v>
      </c>
      <c r="B161" s="16" t="s">
        <v>307</v>
      </c>
      <c r="C161" s="16" t="s">
        <v>170</v>
      </c>
      <c r="D161" s="19">
        <v>32690</v>
      </c>
      <c r="E161" s="16" t="s">
        <v>111</v>
      </c>
      <c r="F161" s="20">
        <v>50</v>
      </c>
      <c r="G161" s="20">
        <v>0</v>
      </c>
      <c r="H161" s="20">
        <v>16</v>
      </c>
      <c r="I161" s="20">
        <v>10</v>
      </c>
      <c r="J161" s="21">
        <f t="shared" si="116"/>
        <v>202</v>
      </c>
      <c r="K161" s="22">
        <v>1921.77</v>
      </c>
      <c r="L161" s="19">
        <v>44804</v>
      </c>
      <c r="M161" s="22">
        <v>1274.92</v>
      </c>
      <c r="N161" s="22">
        <v>646.85</v>
      </c>
      <c r="O161" s="22">
        <f t="shared" si="117"/>
        <v>672.47</v>
      </c>
      <c r="P161" s="22">
        <v>25.62</v>
      </c>
      <c r="Q161" s="22">
        <f t="shared" si="118"/>
        <v>3.2025000000000001</v>
      </c>
      <c r="R161" s="22">
        <f t="shared" si="119"/>
        <v>12.81</v>
      </c>
      <c r="S161" s="22">
        <f t="shared" si="120"/>
        <v>634.04000000000008</v>
      </c>
      <c r="U161" s="22">
        <v>672.47</v>
      </c>
      <c r="V161" s="23">
        <v>20</v>
      </c>
      <c r="W161" s="23">
        <v>50</v>
      </c>
      <c r="X161" s="23">
        <f t="shared" si="121"/>
        <v>-30</v>
      </c>
      <c r="Y161" s="24">
        <f t="shared" si="122"/>
        <v>-360</v>
      </c>
      <c r="Z161" s="24">
        <f t="shared" si="123"/>
        <v>-150</v>
      </c>
      <c r="AA161" s="22">
        <v>0</v>
      </c>
      <c r="AB161" s="22">
        <v>0</v>
      </c>
      <c r="AC161" s="22">
        <v>0</v>
      </c>
      <c r="AD161" s="22">
        <f t="shared" si="124"/>
        <v>-634.04000000000008</v>
      </c>
      <c r="AE161" s="24"/>
      <c r="AF161" s="4">
        <v>0</v>
      </c>
      <c r="AG161" s="4">
        <v>672.47</v>
      </c>
      <c r="AH161" s="4">
        <f t="shared" si="125"/>
        <v>672.47</v>
      </c>
    </row>
    <row r="162" spans="1:34">
      <c r="A162" s="16" t="s">
        <v>308</v>
      </c>
      <c r="B162" s="16" t="s">
        <v>309</v>
      </c>
      <c r="C162" s="16" t="s">
        <v>310</v>
      </c>
      <c r="D162" s="19">
        <v>35976</v>
      </c>
      <c r="E162" s="16" t="s">
        <v>111</v>
      </c>
      <c r="F162" s="20">
        <v>50</v>
      </c>
      <c r="G162" s="20">
        <v>0</v>
      </c>
      <c r="H162" s="20">
        <v>25</v>
      </c>
      <c r="I162" s="20">
        <v>10</v>
      </c>
      <c r="J162" s="21">
        <f t="shared" si="116"/>
        <v>310</v>
      </c>
      <c r="K162" s="22">
        <v>1568.93</v>
      </c>
      <c r="L162" s="19">
        <v>44804</v>
      </c>
      <c r="M162" s="22">
        <v>742.67</v>
      </c>
      <c r="N162" s="22">
        <v>826.26</v>
      </c>
      <c r="O162" s="22">
        <f t="shared" si="117"/>
        <v>847.18</v>
      </c>
      <c r="P162" s="22">
        <v>20.92</v>
      </c>
      <c r="Q162" s="22">
        <f t="shared" si="118"/>
        <v>2.6150000000000002</v>
      </c>
      <c r="R162" s="22">
        <f t="shared" si="119"/>
        <v>10.46</v>
      </c>
      <c r="S162" s="22">
        <f t="shared" si="120"/>
        <v>815.8</v>
      </c>
      <c r="U162" s="22">
        <v>847.18</v>
      </c>
      <c r="V162" s="23">
        <v>20</v>
      </c>
      <c r="W162" s="23">
        <v>50</v>
      </c>
      <c r="X162" s="23">
        <f t="shared" si="121"/>
        <v>-30</v>
      </c>
      <c r="Y162" s="24">
        <f t="shared" si="122"/>
        <v>-360</v>
      </c>
      <c r="Z162" s="24">
        <f t="shared" si="123"/>
        <v>-42</v>
      </c>
      <c r="AA162" s="22">
        <v>0</v>
      </c>
      <c r="AB162" s="22">
        <v>0</v>
      </c>
      <c r="AC162" s="22">
        <v>0</v>
      </c>
      <c r="AD162" s="22">
        <f t="shared" si="124"/>
        <v>-815.8</v>
      </c>
      <c r="AE162" s="24"/>
      <c r="AF162" s="4">
        <v>0</v>
      </c>
      <c r="AG162" s="4">
        <v>847.18</v>
      </c>
      <c r="AH162" s="4">
        <f t="shared" si="125"/>
        <v>847.18</v>
      </c>
    </row>
    <row r="163" spans="1:34">
      <c r="A163" s="16" t="s">
        <v>311</v>
      </c>
      <c r="B163" s="16" t="s">
        <v>312</v>
      </c>
      <c r="C163" s="16" t="s">
        <v>313</v>
      </c>
      <c r="D163" s="19">
        <v>36708</v>
      </c>
      <c r="E163" s="16" t="s">
        <v>111</v>
      </c>
      <c r="F163" s="20">
        <v>50</v>
      </c>
      <c r="G163" s="20">
        <v>0</v>
      </c>
      <c r="H163" s="20">
        <v>27</v>
      </c>
      <c r="I163" s="20">
        <v>10</v>
      </c>
      <c r="J163" s="21">
        <f t="shared" si="116"/>
        <v>334</v>
      </c>
      <c r="K163" s="22">
        <v>10068.51</v>
      </c>
      <c r="L163" s="19">
        <v>44804</v>
      </c>
      <c r="M163" s="22">
        <v>4463.7</v>
      </c>
      <c r="N163" s="22">
        <v>5604.81</v>
      </c>
      <c r="O163" s="22">
        <f t="shared" si="117"/>
        <v>5739.05</v>
      </c>
      <c r="P163" s="22">
        <v>134.24</v>
      </c>
      <c r="Q163" s="22">
        <f t="shared" si="118"/>
        <v>16.78</v>
      </c>
      <c r="R163" s="22">
        <f t="shared" si="119"/>
        <v>67.12</v>
      </c>
      <c r="S163" s="22">
        <f t="shared" si="120"/>
        <v>5537.6900000000005</v>
      </c>
      <c r="U163" s="22">
        <v>5739.05</v>
      </c>
      <c r="V163" s="23">
        <v>20</v>
      </c>
      <c r="W163" s="23">
        <v>50</v>
      </c>
      <c r="X163" s="23">
        <f t="shared" si="121"/>
        <v>-30</v>
      </c>
      <c r="Y163" s="24">
        <f t="shared" si="122"/>
        <v>-360</v>
      </c>
      <c r="Z163" s="24">
        <f t="shared" si="123"/>
        <v>-18</v>
      </c>
      <c r="AA163" s="22">
        <v>0</v>
      </c>
      <c r="AB163" s="22">
        <v>0</v>
      </c>
      <c r="AC163" s="22">
        <v>0</v>
      </c>
      <c r="AD163" s="22">
        <f t="shared" si="124"/>
        <v>-5537.6900000000005</v>
      </c>
      <c r="AE163" s="24"/>
      <c r="AF163" s="4">
        <v>0</v>
      </c>
      <c r="AG163" s="4">
        <v>5739.05</v>
      </c>
      <c r="AH163" s="4">
        <f t="shared" si="125"/>
        <v>5739.05</v>
      </c>
    </row>
    <row r="164" spans="1:34">
      <c r="A164" s="16" t="s">
        <v>314</v>
      </c>
      <c r="B164" s="16" t="s">
        <v>315</v>
      </c>
      <c r="C164" s="16" t="s">
        <v>316</v>
      </c>
      <c r="D164" s="19">
        <v>36707</v>
      </c>
      <c r="E164" s="16" t="s">
        <v>111</v>
      </c>
      <c r="F164" s="20">
        <v>50</v>
      </c>
      <c r="G164" s="20">
        <v>0</v>
      </c>
      <c r="H164" s="20">
        <v>27</v>
      </c>
      <c r="I164" s="20">
        <v>10</v>
      </c>
      <c r="J164" s="21">
        <f t="shared" si="116"/>
        <v>334</v>
      </c>
      <c r="K164" s="22">
        <v>7888.01</v>
      </c>
      <c r="L164" s="19">
        <v>44804</v>
      </c>
      <c r="M164" s="22">
        <v>3497.02</v>
      </c>
      <c r="N164" s="22">
        <v>4390.99</v>
      </c>
      <c r="O164" s="22">
        <f t="shared" si="117"/>
        <v>4496.16</v>
      </c>
      <c r="P164" s="22">
        <v>105.17</v>
      </c>
      <c r="Q164" s="22">
        <f t="shared" si="118"/>
        <v>13.14625</v>
      </c>
      <c r="R164" s="22">
        <f t="shared" si="119"/>
        <v>52.585000000000001</v>
      </c>
      <c r="S164" s="22">
        <f t="shared" si="120"/>
        <v>4338.4049999999997</v>
      </c>
      <c r="U164" s="22">
        <v>4496.16</v>
      </c>
      <c r="V164" s="23">
        <v>20</v>
      </c>
      <c r="W164" s="23">
        <v>50</v>
      </c>
      <c r="X164" s="23">
        <f t="shared" si="121"/>
        <v>-30</v>
      </c>
      <c r="Y164" s="24">
        <f t="shared" si="122"/>
        <v>-360</v>
      </c>
      <c r="Z164" s="24">
        <f t="shared" si="123"/>
        <v>-18</v>
      </c>
      <c r="AA164" s="22">
        <v>0</v>
      </c>
      <c r="AB164" s="22">
        <v>0</v>
      </c>
      <c r="AC164" s="22">
        <v>0</v>
      </c>
      <c r="AD164" s="22">
        <f t="shared" si="124"/>
        <v>-4338.4049999999997</v>
      </c>
      <c r="AE164" s="24"/>
      <c r="AF164" s="4">
        <v>0</v>
      </c>
      <c r="AG164" s="4">
        <v>4496.16</v>
      </c>
      <c r="AH164" s="4">
        <f t="shared" si="125"/>
        <v>4496.16</v>
      </c>
    </row>
    <row r="165" spans="1:34">
      <c r="A165" s="16" t="s">
        <v>317</v>
      </c>
      <c r="B165" s="16" t="s">
        <v>318</v>
      </c>
      <c r="C165" s="16" t="s">
        <v>316</v>
      </c>
      <c r="D165" s="19">
        <v>36708</v>
      </c>
      <c r="E165" s="16" t="s">
        <v>111</v>
      </c>
      <c r="F165" s="20">
        <v>50</v>
      </c>
      <c r="G165" s="20">
        <v>0</v>
      </c>
      <c r="H165" s="20">
        <v>27</v>
      </c>
      <c r="I165" s="20">
        <v>10</v>
      </c>
      <c r="J165" s="21">
        <f t="shared" si="116"/>
        <v>334</v>
      </c>
      <c r="K165" s="22">
        <v>18962.12</v>
      </c>
      <c r="L165" s="19">
        <v>44804</v>
      </c>
      <c r="M165" s="22">
        <v>8406.48</v>
      </c>
      <c r="N165" s="22">
        <v>10555.64</v>
      </c>
      <c r="O165" s="22">
        <f t="shared" si="117"/>
        <v>10808.46</v>
      </c>
      <c r="P165" s="22">
        <v>252.82</v>
      </c>
      <c r="Q165" s="22">
        <f t="shared" si="118"/>
        <v>31.602499999999999</v>
      </c>
      <c r="R165" s="22">
        <f t="shared" si="119"/>
        <v>126.41</v>
      </c>
      <c r="S165" s="22">
        <f t="shared" si="120"/>
        <v>10429.23</v>
      </c>
      <c r="U165" s="22">
        <v>10808.46</v>
      </c>
      <c r="V165" s="23">
        <v>20</v>
      </c>
      <c r="W165" s="23">
        <v>50</v>
      </c>
      <c r="X165" s="23">
        <f t="shared" si="121"/>
        <v>-30</v>
      </c>
      <c r="Y165" s="24">
        <f t="shared" si="122"/>
        <v>-360</v>
      </c>
      <c r="Z165" s="24">
        <f t="shared" si="123"/>
        <v>-18</v>
      </c>
      <c r="AA165" s="22">
        <v>0</v>
      </c>
      <c r="AB165" s="22">
        <v>0</v>
      </c>
      <c r="AC165" s="22">
        <v>0</v>
      </c>
      <c r="AD165" s="22">
        <f t="shared" si="124"/>
        <v>-10429.23</v>
      </c>
      <c r="AE165" s="24"/>
      <c r="AF165" s="4">
        <v>0</v>
      </c>
      <c r="AG165" s="4">
        <v>10808.46</v>
      </c>
      <c r="AH165" s="4">
        <f t="shared" si="125"/>
        <v>10808.46</v>
      </c>
    </row>
    <row r="166" spans="1:34">
      <c r="A166" s="16" t="s">
        <v>319</v>
      </c>
      <c r="B166" s="16" t="s">
        <v>320</v>
      </c>
      <c r="C166" s="16" t="s">
        <v>321</v>
      </c>
      <c r="D166" s="19">
        <v>39203</v>
      </c>
      <c r="E166" s="16" t="s">
        <v>111</v>
      </c>
      <c r="F166" s="20">
        <v>37</v>
      </c>
      <c r="G166" s="20">
        <v>2</v>
      </c>
      <c r="H166" s="20">
        <v>21</v>
      </c>
      <c r="I166" s="20">
        <v>10</v>
      </c>
      <c r="J166" s="21">
        <f t="shared" si="116"/>
        <v>262</v>
      </c>
      <c r="K166" s="22">
        <v>4276</v>
      </c>
      <c r="L166" s="19">
        <v>44804</v>
      </c>
      <c r="M166" s="22">
        <v>1764.11</v>
      </c>
      <c r="N166" s="22">
        <v>2511.89</v>
      </c>
      <c r="O166" s="22">
        <f t="shared" si="117"/>
        <v>2588.5899999999997</v>
      </c>
      <c r="P166" s="22">
        <v>76.7</v>
      </c>
      <c r="Q166" s="22">
        <f t="shared" si="118"/>
        <v>9.5875000000000004</v>
      </c>
      <c r="R166" s="22">
        <f t="shared" si="119"/>
        <v>38.35</v>
      </c>
      <c r="S166" s="22">
        <f t="shared" si="120"/>
        <v>2473.54</v>
      </c>
      <c r="U166" s="22">
        <v>2588.5899999999997</v>
      </c>
      <c r="V166" s="23">
        <v>20</v>
      </c>
      <c r="W166" s="23">
        <v>37.17</v>
      </c>
      <c r="X166" s="23">
        <f t="shared" si="121"/>
        <v>-17.170000000000002</v>
      </c>
      <c r="Y166" s="24">
        <f t="shared" si="122"/>
        <v>-206.04000000000002</v>
      </c>
      <c r="Z166" s="24">
        <f t="shared" si="123"/>
        <v>63.95999999999998</v>
      </c>
      <c r="AA166" s="22">
        <f>+U166/Z166</f>
        <v>40.472013758599132</v>
      </c>
      <c r="AB166" s="22">
        <f t="shared" ref="AB166:AB167" si="126">+AA166*12</f>
        <v>485.66416510318959</v>
      </c>
      <c r="AC166" s="22">
        <f t="shared" ref="AC166:AC167" si="127">+U166-AB166</f>
        <v>2102.9258348968101</v>
      </c>
      <c r="AD166" s="22">
        <f t="shared" si="124"/>
        <v>-370.61416510318986</v>
      </c>
      <c r="AE166" s="24"/>
      <c r="AF166" s="4">
        <v>485.66416510318959</v>
      </c>
      <c r="AG166" s="4">
        <v>0</v>
      </c>
      <c r="AH166" s="4">
        <f t="shared" si="125"/>
        <v>485.66416510318959</v>
      </c>
    </row>
    <row r="167" spans="1:34">
      <c r="A167" s="16" t="s">
        <v>322</v>
      </c>
      <c r="B167" s="16" t="s">
        <v>323</v>
      </c>
      <c r="C167" s="16" t="s">
        <v>324</v>
      </c>
      <c r="D167" s="19">
        <v>40817</v>
      </c>
      <c r="E167" s="16" t="s">
        <v>111</v>
      </c>
      <c r="F167" s="20">
        <v>50</v>
      </c>
      <c r="G167" s="20">
        <v>0</v>
      </c>
      <c r="H167" s="20">
        <v>39</v>
      </c>
      <c r="I167" s="20">
        <v>1</v>
      </c>
      <c r="J167" s="21">
        <f t="shared" si="116"/>
        <v>469</v>
      </c>
      <c r="K167" s="22">
        <v>18113.34</v>
      </c>
      <c r="L167" s="19">
        <v>44804</v>
      </c>
      <c r="M167" s="22">
        <v>3954.79</v>
      </c>
      <c r="N167" s="22">
        <v>14158.55</v>
      </c>
      <c r="O167" s="22">
        <f t="shared" si="117"/>
        <v>14400.06</v>
      </c>
      <c r="P167" s="22">
        <v>241.51</v>
      </c>
      <c r="Q167" s="22">
        <f t="shared" si="118"/>
        <v>30.188749999999999</v>
      </c>
      <c r="R167" s="22">
        <f t="shared" si="119"/>
        <v>120.755</v>
      </c>
      <c r="S167" s="22">
        <f t="shared" si="120"/>
        <v>14037.795</v>
      </c>
      <c r="U167" s="22">
        <v>14400.06</v>
      </c>
      <c r="V167" s="23">
        <v>20</v>
      </c>
      <c r="W167" s="23">
        <v>50</v>
      </c>
      <c r="X167" s="23">
        <f t="shared" si="121"/>
        <v>-30</v>
      </c>
      <c r="Y167" s="24">
        <f t="shared" si="122"/>
        <v>-360</v>
      </c>
      <c r="Z167" s="24">
        <f t="shared" si="123"/>
        <v>117</v>
      </c>
      <c r="AA167" s="22">
        <f t="shared" ref="AA167" si="128">+U167/Z167</f>
        <v>123.07743589743589</v>
      </c>
      <c r="AB167" s="22">
        <f t="shared" si="126"/>
        <v>1476.9292307692308</v>
      </c>
      <c r="AC167" s="22">
        <f t="shared" si="127"/>
        <v>12923.130769230769</v>
      </c>
      <c r="AD167" s="22">
        <f t="shared" si="124"/>
        <v>-1114.6642307692309</v>
      </c>
      <c r="AE167" s="24"/>
      <c r="AF167" s="4">
        <v>1476.9292307692308</v>
      </c>
      <c r="AG167" s="4">
        <v>0</v>
      </c>
      <c r="AH167" s="4">
        <f t="shared" si="125"/>
        <v>1476.9292307692308</v>
      </c>
    </row>
    <row r="168" spans="1:34">
      <c r="A168" s="16" t="s">
        <v>293</v>
      </c>
      <c r="K168" s="35">
        <f>639202.65-456903</f>
        <v>182299.65000000002</v>
      </c>
      <c r="M168" s="22">
        <f>347781.65-216776</f>
        <v>131005.65000000002</v>
      </c>
      <c r="N168" s="22">
        <f>291421-240127</f>
        <v>51294</v>
      </c>
      <c r="O168" s="4">
        <f>SUM(O155:O167)</f>
        <v>53744.539999999994</v>
      </c>
      <c r="P168" s="4">
        <f>SUM(P155:P167)</f>
        <v>2450.3000000000002</v>
      </c>
      <c r="Q168" s="4">
        <f>SUM(Q155:Q167)</f>
        <v>306.28750000000002</v>
      </c>
      <c r="R168" s="4">
        <f>SUM(R155:R167)</f>
        <v>1225.1500000000001</v>
      </c>
      <c r="S168" s="36">
        <f>SUM(S155:S167)</f>
        <v>50069.090000000004</v>
      </c>
      <c r="U168" s="4">
        <f>SUM(U155:U167)</f>
        <v>53744.539999999994</v>
      </c>
      <c r="AA168" s="4">
        <f>SUM(AA155:AA167)</f>
        <v>163.54944965603502</v>
      </c>
      <c r="AB168" s="4">
        <f>SUM(AB155:AB167)</f>
        <v>1962.5933958724204</v>
      </c>
      <c r="AC168" s="4">
        <f>SUM(AC155:AC167)</f>
        <v>15026.05660412758</v>
      </c>
      <c r="AD168" s="4">
        <f>SUM(AD155:AD167)</f>
        <v>-35043.033395872422</v>
      </c>
      <c r="AF168" s="4">
        <f>SUM(AF155:AF167)+4</f>
        <v>1966.5933958724204</v>
      </c>
      <c r="AG168" s="4">
        <f t="shared" ref="AG168" si="129">SUM(AG155:AG167)</f>
        <v>36755.89</v>
      </c>
      <c r="AH168" s="4">
        <f>SUM(AH155:AH167)+5</f>
        <v>38723.483395872419</v>
      </c>
    </row>
    <row r="169" spans="1:34">
      <c r="A169" s="16" t="s">
        <v>69</v>
      </c>
      <c r="K169" s="22">
        <v>0</v>
      </c>
      <c r="M169" s="22">
        <v>0</v>
      </c>
      <c r="N169" s="22">
        <v>0</v>
      </c>
      <c r="S169" s="22">
        <v>237080.76999999996</v>
      </c>
      <c r="AB169" s="4"/>
      <c r="AC169" s="4"/>
      <c r="AD169" s="4"/>
      <c r="AF169" s="4"/>
      <c r="AG169" s="4"/>
      <c r="AH169" s="4"/>
    </row>
    <row r="170" spans="1:34">
      <c r="A170" s="16" t="s">
        <v>70</v>
      </c>
      <c r="S170" s="4">
        <f>+S168+S169</f>
        <v>287149.86</v>
      </c>
      <c r="AB170" s="4"/>
      <c r="AC170" s="4"/>
      <c r="AD170" s="4"/>
      <c r="AF170" s="4"/>
      <c r="AG170" s="4"/>
      <c r="AH170" s="4"/>
    </row>
    <row r="171" spans="1:34">
      <c r="A171" s="16" t="s">
        <v>71</v>
      </c>
      <c r="K171" s="22">
        <f>639202.65-456903</f>
        <v>182299.65000000002</v>
      </c>
      <c r="M171" s="22">
        <f>347781.65-216776</f>
        <v>131005.65000000002</v>
      </c>
      <c r="N171" s="22">
        <f>291421-240127</f>
        <v>51294</v>
      </c>
      <c r="AB171" s="4"/>
      <c r="AC171" s="4"/>
      <c r="AD171" s="4"/>
      <c r="AF171" s="4"/>
      <c r="AG171" s="4"/>
      <c r="AH171" s="4"/>
    </row>
    <row r="172" spans="1:34">
      <c r="A172" s="16" t="s">
        <v>325</v>
      </c>
      <c r="AB172" s="4"/>
      <c r="AC172" s="4"/>
      <c r="AD172" s="4"/>
      <c r="AF172" s="4"/>
      <c r="AG172" s="4"/>
      <c r="AH172" s="4"/>
    </row>
    <row r="173" spans="1:34">
      <c r="A173" s="16" t="s">
        <v>73</v>
      </c>
      <c r="AB173" s="4"/>
      <c r="AC173" s="4"/>
      <c r="AD173" s="4"/>
      <c r="AF173" s="4"/>
      <c r="AG173" s="4"/>
      <c r="AH173" s="4"/>
    </row>
    <row r="174" spans="1:34">
      <c r="A174" s="16" t="s">
        <v>326</v>
      </c>
      <c r="AB174" s="4"/>
      <c r="AC174" s="4"/>
      <c r="AD174" s="4"/>
      <c r="AF174" s="4"/>
      <c r="AG174" s="4"/>
      <c r="AH174" s="4"/>
    </row>
    <row r="175" spans="1:34">
      <c r="A175" s="16" t="s">
        <v>327</v>
      </c>
      <c r="B175" s="16" t="s">
        <v>328</v>
      </c>
      <c r="C175" s="16" t="s">
        <v>329</v>
      </c>
      <c r="D175" s="19">
        <v>29220</v>
      </c>
      <c r="E175" s="16" t="s">
        <v>111</v>
      </c>
      <c r="F175" s="20">
        <v>50</v>
      </c>
      <c r="G175" s="20">
        <v>0</v>
      </c>
      <c r="H175" s="20">
        <v>7</v>
      </c>
      <c r="I175" s="20">
        <v>4</v>
      </c>
      <c r="J175" s="21">
        <f t="shared" ref="J175:J176" si="130">(H175*12)+I175</f>
        <v>88</v>
      </c>
      <c r="K175" s="22">
        <v>40139.07</v>
      </c>
      <c r="L175" s="19">
        <v>44804</v>
      </c>
      <c r="M175" s="22">
        <v>34251.949999999997</v>
      </c>
      <c r="N175" s="22">
        <v>5887.12</v>
      </c>
      <c r="O175" s="22">
        <f>+N175+P175</f>
        <v>6422.3</v>
      </c>
      <c r="P175" s="22">
        <v>535.17999999999995</v>
      </c>
      <c r="Q175" s="22">
        <f t="shared" ref="Q175:Q176" si="131">+P175/8</f>
        <v>66.897499999999994</v>
      </c>
      <c r="R175" s="22">
        <f t="shared" ref="R175:R176" si="132">+Q175*4</f>
        <v>267.58999999999997</v>
      </c>
      <c r="S175" s="22">
        <f t="shared" ref="S175:S176" si="133">+O175-P175-R175</f>
        <v>5619.53</v>
      </c>
      <c r="U175" s="22">
        <v>6422.3</v>
      </c>
      <c r="V175" s="23">
        <v>20</v>
      </c>
      <c r="W175" s="23">
        <v>50</v>
      </c>
      <c r="X175" s="23">
        <f t="shared" ref="X175:X176" si="134">+V175-W175</f>
        <v>-30</v>
      </c>
      <c r="Y175" s="24">
        <f t="shared" ref="Y175:Y176" si="135">+X175*12</f>
        <v>-360</v>
      </c>
      <c r="Z175" s="24">
        <f t="shared" ref="Z175:Z176" si="136">+J175+Y175+8</f>
        <v>-264</v>
      </c>
      <c r="AA175" s="22">
        <v>0</v>
      </c>
      <c r="AB175" s="22">
        <v>0</v>
      </c>
      <c r="AC175" s="22">
        <v>0</v>
      </c>
      <c r="AD175" s="22">
        <f t="shared" ref="AD175:AD176" si="137">+AC175-S175</f>
        <v>-5619.53</v>
      </c>
      <c r="AE175" s="24"/>
      <c r="AF175" s="4">
        <v>0</v>
      </c>
      <c r="AG175" s="4">
        <f>6422.3+5</f>
        <v>6427.3</v>
      </c>
      <c r="AH175" s="4">
        <f t="shared" ref="AH175:AH176" si="138">+AF175+AG175</f>
        <v>6427.3</v>
      </c>
    </row>
    <row r="176" spans="1:34">
      <c r="A176" s="16" t="s">
        <v>330</v>
      </c>
      <c r="B176" s="16" t="s">
        <v>331</v>
      </c>
      <c r="C176" s="16" t="s">
        <v>332</v>
      </c>
      <c r="D176" s="19">
        <v>35976</v>
      </c>
      <c r="E176" s="16" t="s">
        <v>111</v>
      </c>
      <c r="F176" s="20">
        <v>50</v>
      </c>
      <c r="G176" s="20">
        <v>0</v>
      </c>
      <c r="H176" s="20">
        <v>25</v>
      </c>
      <c r="I176" s="20">
        <v>10</v>
      </c>
      <c r="J176" s="21">
        <f t="shared" si="130"/>
        <v>310</v>
      </c>
      <c r="K176" s="22">
        <v>431.19</v>
      </c>
      <c r="L176" s="19">
        <v>44804</v>
      </c>
      <c r="M176" s="22">
        <v>204.01</v>
      </c>
      <c r="N176" s="22">
        <v>227.18</v>
      </c>
      <c r="O176" s="22">
        <f>+N176+P176</f>
        <v>232.92000000000002</v>
      </c>
      <c r="P176" s="22">
        <v>5.74</v>
      </c>
      <c r="Q176" s="22">
        <f t="shared" si="131"/>
        <v>0.71750000000000003</v>
      </c>
      <c r="R176" s="22">
        <f t="shared" si="132"/>
        <v>2.87</v>
      </c>
      <c r="S176" s="22">
        <f t="shared" si="133"/>
        <v>224.31</v>
      </c>
      <c r="U176" s="22">
        <v>232.92000000000002</v>
      </c>
      <c r="V176" s="23">
        <v>20</v>
      </c>
      <c r="W176" s="23">
        <v>50</v>
      </c>
      <c r="X176" s="23">
        <f t="shared" si="134"/>
        <v>-30</v>
      </c>
      <c r="Y176" s="24">
        <f t="shared" si="135"/>
        <v>-360</v>
      </c>
      <c r="Z176" s="24">
        <f t="shared" si="136"/>
        <v>-42</v>
      </c>
      <c r="AA176" s="22">
        <v>0</v>
      </c>
      <c r="AB176" s="22">
        <v>0</v>
      </c>
      <c r="AC176" s="22">
        <v>0</v>
      </c>
      <c r="AD176" s="22">
        <f t="shared" si="137"/>
        <v>-224.31</v>
      </c>
      <c r="AE176" s="24"/>
      <c r="AF176" s="4">
        <v>0</v>
      </c>
      <c r="AG176" s="4">
        <v>232.92000000000002</v>
      </c>
      <c r="AH176" s="4">
        <f t="shared" si="138"/>
        <v>232.92000000000002</v>
      </c>
    </row>
    <row r="177" spans="1:34">
      <c r="A177" s="16" t="s">
        <v>326</v>
      </c>
      <c r="K177" s="35">
        <v>40570.26</v>
      </c>
      <c r="M177" s="22">
        <v>34455.96</v>
      </c>
      <c r="N177" s="22">
        <v>6114.3</v>
      </c>
      <c r="O177" s="4">
        <f>SUM(O175:O176)</f>
        <v>6655.22</v>
      </c>
      <c r="P177" s="4">
        <f>SUM(P175:P176)</f>
        <v>540.91999999999996</v>
      </c>
      <c r="Q177" s="4">
        <f>SUM(Q175:Q176)</f>
        <v>67.614999999999995</v>
      </c>
      <c r="R177" s="4">
        <f>SUM(R175:R176)</f>
        <v>270.45999999999998</v>
      </c>
      <c r="S177" s="36">
        <f>SUM(S175:S176)</f>
        <v>5843.84</v>
      </c>
      <c r="U177" s="4">
        <v>6655.22</v>
      </c>
      <c r="AA177" s="4">
        <f>SUM(AA175:AA176)</f>
        <v>0</v>
      </c>
      <c r="AB177" s="4">
        <f>SUM(AB175:AB176)</f>
        <v>0</v>
      </c>
      <c r="AC177" s="4">
        <f>SUM(AC175:AC176)</f>
        <v>0</v>
      </c>
      <c r="AD177" s="4">
        <f>SUM(AD175:AD176)</f>
        <v>-5843.84</v>
      </c>
      <c r="AF177" s="4">
        <f>SUM(AF175:AF176)</f>
        <v>0</v>
      </c>
      <c r="AG177" s="4">
        <f t="shared" ref="AG177:AH177" si="139">SUM(AG175:AG176)</f>
        <v>6660.22</v>
      </c>
      <c r="AH177" s="4">
        <f t="shared" si="139"/>
        <v>6660.22</v>
      </c>
    </row>
    <row r="178" spans="1:34">
      <c r="A178" s="16" t="s">
        <v>69</v>
      </c>
      <c r="K178" s="22">
        <v>0</v>
      </c>
      <c r="M178" s="22">
        <v>0</v>
      </c>
      <c r="N178" s="22">
        <v>0</v>
      </c>
      <c r="AB178" s="4"/>
      <c r="AC178" s="4"/>
      <c r="AD178" s="4"/>
      <c r="AF178" s="4"/>
      <c r="AG178" s="4"/>
      <c r="AH178" s="4"/>
    </row>
    <row r="179" spans="1:34">
      <c r="A179" s="16" t="s">
        <v>70</v>
      </c>
      <c r="AB179" s="4"/>
      <c r="AC179" s="4"/>
      <c r="AD179" s="4"/>
      <c r="AF179" s="4"/>
      <c r="AG179" s="4"/>
      <c r="AH179" s="4"/>
    </row>
    <row r="180" spans="1:34">
      <c r="A180" s="16" t="s">
        <v>71</v>
      </c>
      <c r="K180" s="22">
        <v>40570.26</v>
      </c>
      <c r="M180" s="22">
        <v>34455.96</v>
      </c>
      <c r="N180" s="22">
        <v>6114.3</v>
      </c>
      <c r="AB180" s="4"/>
      <c r="AC180" s="4"/>
      <c r="AD180" s="4"/>
      <c r="AF180" s="4"/>
      <c r="AG180" s="4"/>
      <c r="AH180" s="4"/>
    </row>
    <row r="181" spans="1:34">
      <c r="A181" s="16" t="s">
        <v>106</v>
      </c>
      <c r="AB181" s="4"/>
      <c r="AC181" s="4"/>
      <c r="AD181" s="4"/>
      <c r="AF181" s="4"/>
      <c r="AG181" s="4"/>
      <c r="AH181" s="4"/>
    </row>
    <row r="182" spans="1:34">
      <c r="A182" s="16" t="s">
        <v>73</v>
      </c>
      <c r="AB182" s="4"/>
      <c r="AC182" s="4"/>
      <c r="AD182" s="4"/>
      <c r="AF182" s="4"/>
      <c r="AG182" s="4"/>
      <c r="AH182" s="4"/>
    </row>
    <row r="183" spans="1:34">
      <c r="A183" s="16" t="s">
        <v>333</v>
      </c>
      <c r="AB183" s="4"/>
      <c r="AC183" s="4"/>
      <c r="AD183" s="4"/>
      <c r="AF183" s="4"/>
      <c r="AG183" s="4"/>
      <c r="AH183" s="4"/>
    </row>
    <row r="184" spans="1:34">
      <c r="A184" s="16" t="s">
        <v>334</v>
      </c>
      <c r="B184" s="16" t="s">
        <v>335</v>
      </c>
      <c r="C184" s="16" t="s">
        <v>336</v>
      </c>
      <c r="D184" s="19">
        <v>34150</v>
      </c>
      <c r="E184" s="16" t="s">
        <v>111</v>
      </c>
      <c r="F184" s="20">
        <v>50</v>
      </c>
      <c r="G184" s="20">
        <v>0</v>
      </c>
      <c r="H184" s="20">
        <v>20</v>
      </c>
      <c r="I184" s="20">
        <v>10</v>
      </c>
      <c r="J184" s="21">
        <f t="shared" ref="J184:J247" si="140">(H184*12)+I184</f>
        <v>250</v>
      </c>
      <c r="K184" s="22">
        <v>114051.42</v>
      </c>
      <c r="L184" s="19">
        <v>44804</v>
      </c>
      <c r="M184" s="22">
        <v>65389.52</v>
      </c>
      <c r="N184" s="22">
        <v>48661.9</v>
      </c>
      <c r="O184" s="22">
        <f t="shared" ref="O184:O247" si="141">+N184+P184</f>
        <v>50182.58</v>
      </c>
      <c r="P184" s="22">
        <v>1520.68</v>
      </c>
      <c r="Q184" s="22">
        <f t="shared" ref="Q184:Q247" si="142">+P184/8</f>
        <v>190.08500000000001</v>
      </c>
      <c r="R184" s="22">
        <f t="shared" ref="R184:R247" si="143">+Q184*4</f>
        <v>760.34</v>
      </c>
      <c r="S184" s="22">
        <f t="shared" ref="S184:S247" si="144">+O184-P184-R184</f>
        <v>47901.560000000005</v>
      </c>
      <c r="U184" s="22">
        <v>50182.58</v>
      </c>
      <c r="V184" s="20">
        <v>27.5</v>
      </c>
      <c r="W184" s="23">
        <v>50</v>
      </c>
      <c r="X184" s="23">
        <f t="shared" ref="X184:X247" si="145">+V184-W184</f>
        <v>-22.5</v>
      </c>
      <c r="Y184" s="24">
        <f t="shared" ref="Y184:Y247" si="146">+X184*12</f>
        <v>-270</v>
      </c>
      <c r="Z184" s="24">
        <f t="shared" ref="Z184:Z247" si="147">+J184+Y184+8</f>
        <v>-12</v>
      </c>
      <c r="AA184" s="22">
        <v>0</v>
      </c>
      <c r="AB184" s="22">
        <v>0</v>
      </c>
      <c r="AC184" s="22">
        <v>0</v>
      </c>
      <c r="AD184" s="22">
        <f t="shared" ref="AD184:AD204" si="148">+AC184-S184</f>
        <v>-47901.560000000005</v>
      </c>
      <c r="AE184" s="24"/>
      <c r="AF184" s="4">
        <v>0</v>
      </c>
      <c r="AG184" s="4">
        <v>50182.58</v>
      </c>
      <c r="AH184" s="4">
        <f t="shared" ref="AH184:AH247" si="149">+AF184+AG184</f>
        <v>50182.58</v>
      </c>
    </row>
    <row r="185" spans="1:34">
      <c r="A185" s="16" t="s">
        <v>337</v>
      </c>
      <c r="B185" s="16" t="s">
        <v>338</v>
      </c>
      <c r="C185" s="16" t="s">
        <v>339</v>
      </c>
      <c r="D185" s="19">
        <v>34150</v>
      </c>
      <c r="E185" s="16" t="s">
        <v>111</v>
      </c>
      <c r="F185" s="20">
        <v>50</v>
      </c>
      <c r="G185" s="20">
        <v>0</v>
      </c>
      <c r="H185" s="20">
        <v>20</v>
      </c>
      <c r="I185" s="20">
        <v>10</v>
      </c>
      <c r="J185" s="21">
        <f t="shared" si="140"/>
        <v>250</v>
      </c>
      <c r="K185" s="22">
        <v>47882.89</v>
      </c>
      <c r="L185" s="19">
        <v>44804</v>
      </c>
      <c r="M185" s="22">
        <v>27452.92</v>
      </c>
      <c r="N185" s="22">
        <v>20429.97</v>
      </c>
      <c r="O185" s="22">
        <f t="shared" si="141"/>
        <v>21068.41</v>
      </c>
      <c r="P185" s="22">
        <v>638.44000000000005</v>
      </c>
      <c r="Q185" s="22">
        <f t="shared" si="142"/>
        <v>79.805000000000007</v>
      </c>
      <c r="R185" s="22">
        <f t="shared" si="143"/>
        <v>319.22000000000003</v>
      </c>
      <c r="S185" s="22">
        <f t="shared" si="144"/>
        <v>20110.75</v>
      </c>
      <c r="U185" s="22">
        <v>21068.41</v>
      </c>
      <c r="V185" s="20">
        <v>27.5</v>
      </c>
      <c r="W185" s="23">
        <v>50</v>
      </c>
      <c r="X185" s="23">
        <f t="shared" si="145"/>
        <v>-22.5</v>
      </c>
      <c r="Y185" s="24">
        <f t="shared" si="146"/>
        <v>-270</v>
      </c>
      <c r="Z185" s="24">
        <f t="shared" si="147"/>
        <v>-12</v>
      </c>
      <c r="AA185" s="22">
        <v>0</v>
      </c>
      <c r="AB185" s="22">
        <v>0</v>
      </c>
      <c r="AC185" s="22">
        <v>0</v>
      </c>
      <c r="AD185" s="22">
        <f t="shared" si="148"/>
        <v>-20110.75</v>
      </c>
      <c r="AE185" s="24"/>
      <c r="AF185" s="4">
        <v>0</v>
      </c>
      <c r="AG185" s="4">
        <v>21068.41</v>
      </c>
      <c r="AH185" s="4">
        <f t="shared" si="149"/>
        <v>21068.41</v>
      </c>
    </row>
    <row r="186" spans="1:34">
      <c r="A186" s="16" t="s">
        <v>340</v>
      </c>
      <c r="B186" s="16" t="s">
        <v>341</v>
      </c>
      <c r="C186" s="16" t="s">
        <v>342</v>
      </c>
      <c r="D186" s="19">
        <v>34150</v>
      </c>
      <c r="E186" s="16" t="s">
        <v>111</v>
      </c>
      <c r="F186" s="20">
        <v>50</v>
      </c>
      <c r="G186" s="20">
        <v>0</v>
      </c>
      <c r="H186" s="20">
        <v>20</v>
      </c>
      <c r="I186" s="20">
        <v>10</v>
      </c>
      <c r="J186" s="21">
        <f t="shared" si="140"/>
        <v>250</v>
      </c>
      <c r="K186" s="22">
        <v>93906.19</v>
      </c>
      <c r="L186" s="19">
        <v>44804</v>
      </c>
      <c r="M186" s="22">
        <v>53839.46</v>
      </c>
      <c r="N186" s="22">
        <v>40066.730000000003</v>
      </c>
      <c r="O186" s="22">
        <f t="shared" si="141"/>
        <v>41318.810000000005</v>
      </c>
      <c r="P186" s="22">
        <v>1252.08</v>
      </c>
      <c r="Q186" s="22">
        <f t="shared" si="142"/>
        <v>156.51</v>
      </c>
      <c r="R186" s="22">
        <f t="shared" si="143"/>
        <v>626.04</v>
      </c>
      <c r="S186" s="22">
        <f t="shared" si="144"/>
        <v>39440.69</v>
      </c>
      <c r="U186" s="22">
        <v>41318.810000000005</v>
      </c>
      <c r="V186" s="20">
        <v>27.5</v>
      </c>
      <c r="W186" s="23">
        <v>50</v>
      </c>
      <c r="X186" s="23">
        <f t="shared" si="145"/>
        <v>-22.5</v>
      </c>
      <c r="Y186" s="24">
        <f t="shared" si="146"/>
        <v>-270</v>
      </c>
      <c r="Z186" s="24">
        <f t="shared" si="147"/>
        <v>-12</v>
      </c>
      <c r="AA186" s="22">
        <v>0</v>
      </c>
      <c r="AB186" s="22">
        <v>0</v>
      </c>
      <c r="AC186" s="22">
        <v>0</v>
      </c>
      <c r="AD186" s="22">
        <f t="shared" si="148"/>
        <v>-39440.69</v>
      </c>
      <c r="AE186" s="24"/>
      <c r="AF186" s="4">
        <v>0</v>
      </c>
      <c r="AG186" s="4">
        <v>41318.810000000005</v>
      </c>
      <c r="AH186" s="4">
        <f t="shared" si="149"/>
        <v>41318.810000000005</v>
      </c>
    </row>
    <row r="187" spans="1:34">
      <c r="A187" s="16" t="s">
        <v>343</v>
      </c>
      <c r="B187" s="16" t="s">
        <v>344</v>
      </c>
      <c r="C187" s="16" t="s">
        <v>345</v>
      </c>
      <c r="D187" s="19">
        <v>34150</v>
      </c>
      <c r="E187" s="16" t="s">
        <v>111</v>
      </c>
      <c r="F187" s="20">
        <v>50</v>
      </c>
      <c r="G187" s="20">
        <v>0</v>
      </c>
      <c r="H187" s="20">
        <v>20</v>
      </c>
      <c r="I187" s="20">
        <v>10</v>
      </c>
      <c r="J187" s="21">
        <f t="shared" si="140"/>
        <v>250</v>
      </c>
      <c r="K187" s="22">
        <v>121404.47</v>
      </c>
      <c r="L187" s="19">
        <v>44804</v>
      </c>
      <c r="M187" s="22">
        <v>69605.23</v>
      </c>
      <c r="N187" s="22">
        <v>51799.24</v>
      </c>
      <c r="O187" s="22">
        <f t="shared" si="141"/>
        <v>53417.96</v>
      </c>
      <c r="P187" s="22">
        <v>1618.72</v>
      </c>
      <c r="Q187" s="22">
        <f t="shared" si="142"/>
        <v>202.34</v>
      </c>
      <c r="R187" s="22">
        <f t="shared" si="143"/>
        <v>809.36</v>
      </c>
      <c r="S187" s="22">
        <f t="shared" si="144"/>
        <v>50989.88</v>
      </c>
      <c r="U187" s="22">
        <v>53417.96</v>
      </c>
      <c r="V187" s="20">
        <v>27.5</v>
      </c>
      <c r="W187" s="23">
        <v>50</v>
      </c>
      <c r="X187" s="23">
        <f t="shared" si="145"/>
        <v>-22.5</v>
      </c>
      <c r="Y187" s="24">
        <f t="shared" si="146"/>
        <v>-270</v>
      </c>
      <c r="Z187" s="24">
        <f t="shared" si="147"/>
        <v>-12</v>
      </c>
      <c r="AA187" s="22">
        <v>0</v>
      </c>
      <c r="AB187" s="22">
        <v>0</v>
      </c>
      <c r="AC187" s="22">
        <v>0</v>
      </c>
      <c r="AD187" s="22">
        <f t="shared" si="148"/>
        <v>-50989.88</v>
      </c>
      <c r="AE187" s="24"/>
      <c r="AF187" s="4">
        <v>0</v>
      </c>
      <c r="AG187" s="4">
        <v>53417.96</v>
      </c>
      <c r="AH187" s="4">
        <f t="shared" si="149"/>
        <v>53417.96</v>
      </c>
    </row>
    <row r="188" spans="1:34">
      <c r="A188" s="16" t="s">
        <v>346</v>
      </c>
      <c r="B188" s="16" t="s">
        <v>347</v>
      </c>
      <c r="C188" s="16" t="s">
        <v>348</v>
      </c>
      <c r="D188" s="19">
        <v>34150</v>
      </c>
      <c r="E188" s="16" t="s">
        <v>111</v>
      </c>
      <c r="F188" s="20">
        <v>50</v>
      </c>
      <c r="G188" s="20">
        <v>0</v>
      </c>
      <c r="H188" s="20">
        <v>20</v>
      </c>
      <c r="I188" s="20">
        <v>10</v>
      </c>
      <c r="J188" s="21">
        <f t="shared" si="140"/>
        <v>250</v>
      </c>
      <c r="K188" s="22">
        <v>102282.4</v>
      </c>
      <c r="L188" s="19">
        <v>44804</v>
      </c>
      <c r="M188" s="22">
        <v>58641.95</v>
      </c>
      <c r="N188" s="22">
        <v>43640.45</v>
      </c>
      <c r="O188" s="22">
        <f t="shared" si="141"/>
        <v>45004.21</v>
      </c>
      <c r="P188" s="22">
        <v>1363.76</v>
      </c>
      <c r="Q188" s="22">
        <f t="shared" si="142"/>
        <v>170.47</v>
      </c>
      <c r="R188" s="22">
        <f t="shared" si="143"/>
        <v>681.88</v>
      </c>
      <c r="S188" s="22">
        <f t="shared" si="144"/>
        <v>42958.57</v>
      </c>
      <c r="U188" s="22">
        <v>45004.21</v>
      </c>
      <c r="V188" s="20">
        <v>27.5</v>
      </c>
      <c r="W188" s="23">
        <v>50</v>
      </c>
      <c r="X188" s="23">
        <f t="shared" si="145"/>
        <v>-22.5</v>
      </c>
      <c r="Y188" s="24">
        <f t="shared" si="146"/>
        <v>-270</v>
      </c>
      <c r="Z188" s="24">
        <f t="shared" si="147"/>
        <v>-12</v>
      </c>
      <c r="AA188" s="22">
        <v>0</v>
      </c>
      <c r="AB188" s="22">
        <v>0</v>
      </c>
      <c r="AC188" s="22">
        <v>0</v>
      </c>
      <c r="AD188" s="22">
        <f t="shared" si="148"/>
        <v>-42958.57</v>
      </c>
      <c r="AE188" s="24"/>
      <c r="AF188" s="4">
        <v>0</v>
      </c>
      <c r="AG188" s="4">
        <v>45004.21</v>
      </c>
      <c r="AH188" s="4">
        <f t="shared" si="149"/>
        <v>45004.21</v>
      </c>
    </row>
    <row r="189" spans="1:34">
      <c r="A189" s="16" t="s">
        <v>349</v>
      </c>
      <c r="B189" s="16" t="s">
        <v>350</v>
      </c>
      <c r="C189" s="16" t="s">
        <v>351</v>
      </c>
      <c r="D189" s="19">
        <v>34150</v>
      </c>
      <c r="E189" s="16" t="s">
        <v>111</v>
      </c>
      <c r="F189" s="20">
        <v>50</v>
      </c>
      <c r="G189" s="20">
        <v>0</v>
      </c>
      <c r="H189" s="20">
        <v>20</v>
      </c>
      <c r="I189" s="20">
        <v>10</v>
      </c>
      <c r="J189" s="21">
        <f t="shared" si="140"/>
        <v>250</v>
      </c>
      <c r="K189" s="22">
        <v>18093.75</v>
      </c>
      <c r="L189" s="19">
        <v>44804</v>
      </c>
      <c r="M189" s="22">
        <v>10373.870000000001</v>
      </c>
      <c r="N189" s="22">
        <v>7719.88</v>
      </c>
      <c r="O189" s="22">
        <f t="shared" si="141"/>
        <v>7961.13</v>
      </c>
      <c r="P189" s="22">
        <v>241.25</v>
      </c>
      <c r="Q189" s="22">
        <f t="shared" si="142"/>
        <v>30.15625</v>
      </c>
      <c r="R189" s="22">
        <f t="shared" si="143"/>
        <v>120.625</v>
      </c>
      <c r="S189" s="22">
        <f t="shared" si="144"/>
        <v>7599.2550000000001</v>
      </c>
      <c r="U189" s="22">
        <v>7961.13</v>
      </c>
      <c r="V189" s="20">
        <v>27.5</v>
      </c>
      <c r="W189" s="23">
        <v>50</v>
      </c>
      <c r="X189" s="23">
        <f t="shared" si="145"/>
        <v>-22.5</v>
      </c>
      <c r="Y189" s="24">
        <f t="shared" si="146"/>
        <v>-270</v>
      </c>
      <c r="Z189" s="24">
        <f t="shared" si="147"/>
        <v>-12</v>
      </c>
      <c r="AA189" s="22">
        <v>0</v>
      </c>
      <c r="AB189" s="22">
        <v>0</v>
      </c>
      <c r="AC189" s="22">
        <v>0</v>
      </c>
      <c r="AD189" s="22">
        <f t="shared" si="148"/>
        <v>-7599.2550000000001</v>
      </c>
      <c r="AE189" s="24"/>
      <c r="AF189" s="4">
        <v>0</v>
      </c>
      <c r="AG189" s="4">
        <v>7961.13</v>
      </c>
      <c r="AH189" s="4">
        <f t="shared" si="149"/>
        <v>7961.13</v>
      </c>
    </row>
    <row r="190" spans="1:34">
      <c r="A190" s="16" t="s">
        <v>352</v>
      </c>
      <c r="B190" s="16" t="s">
        <v>353</v>
      </c>
      <c r="C190" s="16" t="s">
        <v>354</v>
      </c>
      <c r="D190" s="19">
        <v>34150</v>
      </c>
      <c r="E190" s="16" t="s">
        <v>111</v>
      </c>
      <c r="F190" s="20">
        <v>50</v>
      </c>
      <c r="G190" s="20">
        <v>0</v>
      </c>
      <c r="H190" s="20">
        <v>20</v>
      </c>
      <c r="I190" s="20">
        <v>10</v>
      </c>
      <c r="J190" s="21">
        <f t="shared" si="140"/>
        <v>250</v>
      </c>
      <c r="K190" s="22">
        <v>33206.93</v>
      </c>
      <c r="L190" s="19">
        <v>44804</v>
      </c>
      <c r="M190" s="22">
        <v>19038.68</v>
      </c>
      <c r="N190" s="22">
        <v>14168.25</v>
      </c>
      <c r="O190" s="22">
        <f t="shared" si="141"/>
        <v>14611.01</v>
      </c>
      <c r="P190" s="22">
        <v>442.76</v>
      </c>
      <c r="Q190" s="22">
        <f t="shared" si="142"/>
        <v>55.344999999999999</v>
      </c>
      <c r="R190" s="22">
        <f t="shared" si="143"/>
        <v>221.38</v>
      </c>
      <c r="S190" s="22">
        <f t="shared" si="144"/>
        <v>13946.87</v>
      </c>
      <c r="U190" s="22">
        <v>14611.01</v>
      </c>
      <c r="V190" s="20">
        <v>27.5</v>
      </c>
      <c r="W190" s="23">
        <v>50</v>
      </c>
      <c r="X190" s="23">
        <f t="shared" si="145"/>
        <v>-22.5</v>
      </c>
      <c r="Y190" s="24">
        <f t="shared" si="146"/>
        <v>-270</v>
      </c>
      <c r="Z190" s="24">
        <f t="shared" si="147"/>
        <v>-12</v>
      </c>
      <c r="AA190" s="22">
        <v>0</v>
      </c>
      <c r="AB190" s="22">
        <v>0</v>
      </c>
      <c r="AC190" s="22">
        <v>0</v>
      </c>
      <c r="AD190" s="22">
        <f t="shared" si="148"/>
        <v>-13946.87</v>
      </c>
      <c r="AE190" s="24"/>
      <c r="AF190" s="4">
        <v>0</v>
      </c>
      <c r="AG190" s="4">
        <v>14611.01</v>
      </c>
      <c r="AH190" s="4">
        <f t="shared" si="149"/>
        <v>14611.01</v>
      </c>
    </row>
    <row r="191" spans="1:34">
      <c r="A191" s="16" t="s">
        <v>355</v>
      </c>
      <c r="B191" s="16" t="s">
        <v>356</v>
      </c>
      <c r="C191" s="16" t="s">
        <v>357</v>
      </c>
      <c r="D191" s="19">
        <v>34150</v>
      </c>
      <c r="E191" s="16" t="s">
        <v>111</v>
      </c>
      <c r="F191" s="20">
        <v>50</v>
      </c>
      <c r="G191" s="20">
        <v>0</v>
      </c>
      <c r="H191" s="20">
        <v>20</v>
      </c>
      <c r="I191" s="20">
        <v>10</v>
      </c>
      <c r="J191" s="21">
        <f t="shared" si="140"/>
        <v>250</v>
      </c>
      <c r="K191" s="22">
        <v>70866.03</v>
      </c>
      <c r="L191" s="19">
        <v>44804</v>
      </c>
      <c r="M191" s="22">
        <v>40629.839999999997</v>
      </c>
      <c r="N191" s="22">
        <v>30236.19</v>
      </c>
      <c r="O191" s="22">
        <f t="shared" si="141"/>
        <v>31181.07</v>
      </c>
      <c r="P191" s="22">
        <v>944.88</v>
      </c>
      <c r="Q191" s="22">
        <f t="shared" si="142"/>
        <v>118.11</v>
      </c>
      <c r="R191" s="22">
        <f t="shared" si="143"/>
        <v>472.44</v>
      </c>
      <c r="S191" s="22">
        <f t="shared" si="144"/>
        <v>29763.75</v>
      </c>
      <c r="U191" s="22">
        <v>31181.07</v>
      </c>
      <c r="V191" s="20">
        <v>27.5</v>
      </c>
      <c r="W191" s="23">
        <v>50</v>
      </c>
      <c r="X191" s="23">
        <f t="shared" si="145"/>
        <v>-22.5</v>
      </c>
      <c r="Y191" s="24">
        <f t="shared" si="146"/>
        <v>-270</v>
      </c>
      <c r="Z191" s="24">
        <f t="shared" si="147"/>
        <v>-12</v>
      </c>
      <c r="AA191" s="22">
        <v>0</v>
      </c>
      <c r="AB191" s="22">
        <v>0</v>
      </c>
      <c r="AC191" s="22">
        <v>0</v>
      </c>
      <c r="AD191" s="22">
        <f t="shared" si="148"/>
        <v>-29763.75</v>
      </c>
      <c r="AE191" s="24"/>
      <c r="AF191" s="4">
        <v>0</v>
      </c>
      <c r="AG191" s="4">
        <v>31181.07</v>
      </c>
      <c r="AH191" s="4">
        <f t="shared" si="149"/>
        <v>31181.07</v>
      </c>
    </row>
    <row r="192" spans="1:34">
      <c r="A192" s="16" t="s">
        <v>358</v>
      </c>
      <c r="B192" s="16" t="s">
        <v>359</v>
      </c>
      <c r="C192" s="16" t="s">
        <v>360</v>
      </c>
      <c r="D192" s="19">
        <v>34150</v>
      </c>
      <c r="E192" s="16" t="s">
        <v>111</v>
      </c>
      <c r="F192" s="20">
        <v>50</v>
      </c>
      <c r="G192" s="20">
        <v>0</v>
      </c>
      <c r="H192" s="20">
        <v>20</v>
      </c>
      <c r="I192" s="20">
        <v>10</v>
      </c>
      <c r="J192" s="21">
        <f t="shared" si="140"/>
        <v>250</v>
      </c>
      <c r="K192" s="22">
        <v>12831.99</v>
      </c>
      <c r="L192" s="19">
        <v>44804</v>
      </c>
      <c r="M192" s="22">
        <v>7357.02</v>
      </c>
      <c r="N192" s="22">
        <v>5474.97</v>
      </c>
      <c r="O192" s="22">
        <f t="shared" si="141"/>
        <v>5646.06</v>
      </c>
      <c r="P192" s="22">
        <v>171.09</v>
      </c>
      <c r="Q192" s="22">
        <f t="shared" si="142"/>
        <v>21.38625</v>
      </c>
      <c r="R192" s="22">
        <f t="shared" si="143"/>
        <v>85.545000000000002</v>
      </c>
      <c r="S192" s="22">
        <f t="shared" si="144"/>
        <v>5389.4250000000002</v>
      </c>
      <c r="U192" s="22">
        <v>5646.06</v>
      </c>
      <c r="V192" s="20">
        <v>27.5</v>
      </c>
      <c r="W192" s="23">
        <v>50</v>
      </c>
      <c r="X192" s="23">
        <f t="shared" si="145"/>
        <v>-22.5</v>
      </c>
      <c r="Y192" s="24">
        <f t="shared" si="146"/>
        <v>-270</v>
      </c>
      <c r="Z192" s="24">
        <f t="shared" si="147"/>
        <v>-12</v>
      </c>
      <c r="AA192" s="22">
        <v>0</v>
      </c>
      <c r="AB192" s="22">
        <v>0</v>
      </c>
      <c r="AC192" s="22">
        <v>0</v>
      </c>
      <c r="AD192" s="22">
        <f t="shared" si="148"/>
        <v>-5389.4250000000002</v>
      </c>
      <c r="AE192" s="24"/>
      <c r="AF192" s="4">
        <v>0</v>
      </c>
      <c r="AG192" s="4">
        <v>5646.06</v>
      </c>
      <c r="AH192" s="4">
        <f t="shared" si="149"/>
        <v>5646.06</v>
      </c>
    </row>
    <row r="193" spans="1:34">
      <c r="A193" s="16" t="s">
        <v>361</v>
      </c>
      <c r="B193" s="16" t="s">
        <v>362</v>
      </c>
      <c r="C193" s="16" t="s">
        <v>363</v>
      </c>
      <c r="D193" s="19">
        <v>34150</v>
      </c>
      <c r="E193" s="16" t="s">
        <v>111</v>
      </c>
      <c r="F193" s="20">
        <v>50</v>
      </c>
      <c r="G193" s="20">
        <v>0</v>
      </c>
      <c r="H193" s="20">
        <v>20</v>
      </c>
      <c r="I193" s="20">
        <v>10</v>
      </c>
      <c r="J193" s="21">
        <f t="shared" si="140"/>
        <v>250</v>
      </c>
      <c r="K193" s="22">
        <v>1058.18</v>
      </c>
      <c r="L193" s="19">
        <v>44804</v>
      </c>
      <c r="M193" s="22">
        <v>606.6</v>
      </c>
      <c r="N193" s="22">
        <v>451.58</v>
      </c>
      <c r="O193" s="22">
        <f t="shared" si="141"/>
        <v>465.68</v>
      </c>
      <c r="P193" s="22">
        <v>14.1</v>
      </c>
      <c r="Q193" s="22">
        <f t="shared" si="142"/>
        <v>1.7625</v>
      </c>
      <c r="R193" s="22">
        <f t="shared" si="143"/>
        <v>7.05</v>
      </c>
      <c r="S193" s="22">
        <f t="shared" si="144"/>
        <v>444.53</v>
      </c>
      <c r="U193" s="22">
        <v>465.68</v>
      </c>
      <c r="V193" s="20">
        <v>27.5</v>
      </c>
      <c r="W193" s="23">
        <v>50</v>
      </c>
      <c r="X193" s="23">
        <f t="shared" si="145"/>
        <v>-22.5</v>
      </c>
      <c r="Y193" s="24">
        <f t="shared" si="146"/>
        <v>-270</v>
      </c>
      <c r="Z193" s="24">
        <f t="shared" si="147"/>
        <v>-12</v>
      </c>
      <c r="AA193" s="22">
        <v>0</v>
      </c>
      <c r="AB193" s="22">
        <v>0</v>
      </c>
      <c r="AC193" s="22">
        <v>0</v>
      </c>
      <c r="AD193" s="22">
        <f t="shared" si="148"/>
        <v>-444.53</v>
      </c>
      <c r="AE193" s="24"/>
      <c r="AF193" s="4">
        <v>0</v>
      </c>
      <c r="AG193" s="4">
        <v>465.68</v>
      </c>
      <c r="AH193" s="4">
        <f t="shared" si="149"/>
        <v>465.68</v>
      </c>
    </row>
    <row r="194" spans="1:34">
      <c r="A194" s="16" t="s">
        <v>364</v>
      </c>
      <c r="B194" s="16" t="s">
        <v>365</v>
      </c>
      <c r="C194" s="16" t="s">
        <v>366</v>
      </c>
      <c r="D194" s="19">
        <v>34150</v>
      </c>
      <c r="E194" s="16" t="s">
        <v>111</v>
      </c>
      <c r="F194" s="20">
        <v>50</v>
      </c>
      <c r="G194" s="20">
        <v>0</v>
      </c>
      <c r="H194" s="20">
        <v>20</v>
      </c>
      <c r="I194" s="20">
        <v>10</v>
      </c>
      <c r="J194" s="21">
        <f t="shared" si="140"/>
        <v>250</v>
      </c>
      <c r="K194" s="22">
        <v>21548.52</v>
      </c>
      <c r="L194" s="19">
        <v>44804</v>
      </c>
      <c r="M194" s="22">
        <v>12354.45</v>
      </c>
      <c r="N194" s="22">
        <v>9194.07</v>
      </c>
      <c r="O194" s="22">
        <f t="shared" si="141"/>
        <v>9481.3799999999992</v>
      </c>
      <c r="P194" s="22">
        <v>287.31</v>
      </c>
      <c r="Q194" s="22">
        <f t="shared" si="142"/>
        <v>35.91375</v>
      </c>
      <c r="R194" s="22">
        <f t="shared" si="143"/>
        <v>143.655</v>
      </c>
      <c r="S194" s="22">
        <f t="shared" si="144"/>
        <v>9050.4149999999991</v>
      </c>
      <c r="U194" s="22">
        <v>9481.3799999999992</v>
      </c>
      <c r="V194" s="20">
        <v>27.5</v>
      </c>
      <c r="W194" s="23">
        <v>50</v>
      </c>
      <c r="X194" s="23">
        <f t="shared" si="145"/>
        <v>-22.5</v>
      </c>
      <c r="Y194" s="24">
        <f t="shared" si="146"/>
        <v>-270</v>
      </c>
      <c r="Z194" s="24">
        <f t="shared" si="147"/>
        <v>-12</v>
      </c>
      <c r="AA194" s="22">
        <v>0</v>
      </c>
      <c r="AB194" s="22">
        <v>0</v>
      </c>
      <c r="AC194" s="22">
        <v>0</v>
      </c>
      <c r="AD194" s="22">
        <f t="shared" si="148"/>
        <v>-9050.4149999999991</v>
      </c>
      <c r="AE194" s="24"/>
      <c r="AF194" s="4">
        <v>0</v>
      </c>
      <c r="AG194" s="4">
        <v>9481.3799999999992</v>
      </c>
      <c r="AH194" s="4">
        <f t="shared" si="149"/>
        <v>9481.3799999999992</v>
      </c>
    </row>
    <row r="195" spans="1:34">
      <c r="A195" s="16" t="s">
        <v>367</v>
      </c>
      <c r="B195" s="16" t="s">
        <v>368</v>
      </c>
      <c r="C195" s="16" t="s">
        <v>369</v>
      </c>
      <c r="D195" s="19">
        <v>34150</v>
      </c>
      <c r="E195" s="16" t="s">
        <v>111</v>
      </c>
      <c r="F195" s="20">
        <v>50</v>
      </c>
      <c r="G195" s="20">
        <v>0</v>
      </c>
      <c r="H195" s="20">
        <v>20</v>
      </c>
      <c r="I195" s="20">
        <v>10</v>
      </c>
      <c r="J195" s="21">
        <f t="shared" si="140"/>
        <v>250</v>
      </c>
      <c r="K195" s="22">
        <v>85632.28</v>
      </c>
      <c r="L195" s="19">
        <v>44804</v>
      </c>
      <c r="M195" s="22">
        <v>49095.93</v>
      </c>
      <c r="N195" s="22">
        <v>36536.35</v>
      </c>
      <c r="O195" s="22">
        <f t="shared" si="141"/>
        <v>37678.11</v>
      </c>
      <c r="P195" s="22">
        <v>1141.76</v>
      </c>
      <c r="Q195" s="22">
        <f t="shared" si="142"/>
        <v>142.72</v>
      </c>
      <c r="R195" s="22">
        <f t="shared" si="143"/>
        <v>570.88</v>
      </c>
      <c r="S195" s="22">
        <f t="shared" si="144"/>
        <v>35965.47</v>
      </c>
      <c r="U195" s="22">
        <v>37678.11</v>
      </c>
      <c r="V195" s="20">
        <v>27.5</v>
      </c>
      <c r="W195" s="23">
        <v>50</v>
      </c>
      <c r="X195" s="23">
        <f t="shared" si="145"/>
        <v>-22.5</v>
      </c>
      <c r="Y195" s="24">
        <f t="shared" si="146"/>
        <v>-270</v>
      </c>
      <c r="Z195" s="24">
        <f t="shared" si="147"/>
        <v>-12</v>
      </c>
      <c r="AA195" s="22">
        <v>0</v>
      </c>
      <c r="AB195" s="22">
        <v>0</v>
      </c>
      <c r="AC195" s="22">
        <v>0</v>
      </c>
      <c r="AD195" s="22">
        <f t="shared" si="148"/>
        <v>-35965.47</v>
      </c>
      <c r="AE195" s="24"/>
      <c r="AF195" s="4">
        <v>0</v>
      </c>
      <c r="AG195" s="4">
        <v>37678.11</v>
      </c>
      <c r="AH195" s="4">
        <f t="shared" si="149"/>
        <v>37678.11</v>
      </c>
    </row>
    <row r="196" spans="1:34">
      <c r="A196" s="16" t="s">
        <v>370</v>
      </c>
      <c r="B196" s="16" t="s">
        <v>371</v>
      </c>
      <c r="C196" s="16" t="s">
        <v>372</v>
      </c>
      <c r="D196" s="19">
        <v>34150</v>
      </c>
      <c r="E196" s="16" t="s">
        <v>111</v>
      </c>
      <c r="F196" s="20">
        <v>50</v>
      </c>
      <c r="G196" s="20">
        <v>0</v>
      </c>
      <c r="H196" s="20">
        <v>20</v>
      </c>
      <c r="I196" s="20">
        <v>10</v>
      </c>
      <c r="J196" s="21">
        <f t="shared" si="140"/>
        <v>250</v>
      </c>
      <c r="K196" s="22">
        <v>13278.24</v>
      </c>
      <c r="L196" s="19">
        <v>44804</v>
      </c>
      <c r="M196" s="22">
        <v>7612.97</v>
      </c>
      <c r="N196" s="22">
        <v>5665.27</v>
      </c>
      <c r="O196" s="22">
        <f t="shared" si="141"/>
        <v>5842.31</v>
      </c>
      <c r="P196" s="22">
        <v>177.04</v>
      </c>
      <c r="Q196" s="22">
        <f t="shared" si="142"/>
        <v>22.13</v>
      </c>
      <c r="R196" s="22">
        <f t="shared" si="143"/>
        <v>88.52</v>
      </c>
      <c r="S196" s="22">
        <f t="shared" si="144"/>
        <v>5576.75</v>
      </c>
      <c r="U196" s="22">
        <v>5842.31</v>
      </c>
      <c r="V196" s="20">
        <v>27.5</v>
      </c>
      <c r="W196" s="23">
        <v>50</v>
      </c>
      <c r="X196" s="23">
        <f t="shared" si="145"/>
        <v>-22.5</v>
      </c>
      <c r="Y196" s="24">
        <f t="shared" si="146"/>
        <v>-270</v>
      </c>
      <c r="Z196" s="24">
        <f t="shared" si="147"/>
        <v>-12</v>
      </c>
      <c r="AA196" s="22">
        <v>0</v>
      </c>
      <c r="AB196" s="22">
        <v>0</v>
      </c>
      <c r="AC196" s="22">
        <v>0</v>
      </c>
      <c r="AD196" s="22">
        <f t="shared" si="148"/>
        <v>-5576.75</v>
      </c>
      <c r="AE196" s="24"/>
      <c r="AF196" s="4">
        <v>0</v>
      </c>
      <c r="AG196" s="4">
        <v>5842.31</v>
      </c>
      <c r="AH196" s="4">
        <f t="shared" si="149"/>
        <v>5842.31</v>
      </c>
    </row>
    <row r="197" spans="1:34">
      <c r="A197" s="16" t="s">
        <v>373</v>
      </c>
      <c r="B197" s="16" t="s">
        <v>374</v>
      </c>
      <c r="C197" s="16" t="s">
        <v>375</v>
      </c>
      <c r="D197" s="19">
        <v>34150</v>
      </c>
      <c r="E197" s="16" t="s">
        <v>111</v>
      </c>
      <c r="F197" s="20">
        <v>50</v>
      </c>
      <c r="G197" s="20">
        <v>0</v>
      </c>
      <c r="H197" s="20">
        <v>20</v>
      </c>
      <c r="I197" s="20">
        <v>10</v>
      </c>
      <c r="J197" s="21">
        <f t="shared" si="140"/>
        <v>250</v>
      </c>
      <c r="K197" s="22">
        <v>3542.34</v>
      </c>
      <c r="L197" s="19">
        <v>44804</v>
      </c>
      <c r="M197" s="22">
        <v>2031.01</v>
      </c>
      <c r="N197" s="22">
        <v>1511.33</v>
      </c>
      <c r="O197" s="22">
        <f t="shared" si="141"/>
        <v>1558.56</v>
      </c>
      <c r="P197" s="22">
        <v>47.23</v>
      </c>
      <c r="Q197" s="22">
        <f t="shared" si="142"/>
        <v>5.9037499999999996</v>
      </c>
      <c r="R197" s="22">
        <f t="shared" si="143"/>
        <v>23.614999999999998</v>
      </c>
      <c r="S197" s="22">
        <f t="shared" si="144"/>
        <v>1487.7149999999999</v>
      </c>
      <c r="U197" s="22">
        <v>1558.56</v>
      </c>
      <c r="V197" s="20">
        <v>27.5</v>
      </c>
      <c r="W197" s="23">
        <v>50</v>
      </c>
      <c r="X197" s="23">
        <f t="shared" si="145"/>
        <v>-22.5</v>
      </c>
      <c r="Y197" s="24">
        <f t="shared" si="146"/>
        <v>-270</v>
      </c>
      <c r="Z197" s="24">
        <f t="shared" si="147"/>
        <v>-12</v>
      </c>
      <c r="AA197" s="22">
        <v>0</v>
      </c>
      <c r="AB197" s="22">
        <v>0</v>
      </c>
      <c r="AC197" s="22">
        <v>0</v>
      </c>
      <c r="AD197" s="22">
        <f t="shared" si="148"/>
        <v>-1487.7149999999999</v>
      </c>
      <c r="AE197" s="24"/>
      <c r="AF197" s="4">
        <v>0</v>
      </c>
      <c r="AG197" s="4">
        <v>1558.56</v>
      </c>
      <c r="AH197" s="4">
        <f t="shared" si="149"/>
        <v>1558.56</v>
      </c>
    </row>
    <row r="198" spans="1:34">
      <c r="A198" s="16" t="s">
        <v>376</v>
      </c>
      <c r="B198" s="16" t="s">
        <v>377</v>
      </c>
      <c r="C198" s="16" t="s">
        <v>378</v>
      </c>
      <c r="D198" s="19">
        <v>34150</v>
      </c>
      <c r="E198" s="16" t="s">
        <v>111</v>
      </c>
      <c r="F198" s="20">
        <v>50</v>
      </c>
      <c r="G198" s="20">
        <v>0</v>
      </c>
      <c r="H198" s="20">
        <v>20</v>
      </c>
      <c r="I198" s="20">
        <v>10</v>
      </c>
      <c r="J198" s="21">
        <f t="shared" si="140"/>
        <v>250</v>
      </c>
      <c r="K198" s="22">
        <v>9600.76</v>
      </c>
      <c r="L198" s="19">
        <v>44804</v>
      </c>
      <c r="M198" s="22">
        <v>5504.54</v>
      </c>
      <c r="N198" s="22">
        <v>4096.22</v>
      </c>
      <c r="O198" s="22">
        <f t="shared" si="141"/>
        <v>4224.2300000000005</v>
      </c>
      <c r="P198" s="22">
        <v>128.01</v>
      </c>
      <c r="Q198" s="22">
        <f t="shared" si="142"/>
        <v>16.001249999999999</v>
      </c>
      <c r="R198" s="22">
        <f t="shared" si="143"/>
        <v>64.004999999999995</v>
      </c>
      <c r="S198" s="22">
        <f t="shared" si="144"/>
        <v>4032.2150000000001</v>
      </c>
      <c r="U198" s="22">
        <v>4224.2300000000005</v>
      </c>
      <c r="V198" s="20">
        <v>27.5</v>
      </c>
      <c r="W198" s="23">
        <v>50</v>
      </c>
      <c r="X198" s="23">
        <f t="shared" si="145"/>
        <v>-22.5</v>
      </c>
      <c r="Y198" s="24">
        <f t="shared" si="146"/>
        <v>-270</v>
      </c>
      <c r="Z198" s="24">
        <f t="shared" si="147"/>
        <v>-12</v>
      </c>
      <c r="AA198" s="22">
        <v>0</v>
      </c>
      <c r="AB198" s="22">
        <v>0</v>
      </c>
      <c r="AC198" s="22">
        <v>0</v>
      </c>
      <c r="AD198" s="22">
        <f t="shared" si="148"/>
        <v>-4032.2150000000001</v>
      </c>
      <c r="AE198" s="24"/>
      <c r="AF198" s="4">
        <v>0</v>
      </c>
      <c r="AG198" s="4">
        <v>4224.2300000000005</v>
      </c>
      <c r="AH198" s="4">
        <f t="shared" si="149"/>
        <v>4224.2300000000005</v>
      </c>
    </row>
    <row r="199" spans="1:34">
      <c r="A199" s="16" t="s">
        <v>379</v>
      </c>
      <c r="B199" s="16" t="s">
        <v>380</v>
      </c>
      <c r="C199" s="16" t="s">
        <v>381</v>
      </c>
      <c r="D199" s="19">
        <v>34150</v>
      </c>
      <c r="E199" s="16" t="s">
        <v>111</v>
      </c>
      <c r="F199" s="20">
        <v>50</v>
      </c>
      <c r="G199" s="20">
        <v>0</v>
      </c>
      <c r="H199" s="20">
        <v>20</v>
      </c>
      <c r="I199" s="20">
        <v>10</v>
      </c>
      <c r="J199" s="21">
        <f t="shared" si="140"/>
        <v>250</v>
      </c>
      <c r="K199" s="22">
        <v>1626.6</v>
      </c>
      <c r="L199" s="19">
        <v>44804</v>
      </c>
      <c r="M199" s="22">
        <v>932.53</v>
      </c>
      <c r="N199" s="22">
        <v>694.07</v>
      </c>
      <c r="O199" s="22">
        <f t="shared" si="141"/>
        <v>715.75</v>
      </c>
      <c r="P199" s="22">
        <v>21.68</v>
      </c>
      <c r="Q199" s="22">
        <f t="shared" si="142"/>
        <v>2.71</v>
      </c>
      <c r="R199" s="22">
        <f t="shared" si="143"/>
        <v>10.84</v>
      </c>
      <c r="S199" s="22">
        <f t="shared" si="144"/>
        <v>683.23</v>
      </c>
      <c r="U199" s="22">
        <v>715.75</v>
      </c>
      <c r="V199" s="20">
        <v>27.5</v>
      </c>
      <c r="W199" s="23">
        <v>50</v>
      </c>
      <c r="X199" s="23">
        <f t="shared" si="145"/>
        <v>-22.5</v>
      </c>
      <c r="Y199" s="24">
        <f t="shared" si="146"/>
        <v>-270</v>
      </c>
      <c r="Z199" s="24">
        <f t="shared" si="147"/>
        <v>-12</v>
      </c>
      <c r="AA199" s="22">
        <v>0</v>
      </c>
      <c r="AB199" s="22">
        <v>0</v>
      </c>
      <c r="AC199" s="22">
        <v>0</v>
      </c>
      <c r="AD199" s="22">
        <f t="shared" si="148"/>
        <v>-683.23</v>
      </c>
      <c r="AE199" s="24"/>
      <c r="AF199" s="4">
        <v>0</v>
      </c>
      <c r="AG199" s="4">
        <v>715.75</v>
      </c>
      <c r="AH199" s="4">
        <f t="shared" si="149"/>
        <v>715.75</v>
      </c>
    </row>
    <row r="200" spans="1:34">
      <c r="A200" s="16" t="s">
        <v>382</v>
      </c>
      <c r="B200" s="16" t="s">
        <v>383</v>
      </c>
      <c r="C200" s="16" t="s">
        <v>384</v>
      </c>
      <c r="D200" s="19">
        <v>34150</v>
      </c>
      <c r="E200" s="16" t="s">
        <v>111</v>
      </c>
      <c r="F200" s="20">
        <v>50</v>
      </c>
      <c r="G200" s="20">
        <v>0</v>
      </c>
      <c r="H200" s="20">
        <v>20</v>
      </c>
      <c r="I200" s="20">
        <v>10</v>
      </c>
      <c r="J200" s="21">
        <f t="shared" si="140"/>
        <v>250</v>
      </c>
      <c r="K200" s="22">
        <v>753.67</v>
      </c>
      <c r="L200" s="19">
        <v>44804</v>
      </c>
      <c r="M200" s="22">
        <v>432.03</v>
      </c>
      <c r="N200" s="22">
        <v>321.64</v>
      </c>
      <c r="O200" s="22">
        <f t="shared" si="141"/>
        <v>331.68</v>
      </c>
      <c r="P200" s="22">
        <v>10.039999999999999</v>
      </c>
      <c r="Q200" s="22">
        <f t="shared" si="142"/>
        <v>1.2549999999999999</v>
      </c>
      <c r="R200" s="22">
        <f t="shared" si="143"/>
        <v>5.0199999999999996</v>
      </c>
      <c r="S200" s="22">
        <f t="shared" si="144"/>
        <v>316.62</v>
      </c>
      <c r="U200" s="22">
        <v>331.68</v>
      </c>
      <c r="V200" s="20">
        <v>27.5</v>
      </c>
      <c r="W200" s="23">
        <v>50</v>
      </c>
      <c r="X200" s="23">
        <f t="shared" si="145"/>
        <v>-22.5</v>
      </c>
      <c r="Y200" s="24">
        <f t="shared" si="146"/>
        <v>-270</v>
      </c>
      <c r="Z200" s="24">
        <f t="shared" si="147"/>
        <v>-12</v>
      </c>
      <c r="AA200" s="22">
        <v>0</v>
      </c>
      <c r="AB200" s="22">
        <v>0</v>
      </c>
      <c r="AC200" s="22">
        <v>0</v>
      </c>
      <c r="AD200" s="22">
        <f t="shared" si="148"/>
        <v>-316.62</v>
      </c>
      <c r="AE200" s="24"/>
      <c r="AF200" s="4">
        <v>0</v>
      </c>
      <c r="AG200" s="4">
        <v>331.68</v>
      </c>
      <c r="AH200" s="4">
        <f t="shared" si="149"/>
        <v>331.68</v>
      </c>
    </row>
    <row r="201" spans="1:34">
      <c r="A201" s="16" t="s">
        <v>385</v>
      </c>
      <c r="B201" s="16" t="s">
        <v>386</v>
      </c>
      <c r="C201" s="16" t="s">
        <v>387</v>
      </c>
      <c r="D201" s="19">
        <v>34150</v>
      </c>
      <c r="E201" s="16" t="s">
        <v>111</v>
      </c>
      <c r="F201" s="20">
        <v>50</v>
      </c>
      <c r="G201" s="20">
        <v>0</v>
      </c>
      <c r="H201" s="20">
        <v>20</v>
      </c>
      <c r="I201" s="20">
        <v>10</v>
      </c>
      <c r="J201" s="21">
        <f t="shared" si="140"/>
        <v>250</v>
      </c>
      <c r="K201" s="22">
        <v>1057.18</v>
      </c>
      <c r="L201" s="19">
        <v>44804</v>
      </c>
      <c r="M201" s="22">
        <v>606.03</v>
      </c>
      <c r="N201" s="22">
        <v>451.15</v>
      </c>
      <c r="O201" s="22">
        <f t="shared" si="141"/>
        <v>465.23999999999995</v>
      </c>
      <c r="P201" s="22">
        <v>14.09</v>
      </c>
      <c r="Q201" s="22">
        <f t="shared" si="142"/>
        <v>1.76125</v>
      </c>
      <c r="R201" s="22">
        <f t="shared" si="143"/>
        <v>7.0449999999999999</v>
      </c>
      <c r="S201" s="22">
        <f t="shared" si="144"/>
        <v>444.10499999999996</v>
      </c>
      <c r="U201" s="22">
        <v>465.23999999999995</v>
      </c>
      <c r="V201" s="20">
        <v>27.5</v>
      </c>
      <c r="W201" s="23">
        <v>50</v>
      </c>
      <c r="X201" s="23">
        <f t="shared" si="145"/>
        <v>-22.5</v>
      </c>
      <c r="Y201" s="24">
        <f t="shared" si="146"/>
        <v>-270</v>
      </c>
      <c r="Z201" s="24">
        <f t="shared" si="147"/>
        <v>-12</v>
      </c>
      <c r="AA201" s="22">
        <v>0</v>
      </c>
      <c r="AB201" s="22">
        <v>0</v>
      </c>
      <c r="AC201" s="22">
        <v>0</v>
      </c>
      <c r="AD201" s="22">
        <f t="shared" si="148"/>
        <v>-444.10499999999996</v>
      </c>
      <c r="AE201" s="24"/>
      <c r="AF201" s="4">
        <v>0</v>
      </c>
      <c r="AG201" s="4">
        <v>465.23999999999995</v>
      </c>
      <c r="AH201" s="4">
        <f t="shared" si="149"/>
        <v>465.23999999999995</v>
      </c>
    </row>
    <row r="202" spans="1:34">
      <c r="A202" s="16" t="s">
        <v>388</v>
      </c>
      <c r="B202" s="16" t="s">
        <v>389</v>
      </c>
      <c r="C202" s="16" t="s">
        <v>390</v>
      </c>
      <c r="D202" s="19">
        <v>34150</v>
      </c>
      <c r="E202" s="16" t="s">
        <v>111</v>
      </c>
      <c r="F202" s="20">
        <v>50</v>
      </c>
      <c r="G202" s="20">
        <v>0</v>
      </c>
      <c r="H202" s="20">
        <v>20</v>
      </c>
      <c r="I202" s="20">
        <v>10</v>
      </c>
      <c r="J202" s="21">
        <f t="shared" si="140"/>
        <v>250</v>
      </c>
      <c r="K202" s="22">
        <v>30991</v>
      </c>
      <c r="L202" s="19">
        <v>44804</v>
      </c>
      <c r="M202" s="22">
        <v>16127.15</v>
      </c>
      <c r="N202" s="22">
        <v>14863.85</v>
      </c>
      <c r="O202" s="22">
        <f t="shared" si="141"/>
        <v>15277.06</v>
      </c>
      <c r="P202" s="22">
        <v>413.21</v>
      </c>
      <c r="Q202" s="22">
        <f t="shared" si="142"/>
        <v>51.651249999999997</v>
      </c>
      <c r="R202" s="22">
        <f t="shared" si="143"/>
        <v>206.60499999999999</v>
      </c>
      <c r="S202" s="22">
        <f t="shared" si="144"/>
        <v>14657.245000000001</v>
      </c>
      <c r="U202" s="22">
        <v>15277.06</v>
      </c>
      <c r="V202" s="20">
        <v>27.5</v>
      </c>
      <c r="W202" s="23">
        <v>50</v>
      </c>
      <c r="X202" s="23">
        <f t="shared" si="145"/>
        <v>-22.5</v>
      </c>
      <c r="Y202" s="24">
        <f t="shared" si="146"/>
        <v>-270</v>
      </c>
      <c r="Z202" s="24">
        <f t="shared" si="147"/>
        <v>-12</v>
      </c>
      <c r="AA202" s="22">
        <v>0</v>
      </c>
      <c r="AB202" s="22">
        <v>0</v>
      </c>
      <c r="AC202" s="22">
        <v>0</v>
      </c>
      <c r="AD202" s="22">
        <f t="shared" si="148"/>
        <v>-14657.245000000001</v>
      </c>
      <c r="AE202" s="24"/>
      <c r="AF202" s="4">
        <v>0</v>
      </c>
      <c r="AG202" s="4">
        <v>15277.06</v>
      </c>
      <c r="AH202" s="4">
        <f t="shared" si="149"/>
        <v>15277.06</v>
      </c>
    </row>
    <row r="203" spans="1:34">
      <c r="A203" s="16" t="s">
        <v>391</v>
      </c>
      <c r="B203" s="16" t="s">
        <v>392</v>
      </c>
      <c r="C203" s="16" t="s">
        <v>393</v>
      </c>
      <c r="D203" s="19">
        <v>34515</v>
      </c>
      <c r="E203" s="16" t="s">
        <v>111</v>
      </c>
      <c r="F203" s="20">
        <v>50</v>
      </c>
      <c r="G203" s="20">
        <v>0</v>
      </c>
      <c r="H203" s="20">
        <v>21</v>
      </c>
      <c r="I203" s="20">
        <v>10</v>
      </c>
      <c r="J203" s="21">
        <f t="shared" si="140"/>
        <v>262</v>
      </c>
      <c r="K203" s="22">
        <v>273.48</v>
      </c>
      <c r="L203" s="19">
        <v>44804</v>
      </c>
      <c r="M203" s="22">
        <v>151.33000000000001</v>
      </c>
      <c r="N203" s="22">
        <v>122.15</v>
      </c>
      <c r="O203" s="22">
        <f t="shared" si="141"/>
        <v>125.79</v>
      </c>
      <c r="P203" s="22">
        <v>3.64</v>
      </c>
      <c r="Q203" s="22">
        <f t="shared" si="142"/>
        <v>0.45500000000000002</v>
      </c>
      <c r="R203" s="22">
        <f t="shared" si="143"/>
        <v>1.82</v>
      </c>
      <c r="S203" s="22">
        <f t="shared" si="144"/>
        <v>120.33000000000001</v>
      </c>
      <c r="U203" s="22">
        <v>125.79</v>
      </c>
      <c r="V203" s="20">
        <v>27.5</v>
      </c>
      <c r="W203" s="23">
        <v>50</v>
      </c>
      <c r="X203" s="23">
        <f t="shared" si="145"/>
        <v>-22.5</v>
      </c>
      <c r="Y203" s="24">
        <f t="shared" si="146"/>
        <v>-270</v>
      </c>
      <c r="Z203" s="24">
        <f t="shared" si="147"/>
        <v>0</v>
      </c>
      <c r="AA203" s="22">
        <v>0</v>
      </c>
      <c r="AB203" s="22">
        <v>0</v>
      </c>
      <c r="AC203" s="22">
        <v>0</v>
      </c>
      <c r="AD203" s="22">
        <f t="shared" si="148"/>
        <v>-120.33000000000001</v>
      </c>
      <c r="AE203" s="24"/>
      <c r="AF203" s="4">
        <v>0</v>
      </c>
      <c r="AG203" s="4">
        <v>125.79</v>
      </c>
      <c r="AH203" s="4">
        <f t="shared" si="149"/>
        <v>125.79</v>
      </c>
    </row>
    <row r="204" spans="1:34">
      <c r="A204" s="16" t="s">
        <v>394</v>
      </c>
      <c r="B204" s="16" t="s">
        <v>395</v>
      </c>
      <c r="C204" s="16" t="s">
        <v>396</v>
      </c>
      <c r="D204" s="19">
        <v>34880</v>
      </c>
      <c r="E204" s="16" t="s">
        <v>111</v>
      </c>
      <c r="F204" s="20">
        <v>50</v>
      </c>
      <c r="G204" s="20">
        <v>0</v>
      </c>
      <c r="H204" s="20">
        <v>22</v>
      </c>
      <c r="I204" s="20">
        <v>10</v>
      </c>
      <c r="J204" s="21">
        <f t="shared" si="140"/>
        <v>274</v>
      </c>
      <c r="K204" s="22">
        <v>295</v>
      </c>
      <c r="L204" s="19">
        <v>44804</v>
      </c>
      <c r="M204" s="22">
        <v>160.28</v>
      </c>
      <c r="N204" s="22">
        <v>134.72</v>
      </c>
      <c r="O204" s="22">
        <f t="shared" si="141"/>
        <v>138.65</v>
      </c>
      <c r="P204" s="22">
        <v>3.93</v>
      </c>
      <c r="Q204" s="22">
        <f t="shared" si="142"/>
        <v>0.49125000000000002</v>
      </c>
      <c r="R204" s="22">
        <f t="shared" si="143"/>
        <v>1.9650000000000001</v>
      </c>
      <c r="S204" s="22">
        <f t="shared" si="144"/>
        <v>132.755</v>
      </c>
      <c r="U204" s="22">
        <v>138.65</v>
      </c>
      <c r="V204" s="20">
        <v>27.5</v>
      </c>
      <c r="W204" s="23">
        <v>50</v>
      </c>
      <c r="X204" s="23">
        <f t="shared" si="145"/>
        <v>-22.5</v>
      </c>
      <c r="Y204" s="24">
        <f t="shared" si="146"/>
        <v>-270</v>
      </c>
      <c r="Z204" s="24">
        <f t="shared" si="147"/>
        <v>12</v>
      </c>
      <c r="AA204" s="22">
        <f>+U204/Z204</f>
        <v>11.554166666666667</v>
      </c>
      <c r="AB204" s="22">
        <f>+AA204*12</f>
        <v>138.65</v>
      </c>
      <c r="AC204" s="22">
        <f>+U204-AB204</f>
        <v>0</v>
      </c>
      <c r="AD204" s="22">
        <f t="shared" si="148"/>
        <v>-132.755</v>
      </c>
      <c r="AE204" s="24"/>
      <c r="AF204" s="4">
        <v>138.65</v>
      </c>
      <c r="AG204" s="4">
        <v>0</v>
      </c>
      <c r="AH204" s="4">
        <f t="shared" si="149"/>
        <v>138.65</v>
      </c>
    </row>
    <row r="205" spans="1:34">
      <c r="A205" s="16" t="s">
        <v>397</v>
      </c>
      <c r="B205" s="16" t="s">
        <v>398</v>
      </c>
      <c r="C205" s="16" t="s">
        <v>399</v>
      </c>
      <c r="D205" s="19">
        <v>35611</v>
      </c>
      <c r="E205" s="16" t="s">
        <v>111</v>
      </c>
      <c r="F205" s="20">
        <v>50</v>
      </c>
      <c r="G205" s="20">
        <v>0</v>
      </c>
      <c r="H205" s="20">
        <v>24</v>
      </c>
      <c r="I205" s="20">
        <v>10</v>
      </c>
      <c r="J205" s="21">
        <f t="shared" si="140"/>
        <v>298</v>
      </c>
      <c r="K205" s="22">
        <v>151958.43</v>
      </c>
      <c r="L205" s="19">
        <v>44804</v>
      </c>
      <c r="M205" s="22">
        <v>74966.179999999993</v>
      </c>
      <c r="N205" s="22">
        <v>76992.25</v>
      </c>
      <c r="O205" s="22">
        <f t="shared" si="141"/>
        <v>79018.36</v>
      </c>
      <c r="P205" s="22">
        <v>2026.11</v>
      </c>
      <c r="Q205" s="22">
        <f t="shared" si="142"/>
        <v>253.26374999999999</v>
      </c>
      <c r="R205" s="22">
        <f t="shared" si="143"/>
        <v>1013.0549999999999</v>
      </c>
      <c r="S205" s="22">
        <f t="shared" si="144"/>
        <v>75979.195000000007</v>
      </c>
      <c r="U205" s="22">
        <v>79018.36</v>
      </c>
      <c r="V205" s="20">
        <v>27.5</v>
      </c>
      <c r="W205" s="23">
        <v>50</v>
      </c>
      <c r="X205" s="23">
        <f t="shared" si="145"/>
        <v>-22.5</v>
      </c>
      <c r="Y205" s="24">
        <f t="shared" si="146"/>
        <v>-270</v>
      </c>
      <c r="Z205" s="24">
        <f t="shared" si="147"/>
        <v>36</v>
      </c>
      <c r="AA205" s="22">
        <f t="shared" ref="AA205:AA258" si="150">+U205/Z205</f>
        <v>2194.9544444444446</v>
      </c>
      <c r="AB205" s="22">
        <f>+AA205*12</f>
        <v>26339.453333333335</v>
      </c>
      <c r="AC205" s="22">
        <f>+U205-AB205</f>
        <v>52678.906666666662</v>
      </c>
      <c r="AD205" s="22">
        <f>+AC205-S205</f>
        <v>-23300.288333333345</v>
      </c>
      <c r="AE205" s="24"/>
      <c r="AF205" s="4">
        <v>26339.453333333335</v>
      </c>
      <c r="AG205" s="4">
        <v>0</v>
      </c>
      <c r="AH205" s="4">
        <f t="shared" si="149"/>
        <v>26339.453333333335</v>
      </c>
    </row>
    <row r="206" spans="1:34">
      <c r="A206" s="16" t="s">
        <v>400</v>
      </c>
      <c r="B206" s="16" t="s">
        <v>401</v>
      </c>
      <c r="C206" s="16" t="s">
        <v>402</v>
      </c>
      <c r="D206" s="19">
        <v>36342</v>
      </c>
      <c r="E206" s="16" t="s">
        <v>111</v>
      </c>
      <c r="F206" s="20">
        <v>50</v>
      </c>
      <c r="G206" s="20">
        <v>0</v>
      </c>
      <c r="H206" s="20">
        <v>26</v>
      </c>
      <c r="I206" s="20">
        <v>10</v>
      </c>
      <c r="J206" s="21">
        <f t="shared" si="140"/>
        <v>322</v>
      </c>
      <c r="K206" s="22">
        <v>2868.1</v>
      </c>
      <c r="L206" s="19">
        <v>44804</v>
      </c>
      <c r="M206" s="22">
        <v>1328.84</v>
      </c>
      <c r="N206" s="22">
        <v>1539.26</v>
      </c>
      <c r="O206" s="22">
        <f t="shared" si="141"/>
        <v>1577.5</v>
      </c>
      <c r="P206" s="22">
        <v>38.24</v>
      </c>
      <c r="Q206" s="22">
        <f t="shared" si="142"/>
        <v>4.78</v>
      </c>
      <c r="R206" s="22">
        <f t="shared" si="143"/>
        <v>19.12</v>
      </c>
      <c r="S206" s="22">
        <f t="shared" si="144"/>
        <v>1520.14</v>
      </c>
      <c r="U206" s="22">
        <v>1577.5</v>
      </c>
      <c r="V206" s="20">
        <v>27.5</v>
      </c>
      <c r="W206" s="23">
        <v>50</v>
      </c>
      <c r="X206" s="23">
        <f t="shared" si="145"/>
        <v>-22.5</v>
      </c>
      <c r="Y206" s="24">
        <f t="shared" si="146"/>
        <v>-270</v>
      </c>
      <c r="Z206" s="24">
        <f t="shared" si="147"/>
        <v>60</v>
      </c>
      <c r="AA206" s="22">
        <f t="shared" si="150"/>
        <v>26.291666666666668</v>
      </c>
      <c r="AB206" s="22">
        <f t="shared" ref="AB206:AB258" si="151">+AA206*12</f>
        <v>315.5</v>
      </c>
      <c r="AC206" s="22">
        <f t="shared" ref="AC206:AC258" si="152">+U206-AB206</f>
        <v>1262</v>
      </c>
      <c r="AD206" s="22">
        <f t="shared" ref="AD206:AD258" si="153">+AC206-S206</f>
        <v>-258.1400000000001</v>
      </c>
      <c r="AE206" s="24"/>
      <c r="AF206" s="4">
        <v>315.5</v>
      </c>
      <c r="AG206" s="4">
        <v>0</v>
      </c>
      <c r="AH206" s="4">
        <f t="shared" si="149"/>
        <v>315.5</v>
      </c>
    </row>
    <row r="207" spans="1:34">
      <c r="A207" s="16" t="s">
        <v>403</v>
      </c>
      <c r="B207" s="16" t="s">
        <v>404</v>
      </c>
      <c r="C207" s="16" t="s">
        <v>405</v>
      </c>
      <c r="D207" s="19">
        <v>36526</v>
      </c>
      <c r="E207" s="16" t="s">
        <v>111</v>
      </c>
      <c r="F207" s="20">
        <v>50</v>
      </c>
      <c r="G207" s="20">
        <v>0</v>
      </c>
      <c r="H207" s="20">
        <v>27</v>
      </c>
      <c r="I207" s="20">
        <v>4</v>
      </c>
      <c r="J207" s="21">
        <f t="shared" si="140"/>
        <v>328</v>
      </c>
      <c r="K207" s="22">
        <v>42418.22</v>
      </c>
      <c r="L207" s="19">
        <v>44804</v>
      </c>
      <c r="M207" s="22">
        <v>19229.73</v>
      </c>
      <c r="N207" s="22">
        <v>23188.49</v>
      </c>
      <c r="O207" s="22">
        <f t="shared" si="141"/>
        <v>23754.070000000003</v>
      </c>
      <c r="P207" s="22">
        <v>565.58000000000004</v>
      </c>
      <c r="Q207" s="22">
        <f t="shared" si="142"/>
        <v>70.697500000000005</v>
      </c>
      <c r="R207" s="22">
        <f t="shared" si="143"/>
        <v>282.79000000000002</v>
      </c>
      <c r="S207" s="22">
        <f t="shared" si="144"/>
        <v>22905.7</v>
      </c>
      <c r="U207" s="22">
        <v>23754.070000000003</v>
      </c>
      <c r="V207" s="20">
        <v>27.5</v>
      </c>
      <c r="W207" s="23">
        <v>50</v>
      </c>
      <c r="X207" s="23">
        <f t="shared" si="145"/>
        <v>-22.5</v>
      </c>
      <c r="Y207" s="24">
        <f t="shared" si="146"/>
        <v>-270</v>
      </c>
      <c r="Z207" s="24">
        <f t="shared" si="147"/>
        <v>66</v>
      </c>
      <c r="AA207" s="22">
        <f t="shared" si="150"/>
        <v>359.91015151515154</v>
      </c>
      <c r="AB207" s="22">
        <f t="shared" si="151"/>
        <v>4318.9218181818187</v>
      </c>
      <c r="AC207" s="22">
        <f t="shared" si="152"/>
        <v>19435.148181818186</v>
      </c>
      <c r="AD207" s="22">
        <f t="shared" si="153"/>
        <v>-3470.5518181818152</v>
      </c>
      <c r="AE207" s="24"/>
      <c r="AF207" s="4">
        <v>4318.9218181818187</v>
      </c>
      <c r="AG207" s="4">
        <v>0</v>
      </c>
      <c r="AH207" s="4">
        <f t="shared" si="149"/>
        <v>4318.9218181818187</v>
      </c>
    </row>
    <row r="208" spans="1:34">
      <c r="A208" s="16" t="s">
        <v>406</v>
      </c>
      <c r="B208" s="16" t="s">
        <v>407</v>
      </c>
      <c r="C208" s="16" t="s">
        <v>408</v>
      </c>
      <c r="D208" s="19">
        <v>36526</v>
      </c>
      <c r="E208" s="16" t="s">
        <v>111</v>
      </c>
      <c r="F208" s="20">
        <v>50</v>
      </c>
      <c r="G208" s="20">
        <v>0</v>
      </c>
      <c r="H208" s="20">
        <v>27</v>
      </c>
      <c r="I208" s="20">
        <v>4</v>
      </c>
      <c r="J208" s="21">
        <f t="shared" si="140"/>
        <v>328</v>
      </c>
      <c r="K208" s="22">
        <v>27002.04</v>
      </c>
      <c r="L208" s="19">
        <v>44804</v>
      </c>
      <c r="M208" s="22">
        <v>12240.9</v>
      </c>
      <c r="N208" s="22">
        <v>14761.14</v>
      </c>
      <c r="O208" s="22">
        <f t="shared" si="141"/>
        <v>15121.16</v>
      </c>
      <c r="P208" s="22">
        <v>360.02</v>
      </c>
      <c r="Q208" s="22">
        <f t="shared" si="142"/>
        <v>45.002499999999998</v>
      </c>
      <c r="R208" s="22">
        <f t="shared" si="143"/>
        <v>180.01</v>
      </c>
      <c r="S208" s="22">
        <f t="shared" si="144"/>
        <v>14581.13</v>
      </c>
      <c r="U208" s="22">
        <v>15121.16</v>
      </c>
      <c r="V208" s="20">
        <v>27.5</v>
      </c>
      <c r="W208" s="23">
        <v>50</v>
      </c>
      <c r="X208" s="23">
        <f t="shared" si="145"/>
        <v>-22.5</v>
      </c>
      <c r="Y208" s="24">
        <f t="shared" si="146"/>
        <v>-270</v>
      </c>
      <c r="Z208" s="24">
        <f t="shared" si="147"/>
        <v>66</v>
      </c>
      <c r="AA208" s="22">
        <f t="shared" si="150"/>
        <v>229.10848484848484</v>
      </c>
      <c r="AB208" s="22">
        <f t="shared" si="151"/>
        <v>2749.3018181818179</v>
      </c>
      <c r="AC208" s="22">
        <f t="shared" si="152"/>
        <v>12371.858181818181</v>
      </c>
      <c r="AD208" s="22">
        <f t="shared" si="153"/>
        <v>-2209.2718181818182</v>
      </c>
      <c r="AE208" s="24"/>
      <c r="AF208" s="4">
        <v>2749.3018181818179</v>
      </c>
      <c r="AG208" s="4">
        <v>0</v>
      </c>
      <c r="AH208" s="4">
        <f t="shared" si="149"/>
        <v>2749.3018181818179</v>
      </c>
    </row>
    <row r="209" spans="1:34">
      <c r="A209" s="16" t="s">
        <v>409</v>
      </c>
      <c r="B209" s="16" t="s">
        <v>410</v>
      </c>
      <c r="C209" s="16" t="s">
        <v>411</v>
      </c>
      <c r="D209" s="19">
        <v>36526</v>
      </c>
      <c r="E209" s="16" t="s">
        <v>111</v>
      </c>
      <c r="F209" s="20">
        <v>50</v>
      </c>
      <c r="G209" s="20">
        <v>0</v>
      </c>
      <c r="H209" s="20">
        <v>27</v>
      </c>
      <c r="I209" s="20">
        <v>4</v>
      </c>
      <c r="J209" s="21">
        <f t="shared" si="140"/>
        <v>328</v>
      </c>
      <c r="K209" s="22">
        <v>10636.21</v>
      </c>
      <c r="L209" s="19">
        <v>44804</v>
      </c>
      <c r="M209" s="22">
        <v>4821.8900000000003</v>
      </c>
      <c r="N209" s="22">
        <v>5814.32</v>
      </c>
      <c r="O209" s="22">
        <f t="shared" si="141"/>
        <v>5956.1399999999994</v>
      </c>
      <c r="P209" s="22">
        <v>141.82</v>
      </c>
      <c r="Q209" s="22">
        <f t="shared" si="142"/>
        <v>17.727499999999999</v>
      </c>
      <c r="R209" s="22">
        <f t="shared" si="143"/>
        <v>70.91</v>
      </c>
      <c r="S209" s="22">
        <f t="shared" si="144"/>
        <v>5743.41</v>
      </c>
      <c r="U209" s="22">
        <v>5956.1399999999994</v>
      </c>
      <c r="V209" s="20">
        <v>27.5</v>
      </c>
      <c r="W209" s="23">
        <v>50</v>
      </c>
      <c r="X209" s="23">
        <f t="shared" si="145"/>
        <v>-22.5</v>
      </c>
      <c r="Y209" s="24">
        <f t="shared" si="146"/>
        <v>-270</v>
      </c>
      <c r="Z209" s="24">
        <f t="shared" si="147"/>
        <v>66</v>
      </c>
      <c r="AA209" s="22">
        <f t="shared" si="150"/>
        <v>90.244545454545445</v>
      </c>
      <c r="AB209" s="22">
        <f t="shared" si="151"/>
        <v>1082.9345454545453</v>
      </c>
      <c r="AC209" s="22">
        <f t="shared" si="152"/>
        <v>4873.2054545454539</v>
      </c>
      <c r="AD209" s="22">
        <f t="shared" si="153"/>
        <v>-870.20454545454595</v>
      </c>
      <c r="AE209" s="24"/>
      <c r="AF209" s="4">
        <v>1082.9345454545453</v>
      </c>
      <c r="AG209" s="4">
        <v>0</v>
      </c>
      <c r="AH209" s="4">
        <f t="shared" si="149"/>
        <v>1082.9345454545453</v>
      </c>
    </row>
    <row r="210" spans="1:34">
      <c r="A210" s="16" t="s">
        <v>412</v>
      </c>
      <c r="B210" s="16" t="s">
        <v>413</v>
      </c>
      <c r="C210" s="16" t="s">
        <v>414</v>
      </c>
      <c r="D210" s="19">
        <v>36526</v>
      </c>
      <c r="E210" s="16" t="s">
        <v>111</v>
      </c>
      <c r="F210" s="20">
        <v>50</v>
      </c>
      <c r="G210" s="20">
        <v>0</v>
      </c>
      <c r="H210" s="20">
        <v>27</v>
      </c>
      <c r="I210" s="20">
        <v>4</v>
      </c>
      <c r="J210" s="21">
        <f t="shared" si="140"/>
        <v>328</v>
      </c>
      <c r="K210" s="22">
        <v>1646.08</v>
      </c>
      <c r="L210" s="19">
        <v>44804</v>
      </c>
      <c r="M210" s="22">
        <v>746.18</v>
      </c>
      <c r="N210" s="22">
        <v>899.9</v>
      </c>
      <c r="O210" s="22">
        <f t="shared" si="141"/>
        <v>921.84</v>
      </c>
      <c r="P210" s="22">
        <v>21.94</v>
      </c>
      <c r="Q210" s="22">
        <f t="shared" si="142"/>
        <v>2.7425000000000002</v>
      </c>
      <c r="R210" s="22">
        <f t="shared" si="143"/>
        <v>10.97</v>
      </c>
      <c r="S210" s="22">
        <f t="shared" si="144"/>
        <v>888.93</v>
      </c>
      <c r="U210" s="22">
        <v>921.84</v>
      </c>
      <c r="V210" s="20">
        <v>27.5</v>
      </c>
      <c r="W210" s="23">
        <v>50</v>
      </c>
      <c r="X210" s="23">
        <f t="shared" si="145"/>
        <v>-22.5</v>
      </c>
      <c r="Y210" s="24">
        <f t="shared" si="146"/>
        <v>-270</v>
      </c>
      <c r="Z210" s="24">
        <f t="shared" si="147"/>
        <v>66</v>
      </c>
      <c r="AA210" s="22">
        <f t="shared" si="150"/>
        <v>13.967272727272729</v>
      </c>
      <c r="AB210" s="22">
        <f t="shared" si="151"/>
        <v>167.60727272727274</v>
      </c>
      <c r="AC210" s="22">
        <f t="shared" si="152"/>
        <v>754.23272727272729</v>
      </c>
      <c r="AD210" s="22">
        <f t="shared" si="153"/>
        <v>-134.69727272727266</v>
      </c>
      <c r="AE210" s="24"/>
      <c r="AF210" s="4">
        <v>167.60727272727274</v>
      </c>
      <c r="AG210" s="4">
        <v>0</v>
      </c>
      <c r="AH210" s="4">
        <f t="shared" si="149"/>
        <v>167.60727272727274</v>
      </c>
    </row>
    <row r="211" spans="1:34">
      <c r="A211" s="16" t="s">
        <v>415</v>
      </c>
      <c r="B211" s="16" t="s">
        <v>416</v>
      </c>
      <c r="C211" s="16" t="s">
        <v>417</v>
      </c>
      <c r="D211" s="19">
        <v>36526</v>
      </c>
      <c r="E211" s="16" t="s">
        <v>111</v>
      </c>
      <c r="F211" s="20">
        <v>50</v>
      </c>
      <c r="G211" s="20">
        <v>0</v>
      </c>
      <c r="H211" s="20">
        <v>27</v>
      </c>
      <c r="I211" s="20">
        <v>4</v>
      </c>
      <c r="J211" s="21">
        <f t="shared" si="140"/>
        <v>328</v>
      </c>
      <c r="K211" s="22">
        <v>1899.32</v>
      </c>
      <c r="L211" s="19">
        <v>44804</v>
      </c>
      <c r="M211" s="22">
        <v>861.11</v>
      </c>
      <c r="N211" s="22">
        <v>1038.21</v>
      </c>
      <c r="O211" s="22">
        <f t="shared" si="141"/>
        <v>1063.53</v>
      </c>
      <c r="P211" s="22">
        <v>25.32</v>
      </c>
      <c r="Q211" s="22">
        <f t="shared" si="142"/>
        <v>3.165</v>
      </c>
      <c r="R211" s="22">
        <f t="shared" si="143"/>
        <v>12.66</v>
      </c>
      <c r="S211" s="22">
        <f t="shared" si="144"/>
        <v>1025.55</v>
      </c>
      <c r="U211" s="22">
        <v>1063.53</v>
      </c>
      <c r="V211" s="20">
        <v>27.5</v>
      </c>
      <c r="W211" s="23">
        <v>50</v>
      </c>
      <c r="X211" s="23">
        <f t="shared" si="145"/>
        <v>-22.5</v>
      </c>
      <c r="Y211" s="24">
        <f t="shared" si="146"/>
        <v>-270</v>
      </c>
      <c r="Z211" s="24">
        <f t="shared" si="147"/>
        <v>66</v>
      </c>
      <c r="AA211" s="22">
        <f t="shared" si="150"/>
        <v>16.114090909090908</v>
      </c>
      <c r="AB211" s="22">
        <f t="shared" si="151"/>
        <v>193.36909090909091</v>
      </c>
      <c r="AC211" s="22">
        <f t="shared" si="152"/>
        <v>870.16090909090906</v>
      </c>
      <c r="AD211" s="22">
        <f t="shared" si="153"/>
        <v>-155.3890909090909</v>
      </c>
      <c r="AE211" s="24"/>
      <c r="AF211" s="4">
        <v>193.36909090909091</v>
      </c>
      <c r="AG211" s="4">
        <v>0</v>
      </c>
      <c r="AH211" s="4">
        <f t="shared" si="149"/>
        <v>193.36909090909091</v>
      </c>
    </row>
    <row r="212" spans="1:34">
      <c r="A212" s="16" t="s">
        <v>418</v>
      </c>
      <c r="B212" s="16" t="s">
        <v>419</v>
      </c>
      <c r="C212" s="16" t="s">
        <v>420</v>
      </c>
      <c r="D212" s="19">
        <v>36708</v>
      </c>
      <c r="E212" s="16" t="s">
        <v>111</v>
      </c>
      <c r="F212" s="20">
        <v>50</v>
      </c>
      <c r="G212" s="20">
        <v>0</v>
      </c>
      <c r="H212" s="20">
        <v>27</v>
      </c>
      <c r="I212" s="20">
        <v>10</v>
      </c>
      <c r="J212" s="21">
        <f t="shared" si="140"/>
        <v>334</v>
      </c>
      <c r="K212" s="22">
        <v>41121.21</v>
      </c>
      <c r="L212" s="19">
        <v>44804</v>
      </c>
      <c r="M212" s="22">
        <v>18230.53</v>
      </c>
      <c r="N212" s="22">
        <v>22890.68</v>
      </c>
      <c r="O212" s="22">
        <f t="shared" si="141"/>
        <v>23438.959999999999</v>
      </c>
      <c r="P212" s="22">
        <v>548.28</v>
      </c>
      <c r="Q212" s="22">
        <f t="shared" si="142"/>
        <v>68.534999999999997</v>
      </c>
      <c r="R212" s="22">
        <f t="shared" si="143"/>
        <v>274.14</v>
      </c>
      <c r="S212" s="22">
        <f t="shared" si="144"/>
        <v>22616.54</v>
      </c>
      <c r="U212" s="22">
        <v>23438.959999999999</v>
      </c>
      <c r="V212" s="20">
        <v>27.5</v>
      </c>
      <c r="W212" s="23">
        <v>50</v>
      </c>
      <c r="X212" s="23">
        <f t="shared" si="145"/>
        <v>-22.5</v>
      </c>
      <c r="Y212" s="24">
        <f t="shared" si="146"/>
        <v>-270</v>
      </c>
      <c r="Z212" s="24">
        <f t="shared" si="147"/>
        <v>72</v>
      </c>
      <c r="AA212" s="22">
        <f t="shared" si="150"/>
        <v>325.54111111111109</v>
      </c>
      <c r="AB212" s="22">
        <f t="shared" si="151"/>
        <v>3906.4933333333329</v>
      </c>
      <c r="AC212" s="22">
        <f t="shared" si="152"/>
        <v>19532.466666666667</v>
      </c>
      <c r="AD212" s="22">
        <f t="shared" si="153"/>
        <v>-3084.0733333333337</v>
      </c>
      <c r="AE212" s="24"/>
      <c r="AF212" s="4">
        <v>3906.4933333333329</v>
      </c>
      <c r="AG212" s="4">
        <v>0</v>
      </c>
      <c r="AH212" s="4">
        <f t="shared" si="149"/>
        <v>3906.4933333333329</v>
      </c>
    </row>
    <row r="213" spans="1:34">
      <c r="A213" s="16" t="s">
        <v>421</v>
      </c>
      <c r="B213" s="16" t="s">
        <v>422</v>
      </c>
      <c r="C213" s="16" t="s">
        <v>423</v>
      </c>
      <c r="D213" s="19">
        <v>36708</v>
      </c>
      <c r="E213" s="16" t="s">
        <v>111</v>
      </c>
      <c r="F213" s="20">
        <v>50</v>
      </c>
      <c r="G213" s="20">
        <v>0</v>
      </c>
      <c r="H213" s="20">
        <v>27</v>
      </c>
      <c r="I213" s="20">
        <v>10</v>
      </c>
      <c r="J213" s="21">
        <f t="shared" si="140"/>
        <v>334</v>
      </c>
      <c r="K213" s="22">
        <v>72997.47</v>
      </c>
      <c r="L213" s="19">
        <v>44804</v>
      </c>
      <c r="M213" s="22">
        <v>32362.23</v>
      </c>
      <c r="N213" s="22">
        <v>40635.24</v>
      </c>
      <c r="O213" s="22">
        <f t="shared" si="141"/>
        <v>41608.54</v>
      </c>
      <c r="P213" s="22">
        <v>973.3</v>
      </c>
      <c r="Q213" s="22">
        <f t="shared" si="142"/>
        <v>121.66249999999999</v>
      </c>
      <c r="R213" s="22">
        <f t="shared" si="143"/>
        <v>486.65</v>
      </c>
      <c r="S213" s="22">
        <f t="shared" si="144"/>
        <v>40148.589999999997</v>
      </c>
      <c r="U213" s="22">
        <v>41608.54</v>
      </c>
      <c r="V213" s="20">
        <v>27.5</v>
      </c>
      <c r="W213" s="23">
        <v>50</v>
      </c>
      <c r="X213" s="23">
        <f t="shared" si="145"/>
        <v>-22.5</v>
      </c>
      <c r="Y213" s="24">
        <f t="shared" si="146"/>
        <v>-270</v>
      </c>
      <c r="Z213" s="24">
        <f t="shared" si="147"/>
        <v>72</v>
      </c>
      <c r="AA213" s="22">
        <f t="shared" si="150"/>
        <v>577.89638888888885</v>
      </c>
      <c r="AB213" s="22">
        <f t="shared" si="151"/>
        <v>6934.7566666666662</v>
      </c>
      <c r="AC213" s="22">
        <f t="shared" si="152"/>
        <v>34673.783333333333</v>
      </c>
      <c r="AD213" s="22">
        <f t="shared" si="153"/>
        <v>-5474.8066666666637</v>
      </c>
      <c r="AE213" s="24"/>
      <c r="AF213" s="4">
        <v>6934.7566666666662</v>
      </c>
      <c r="AG213" s="4">
        <v>0</v>
      </c>
      <c r="AH213" s="4">
        <f t="shared" si="149"/>
        <v>6934.7566666666662</v>
      </c>
    </row>
    <row r="214" spans="1:34">
      <c r="A214" s="16" t="s">
        <v>424</v>
      </c>
      <c r="B214" s="16" t="s">
        <v>425</v>
      </c>
      <c r="C214" s="16" t="s">
        <v>426</v>
      </c>
      <c r="D214" s="19">
        <v>36708</v>
      </c>
      <c r="E214" s="16" t="s">
        <v>111</v>
      </c>
      <c r="F214" s="20">
        <v>50</v>
      </c>
      <c r="G214" s="20">
        <v>0</v>
      </c>
      <c r="H214" s="20">
        <v>27</v>
      </c>
      <c r="I214" s="20">
        <v>10</v>
      </c>
      <c r="J214" s="21">
        <f t="shared" si="140"/>
        <v>334</v>
      </c>
      <c r="K214" s="22">
        <v>35209.15</v>
      </c>
      <c r="L214" s="19">
        <v>44804</v>
      </c>
      <c r="M214" s="22">
        <v>15609.32</v>
      </c>
      <c r="N214" s="22">
        <v>19599.830000000002</v>
      </c>
      <c r="O214" s="22">
        <f t="shared" si="141"/>
        <v>20069.280000000002</v>
      </c>
      <c r="P214" s="22">
        <v>469.45</v>
      </c>
      <c r="Q214" s="22">
        <f t="shared" si="142"/>
        <v>58.681249999999999</v>
      </c>
      <c r="R214" s="22">
        <f t="shared" si="143"/>
        <v>234.72499999999999</v>
      </c>
      <c r="S214" s="22">
        <f t="shared" si="144"/>
        <v>19365.105000000003</v>
      </c>
      <c r="U214" s="22">
        <v>20069.280000000002</v>
      </c>
      <c r="V214" s="20">
        <v>27.5</v>
      </c>
      <c r="W214" s="23">
        <v>50</v>
      </c>
      <c r="X214" s="23">
        <f t="shared" si="145"/>
        <v>-22.5</v>
      </c>
      <c r="Y214" s="24">
        <f t="shared" si="146"/>
        <v>-270</v>
      </c>
      <c r="Z214" s="24">
        <f t="shared" si="147"/>
        <v>72</v>
      </c>
      <c r="AA214" s="22">
        <f t="shared" si="150"/>
        <v>278.74</v>
      </c>
      <c r="AB214" s="22">
        <f t="shared" si="151"/>
        <v>3344.88</v>
      </c>
      <c r="AC214" s="22">
        <f t="shared" si="152"/>
        <v>16724.400000000001</v>
      </c>
      <c r="AD214" s="22">
        <f t="shared" si="153"/>
        <v>-2640.7050000000017</v>
      </c>
      <c r="AE214" s="24"/>
      <c r="AF214" s="4">
        <v>3344.88</v>
      </c>
      <c r="AG214" s="4">
        <v>0</v>
      </c>
      <c r="AH214" s="4">
        <f t="shared" si="149"/>
        <v>3344.88</v>
      </c>
    </row>
    <row r="215" spans="1:34">
      <c r="A215" s="16" t="s">
        <v>427</v>
      </c>
      <c r="B215" s="16" t="s">
        <v>428</v>
      </c>
      <c r="C215" s="16" t="s">
        <v>429</v>
      </c>
      <c r="D215" s="19">
        <v>36708</v>
      </c>
      <c r="E215" s="16" t="s">
        <v>111</v>
      </c>
      <c r="F215" s="20">
        <v>50</v>
      </c>
      <c r="G215" s="20">
        <v>0</v>
      </c>
      <c r="H215" s="20">
        <v>27</v>
      </c>
      <c r="I215" s="20">
        <v>10</v>
      </c>
      <c r="J215" s="21">
        <f t="shared" si="140"/>
        <v>334</v>
      </c>
      <c r="K215" s="22">
        <v>57013.88</v>
      </c>
      <c r="L215" s="19">
        <v>44804</v>
      </c>
      <c r="M215" s="22">
        <v>25276.2</v>
      </c>
      <c r="N215" s="22">
        <v>31737.68</v>
      </c>
      <c r="O215" s="22">
        <f t="shared" si="141"/>
        <v>32497.86</v>
      </c>
      <c r="P215" s="22">
        <v>760.18</v>
      </c>
      <c r="Q215" s="22">
        <f t="shared" si="142"/>
        <v>95.022499999999994</v>
      </c>
      <c r="R215" s="22">
        <f t="shared" si="143"/>
        <v>380.09</v>
      </c>
      <c r="S215" s="22">
        <f t="shared" si="144"/>
        <v>31357.59</v>
      </c>
      <c r="U215" s="22">
        <v>32497.86</v>
      </c>
      <c r="V215" s="20">
        <v>27.5</v>
      </c>
      <c r="W215" s="23">
        <v>50</v>
      </c>
      <c r="X215" s="23">
        <f t="shared" si="145"/>
        <v>-22.5</v>
      </c>
      <c r="Y215" s="24">
        <f t="shared" si="146"/>
        <v>-270</v>
      </c>
      <c r="Z215" s="24">
        <f t="shared" si="147"/>
        <v>72</v>
      </c>
      <c r="AA215" s="22">
        <f t="shared" si="150"/>
        <v>451.35916666666668</v>
      </c>
      <c r="AB215" s="22">
        <f t="shared" si="151"/>
        <v>5416.31</v>
      </c>
      <c r="AC215" s="22">
        <f t="shared" si="152"/>
        <v>27081.55</v>
      </c>
      <c r="AD215" s="22">
        <f t="shared" si="153"/>
        <v>-4276.0400000000009</v>
      </c>
      <c r="AE215" s="24"/>
      <c r="AF215" s="4">
        <v>5416.31</v>
      </c>
      <c r="AG215" s="4">
        <v>0</v>
      </c>
      <c r="AH215" s="4">
        <f t="shared" si="149"/>
        <v>5416.31</v>
      </c>
    </row>
    <row r="216" spans="1:34">
      <c r="A216" s="16" t="s">
        <v>430</v>
      </c>
      <c r="B216" s="16" t="s">
        <v>431</v>
      </c>
      <c r="C216" s="16" t="s">
        <v>432</v>
      </c>
      <c r="D216" s="19">
        <v>36708</v>
      </c>
      <c r="E216" s="16" t="s">
        <v>111</v>
      </c>
      <c r="F216" s="20">
        <v>50</v>
      </c>
      <c r="G216" s="20">
        <v>0</v>
      </c>
      <c r="H216" s="20">
        <v>27</v>
      </c>
      <c r="I216" s="20">
        <v>10</v>
      </c>
      <c r="J216" s="21">
        <f t="shared" si="140"/>
        <v>334</v>
      </c>
      <c r="K216" s="22">
        <v>33871.26</v>
      </c>
      <c r="L216" s="19">
        <v>44804</v>
      </c>
      <c r="M216" s="22">
        <v>15016.36</v>
      </c>
      <c r="N216" s="22">
        <v>18854.900000000001</v>
      </c>
      <c r="O216" s="22">
        <f t="shared" si="141"/>
        <v>19306.52</v>
      </c>
      <c r="P216" s="22">
        <v>451.62</v>
      </c>
      <c r="Q216" s="22">
        <f t="shared" si="142"/>
        <v>56.452500000000001</v>
      </c>
      <c r="R216" s="22">
        <f t="shared" si="143"/>
        <v>225.81</v>
      </c>
      <c r="S216" s="22">
        <f t="shared" si="144"/>
        <v>18629.09</v>
      </c>
      <c r="U216" s="22">
        <v>19306.52</v>
      </c>
      <c r="V216" s="20">
        <v>27.5</v>
      </c>
      <c r="W216" s="23">
        <v>50</v>
      </c>
      <c r="X216" s="23">
        <f t="shared" si="145"/>
        <v>-22.5</v>
      </c>
      <c r="Y216" s="24">
        <f t="shared" si="146"/>
        <v>-270</v>
      </c>
      <c r="Z216" s="24">
        <f t="shared" si="147"/>
        <v>72</v>
      </c>
      <c r="AA216" s="22">
        <f t="shared" si="150"/>
        <v>268.14611111111111</v>
      </c>
      <c r="AB216" s="22">
        <f t="shared" si="151"/>
        <v>3217.7533333333331</v>
      </c>
      <c r="AC216" s="22">
        <f t="shared" si="152"/>
        <v>16088.766666666666</v>
      </c>
      <c r="AD216" s="22">
        <f t="shared" si="153"/>
        <v>-2540.3233333333337</v>
      </c>
      <c r="AE216" s="24"/>
      <c r="AF216" s="4">
        <v>3217.7533333333331</v>
      </c>
      <c r="AG216" s="4">
        <v>0</v>
      </c>
      <c r="AH216" s="4">
        <f t="shared" si="149"/>
        <v>3217.7533333333331</v>
      </c>
    </row>
    <row r="217" spans="1:34">
      <c r="A217" s="16" t="s">
        <v>433</v>
      </c>
      <c r="B217" s="16" t="s">
        <v>434</v>
      </c>
      <c r="C217" s="16" t="s">
        <v>435</v>
      </c>
      <c r="D217" s="19">
        <v>36708</v>
      </c>
      <c r="E217" s="16" t="s">
        <v>111</v>
      </c>
      <c r="F217" s="20">
        <v>50</v>
      </c>
      <c r="G217" s="20">
        <v>0</v>
      </c>
      <c r="H217" s="20">
        <v>27</v>
      </c>
      <c r="I217" s="20">
        <v>10</v>
      </c>
      <c r="J217" s="21">
        <f t="shared" si="140"/>
        <v>334</v>
      </c>
      <c r="K217" s="22">
        <v>58012.2</v>
      </c>
      <c r="L217" s="19">
        <v>44804</v>
      </c>
      <c r="M217" s="22">
        <v>25718.66</v>
      </c>
      <c r="N217" s="22">
        <v>32293.54</v>
      </c>
      <c r="O217" s="22">
        <f t="shared" si="141"/>
        <v>33067.03</v>
      </c>
      <c r="P217" s="22">
        <v>773.49</v>
      </c>
      <c r="Q217" s="22">
        <f t="shared" si="142"/>
        <v>96.686250000000001</v>
      </c>
      <c r="R217" s="22">
        <f t="shared" si="143"/>
        <v>386.745</v>
      </c>
      <c r="S217" s="22">
        <f t="shared" si="144"/>
        <v>31906.794999999998</v>
      </c>
      <c r="U217" s="22">
        <v>33067.03</v>
      </c>
      <c r="V217" s="20">
        <v>27.5</v>
      </c>
      <c r="W217" s="23">
        <v>50</v>
      </c>
      <c r="X217" s="23">
        <f t="shared" si="145"/>
        <v>-22.5</v>
      </c>
      <c r="Y217" s="24">
        <f t="shared" si="146"/>
        <v>-270</v>
      </c>
      <c r="Z217" s="24">
        <f t="shared" si="147"/>
        <v>72</v>
      </c>
      <c r="AA217" s="22">
        <f t="shared" si="150"/>
        <v>459.26430555555555</v>
      </c>
      <c r="AB217" s="22">
        <f t="shared" si="151"/>
        <v>5511.1716666666671</v>
      </c>
      <c r="AC217" s="22">
        <f t="shared" si="152"/>
        <v>27555.85833333333</v>
      </c>
      <c r="AD217" s="22">
        <f t="shared" si="153"/>
        <v>-4350.9366666666683</v>
      </c>
      <c r="AE217" s="24"/>
      <c r="AF217" s="4">
        <v>5511.1716666666671</v>
      </c>
      <c r="AG217" s="4">
        <v>0</v>
      </c>
      <c r="AH217" s="4">
        <f t="shared" si="149"/>
        <v>5511.1716666666671</v>
      </c>
    </row>
    <row r="218" spans="1:34">
      <c r="A218" s="16" t="s">
        <v>436</v>
      </c>
      <c r="B218" s="16" t="s">
        <v>437</v>
      </c>
      <c r="C218" s="16" t="s">
        <v>438</v>
      </c>
      <c r="D218" s="19">
        <v>37803</v>
      </c>
      <c r="E218" s="16" t="s">
        <v>111</v>
      </c>
      <c r="F218" s="20">
        <v>50</v>
      </c>
      <c r="G218" s="20">
        <v>0</v>
      </c>
      <c r="H218" s="20">
        <v>30</v>
      </c>
      <c r="I218" s="20">
        <v>10</v>
      </c>
      <c r="J218" s="21">
        <f t="shared" si="140"/>
        <v>370</v>
      </c>
      <c r="K218" s="22">
        <v>59623.61</v>
      </c>
      <c r="L218" s="19">
        <v>44804</v>
      </c>
      <c r="M218" s="22">
        <v>22855.68</v>
      </c>
      <c r="N218" s="22">
        <v>36767.93</v>
      </c>
      <c r="O218" s="22">
        <f t="shared" si="141"/>
        <v>37562.910000000003</v>
      </c>
      <c r="P218" s="22">
        <v>794.98</v>
      </c>
      <c r="Q218" s="22">
        <f t="shared" si="142"/>
        <v>99.372500000000002</v>
      </c>
      <c r="R218" s="22">
        <f t="shared" si="143"/>
        <v>397.49</v>
      </c>
      <c r="S218" s="22">
        <f t="shared" si="144"/>
        <v>36370.44</v>
      </c>
      <c r="U218" s="22">
        <v>37562.910000000003</v>
      </c>
      <c r="V218" s="20">
        <v>27.5</v>
      </c>
      <c r="W218" s="23">
        <v>50</v>
      </c>
      <c r="X218" s="23">
        <f t="shared" si="145"/>
        <v>-22.5</v>
      </c>
      <c r="Y218" s="24">
        <f t="shared" si="146"/>
        <v>-270</v>
      </c>
      <c r="Z218" s="24">
        <f t="shared" si="147"/>
        <v>108</v>
      </c>
      <c r="AA218" s="22">
        <f t="shared" si="150"/>
        <v>347.80472222222227</v>
      </c>
      <c r="AB218" s="22">
        <f t="shared" si="151"/>
        <v>4173.6566666666677</v>
      </c>
      <c r="AC218" s="22">
        <f t="shared" si="152"/>
        <v>33389.253333333334</v>
      </c>
      <c r="AD218" s="22">
        <f t="shared" si="153"/>
        <v>-2981.1866666666683</v>
      </c>
      <c r="AE218" s="24"/>
      <c r="AF218" s="4">
        <v>4173.6566666666677</v>
      </c>
      <c r="AG218" s="4">
        <v>0</v>
      </c>
      <c r="AH218" s="4">
        <f t="shared" si="149"/>
        <v>4173.6566666666677</v>
      </c>
    </row>
    <row r="219" spans="1:34">
      <c r="A219" s="16" t="s">
        <v>439</v>
      </c>
      <c r="B219" s="16" t="s">
        <v>440</v>
      </c>
      <c r="C219" s="16" t="s">
        <v>441</v>
      </c>
      <c r="D219" s="19">
        <v>37987</v>
      </c>
      <c r="E219" s="16" t="s">
        <v>111</v>
      </c>
      <c r="F219" s="20">
        <v>50</v>
      </c>
      <c r="G219" s="20">
        <v>0</v>
      </c>
      <c r="H219" s="20">
        <v>31</v>
      </c>
      <c r="I219" s="20">
        <v>4</v>
      </c>
      <c r="J219" s="21">
        <f t="shared" si="140"/>
        <v>376</v>
      </c>
      <c r="K219" s="22">
        <v>-399</v>
      </c>
      <c r="L219" s="19">
        <v>44804</v>
      </c>
      <c r="M219" s="22">
        <v>-148.97</v>
      </c>
      <c r="N219" s="22">
        <v>-250.03</v>
      </c>
      <c r="O219" s="22">
        <f t="shared" si="141"/>
        <v>-255.35</v>
      </c>
      <c r="P219" s="22">
        <v>-5.32</v>
      </c>
      <c r="Q219" s="22">
        <f t="shared" si="142"/>
        <v>-0.66500000000000004</v>
      </c>
      <c r="R219" s="22">
        <f t="shared" si="143"/>
        <v>-2.66</v>
      </c>
      <c r="S219" s="22">
        <f t="shared" si="144"/>
        <v>-247.37</v>
      </c>
      <c r="U219" s="22">
        <v>-255.35</v>
      </c>
      <c r="V219" s="20">
        <v>27.5</v>
      </c>
      <c r="W219" s="23">
        <v>50</v>
      </c>
      <c r="X219" s="23">
        <f t="shared" si="145"/>
        <v>-22.5</v>
      </c>
      <c r="Y219" s="24">
        <f t="shared" si="146"/>
        <v>-270</v>
      </c>
      <c r="Z219" s="24">
        <f t="shared" si="147"/>
        <v>114</v>
      </c>
      <c r="AA219" s="22">
        <f t="shared" si="150"/>
        <v>-2.2399122807017542</v>
      </c>
      <c r="AB219" s="22">
        <f t="shared" si="151"/>
        <v>-26.878947368421052</v>
      </c>
      <c r="AC219" s="22">
        <f t="shared" si="152"/>
        <v>-228.47105263157894</v>
      </c>
      <c r="AD219" s="22">
        <f t="shared" si="153"/>
        <v>18.898947368421062</v>
      </c>
      <c r="AE219" s="24"/>
      <c r="AF219" s="4">
        <v>-26.878947368421052</v>
      </c>
      <c r="AG219" s="4">
        <v>0</v>
      </c>
      <c r="AH219" s="4">
        <f t="shared" si="149"/>
        <v>-26.878947368421052</v>
      </c>
    </row>
    <row r="220" spans="1:34">
      <c r="A220" s="16" t="s">
        <v>442</v>
      </c>
      <c r="B220" s="16" t="s">
        <v>443</v>
      </c>
      <c r="C220" s="16" t="s">
        <v>444</v>
      </c>
      <c r="D220" s="19">
        <v>38261</v>
      </c>
      <c r="E220" s="16" t="s">
        <v>111</v>
      </c>
      <c r="F220" s="20">
        <v>50</v>
      </c>
      <c r="G220" s="20">
        <v>0</v>
      </c>
      <c r="H220" s="20">
        <v>32</v>
      </c>
      <c r="I220" s="20">
        <v>1</v>
      </c>
      <c r="J220" s="21">
        <f t="shared" si="140"/>
        <v>385</v>
      </c>
      <c r="K220" s="22">
        <v>1537</v>
      </c>
      <c r="L220" s="19">
        <v>44804</v>
      </c>
      <c r="M220" s="22">
        <v>550.76</v>
      </c>
      <c r="N220" s="22">
        <v>986.24</v>
      </c>
      <c r="O220" s="22">
        <f t="shared" si="141"/>
        <v>1006.73</v>
      </c>
      <c r="P220" s="22">
        <v>20.49</v>
      </c>
      <c r="Q220" s="22">
        <f t="shared" si="142"/>
        <v>2.5612499999999998</v>
      </c>
      <c r="R220" s="22">
        <f t="shared" si="143"/>
        <v>10.244999999999999</v>
      </c>
      <c r="S220" s="22">
        <f t="shared" si="144"/>
        <v>975.995</v>
      </c>
      <c r="U220" s="22">
        <v>1006.73</v>
      </c>
      <c r="V220" s="20">
        <v>27.5</v>
      </c>
      <c r="W220" s="23">
        <v>50</v>
      </c>
      <c r="X220" s="23">
        <f t="shared" si="145"/>
        <v>-22.5</v>
      </c>
      <c r="Y220" s="24">
        <f t="shared" si="146"/>
        <v>-270</v>
      </c>
      <c r="Z220" s="24">
        <f t="shared" si="147"/>
        <v>123</v>
      </c>
      <c r="AA220" s="22">
        <f t="shared" si="150"/>
        <v>8.1847967479674804</v>
      </c>
      <c r="AB220" s="22">
        <f t="shared" si="151"/>
        <v>98.217560975609757</v>
      </c>
      <c r="AC220" s="22">
        <f t="shared" si="152"/>
        <v>908.51243902439023</v>
      </c>
      <c r="AD220" s="22">
        <f t="shared" si="153"/>
        <v>-67.482560975609772</v>
      </c>
      <c r="AE220" s="24"/>
      <c r="AF220" s="4">
        <v>98.217560975609757</v>
      </c>
      <c r="AG220" s="4">
        <v>0</v>
      </c>
      <c r="AH220" s="4">
        <f t="shared" si="149"/>
        <v>98.217560975609757</v>
      </c>
    </row>
    <row r="221" spans="1:34">
      <c r="A221" s="16" t="s">
        <v>445</v>
      </c>
      <c r="B221" s="16" t="s">
        <v>446</v>
      </c>
      <c r="C221" s="16" t="s">
        <v>447</v>
      </c>
      <c r="D221" s="19">
        <v>38261</v>
      </c>
      <c r="E221" s="16" t="s">
        <v>111</v>
      </c>
      <c r="F221" s="20">
        <v>50</v>
      </c>
      <c r="G221" s="20">
        <v>0</v>
      </c>
      <c r="H221" s="20">
        <v>32</v>
      </c>
      <c r="I221" s="20">
        <v>1</v>
      </c>
      <c r="J221" s="21">
        <f t="shared" si="140"/>
        <v>385</v>
      </c>
      <c r="K221" s="22">
        <v>2581</v>
      </c>
      <c r="L221" s="19">
        <v>44804</v>
      </c>
      <c r="M221" s="22">
        <v>924.86</v>
      </c>
      <c r="N221" s="22">
        <v>1656.14</v>
      </c>
      <c r="O221" s="22">
        <f t="shared" si="141"/>
        <v>1690.5500000000002</v>
      </c>
      <c r="P221" s="22">
        <v>34.409999999999997</v>
      </c>
      <c r="Q221" s="22">
        <f t="shared" si="142"/>
        <v>4.3012499999999996</v>
      </c>
      <c r="R221" s="22">
        <f t="shared" si="143"/>
        <v>17.204999999999998</v>
      </c>
      <c r="S221" s="22">
        <f t="shared" si="144"/>
        <v>1638.9350000000002</v>
      </c>
      <c r="U221" s="22">
        <v>1690.5500000000002</v>
      </c>
      <c r="V221" s="20">
        <v>27.5</v>
      </c>
      <c r="W221" s="23">
        <v>50</v>
      </c>
      <c r="X221" s="23">
        <f t="shared" si="145"/>
        <v>-22.5</v>
      </c>
      <c r="Y221" s="24">
        <f t="shared" si="146"/>
        <v>-270</v>
      </c>
      <c r="Z221" s="24">
        <f t="shared" si="147"/>
        <v>123</v>
      </c>
      <c r="AA221" s="22">
        <f t="shared" si="150"/>
        <v>13.744308943089433</v>
      </c>
      <c r="AB221" s="22">
        <f t="shared" si="151"/>
        <v>164.93170731707318</v>
      </c>
      <c r="AC221" s="22">
        <f t="shared" si="152"/>
        <v>1525.6182926829269</v>
      </c>
      <c r="AD221" s="22">
        <f t="shared" si="153"/>
        <v>-113.31670731707322</v>
      </c>
      <c r="AE221" s="24"/>
      <c r="AF221" s="4">
        <v>164.93170731707318</v>
      </c>
      <c r="AG221" s="4">
        <v>0</v>
      </c>
      <c r="AH221" s="4">
        <f t="shared" si="149"/>
        <v>164.93170731707318</v>
      </c>
    </row>
    <row r="222" spans="1:34">
      <c r="A222" s="16" t="s">
        <v>448</v>
      </c>
      <c r="B222" s="16" t="s">
        <v>449</v>
      </c>
      <c r="C222" s="16" t="s">
        <v>450</v>
      </c>
      <c r="D222" s="19">
        <v>38261</v>
      </c>
      <c r="E222" s="16" t="s">
        <v>111</v>
      </c>
      <c r="F222" s="20">
        <v>50</v>
      </c>
      <c r="G222" s="20">
        <v>0</v>
      </c>
      <c r="H222" s="20">
        <v>32</v>
      </c>
      <c r="I222" s="20">
        <v>1</v>
      </c>
      <c r="J222" s="21">
        <f t="shared" si="140"/>
        <v>385</v>
      </c>
      <c r="K222" s="22">
        <v>1285</v>
      </c>
      <c r="L222" s="19">
        <v>44804</v>
      </c>
      <c r="M222" s="22">
        <v>460.46</v>
      </c>
      <c r="N222" s="22">
        <v>824.54</v>
      </c>
      <c r="O222" s="22">
        <f t="shared" si="141"/>
        <v>841.67</v>
      </c>
      <c r="P222" s="22">
        <v>17.13</v>
      </c>
      <c r="Q222" s="22">
        <f t="shared" si="142"/>
        <v>2.1412499999999999</v>
      </c>
      <c r="R222" s="22">
        <f t="shared" si="143"/>
        <v>8.5649999999999995</v>
      </c>
      <c r="S222" s="22">
        <f t="shared" si="144"/>
        <v>815.97499999999991</v>
      </c>
      <c r="U222" s="22">
        <v>841.67</v>
      </c>
      <c r="V222" s="20">
        <v>27.5</v>
      </c>
      <c r="W222" s="23">
        <v>50</v>
      </c>
      <c r="X222" s="23">
        <f t="shared" si="145"/>
        <v>-22.5</v>
      </c>
      <c r="Y222" s="24">
        <f t="shared" si="146"/>
        <v>-270</v>
      </c>
      <c r="Z222" s="24">
        <f t="shared" si="147"/>
        <v>123</v>
      </c>
      <c r="AA222" s="22">
        <f t="shared" si="150"/>
        <v>6.8428455284552845</v>
      </c>
      <c r="AB222" s="22">
        <f t="shared" si="151"/>
        <v>82.11414634146341</v>
      </c>
      <c r="AC222" s="22">
        <f t="shared" si="152"/>
        <v>759.55585365853653</v>
      </c>
      <c r="AD222" s="22">
        <f t="shared" si="153"/>
        <v>-56.419146341463374</v>
      </c>
      <c r="AE222" s="24"/>
      <c r="AF222" s="4">
        <v>82.11414634146341</v>
      </c>
      <c r="AG222" s="4">
        <v>0</v>
      </c>
      <c r="AH222" s="4">
        <f t="shared" si="149"/>
        <v>82.11414634146341</v>
      </c>
    </row>
    <row r="223" spans="1:34">
      <c r="A223" s="16" t="s">
        <v>451</v>
      </c>
      <c r="B223" s="16" t="s">
        <v>452</v>
      </c>
      <c r="C223" s="16" t="s">
        <v>453</v>
      </c>
      <c r="D223" s="19">
        <v>38261</v>
      </c>
      <c r="E223" s="16" t="s">
        <v>111</v>
      </c>
      <c r="F223" s="20">
        <v>50</v>
      </c>
      <c r="G223" s="20">
        <v>0</v>
      </c>
      <c r="H223" s="20">
        <v>32</v>
      </c>
      <c r="I223" s="20">
        <v>1</v>
      </c>
      <c r="J223" s="21">
        <f t="shared" si="140"/>
        <v>385</v>
      </c>
      <c r="K223" s="22">
        <v>770</v>
      </c>
      <c r="L223" s="19">
        <v>44804</v>
      </c>
      <c r="M223" s="22">
        <v>275.91000000000003</v>
      </c>
      <c r="N223" s="22">
        <v>494.09</v>
      </c>
      <c r="O223" s="22">
        <f t="shared" si="141"/>
        <v>504.34999999999997</v>
      </c>
      <c r="P223" s="22">
        <v>10.26</v>
      </c>
      <c r="Q223" s="22">
        <f t="shared" si="142"/>
        <v>1.2825</v>
      </c>
      <c r="R223" s="22">
        <f t="shared" si="143"/>
        <v>5.13</v>
      </c>
      <c r="S223" s="22">
        <f t="shared" si="144"/>
        <v>488.96</v>
      </c>
      <c r="U223" s="22">
        <v>504.34999999999997</v>
      </c>
      <c r="V223" s="20">
        <v>27.5</v>
      </c>
      <c r="W223" s="23">
        <v>50</v>
      </c>
      <c r="X223" s="23">
        <f t="shared" si="145"/>
        <v>-22.5</v>
      </c>
      <c r="Y223" s="24">
        <f t="shared" si="146"/>
        <v>-270</v>
      </c>
      <c r="Z223" s="24">
        <f t="shared" si="147"/>
        <v>123</v>
      </c>
      <c r="AA223" s="22">
        <f t="shared" si="150"/>
        <v>4.1004065040650408</v>
      </c>
      <c r="AB223" s="22">
        <f t="shared" si="151"/>
        <v>49.204878048780486</v>
      </c>
      <c r="AC223" s="22">
        <f t="shared" si="152"/>
        <v>455.14512195121949</v>
      </c>
      <c r="AD223" s="22">
        <f t="shared" si="153"/>
        <v>-33.814878048780486</v>
      </c>
      <c r="AE223" s="24"/>
      <c r="AF223" s="4">
        <v>49.204878048780486</v>
      </c>
      <c r="AG223" s="4">
        <v>0</v>
      </c>
      <c r="AH223" s="4">
        <f t="shared" si="149"/>
        <v>49.204878048780486</v>
      </c>
    </row>
    <row r="224" spans="1:34">
      <c r="A224" s="16" t="s">
        <v>454</v>
      </c>
      <c r="B224" s="16" t="s">
        <v>455</v>
      </c>
      <c r="C224" s="16" t="s">
        <v>456</v>
      </c>
      <c r="D224" s="19">
        <v>38261</v>
      </c>
      <c r="E224" s="16" t="s">
        <v>111</v>
      </c>
      <c r="F224" s="20">
        <v>50</v>
      </c>
      <c r="G224" s="20">
        <v>0</v>
      </c>
      <c r="H224" s="20">
        <v>32</v>
      </c>
      <c r="I224" s="20">
        <v>1</v>
      </c>
      <c r="J224" s="21">
        <f t="shared" si="140"/>
        <v>385</v>
      </c>
      <c r="K224" s="22">
        <v>879</v>
      </c>
      <c r="L224" s="19">
        <v>44804</v>
      </c>
      <c r="M224" s="22">
        <v>314.99</v>
      </c>
      <c r="N224" s="22">
        <v>564.01</v>
      </c>
      <c r="O224" s="22">
        <f t="shared" si="141"/>
        <v>575.73</v>
      </c>
      <c r="P224" s="22">
        <v>11.72</v>
      </c>
      <c r="Q224" s="22">
        <f t="shared" si="142"/>
        <v>1.4650000000000001</v>
      </c>
      <c r="R224" s="22">
        <f t="shared" si="143"/>
        <v>5.86</v>
      </c>
      <c r="S224" s="22">
        <f t="shared" si="144"/>
        <v>558.15</v>
      </c>
      <c r="U224" s="22">
        <v>575.73</v>
      </c>
      <c r="V224" s="20">
        <v>27.5</v>
      </c>
      <c r="W224" s="23">
        <v>50</v>
      </c>
      <c r="X224" s="23">
        <f t="shared" si="145"/>
        <v>-22.5</v>
      </c>
      <c r="Y224" s="24">
        <f t="shared" si="146"/>
        <v>-270</v>
      </c>
      <c r="Z224" s="24">
        <f t="shared" si="147"/>
        <v>123</v>
      </c>
      <c r="AA224" s="22">
        <f t="shared" si="150"/>
        <v>4.6807317073170731</v>
      </c>
      <c r="AB224" s="22">
        <f t="shared" si="151"/>
        <v>56.168780487804881</v>
      </c>
      <c r="AC224" s="22">
        <f t="shared" si="152"/>
        <v>519.56121951219518</v>
      </c>
      <c r="AD224" s="22">
        <f t="shared" si="153"/>
        <v>-38.588780487804797</v>
      </c>
      <c r="AE224" s="24"/>
      <c r="AF224" s="4">
        <v>56.168780487804881</v>
      </c>
      <c r="AG224" s="4">
        <v>0</v>
      </c>
      <c r="AH224" s="4">
        <f t="shared" si="149"/>
        <v>56.168780487804881</v>
      </c>
    </row>
    <row r="225" spans="1:34">
      <c r="A225" s="16" t="s">
        <v>457</v>
      </c>
      <c r="B225" s="16" t="s">
        <v>458</v>
      </c>
      <c r="C225" s="16" t="s">
        <v>459</v>
      </c>
      <c r="D225" s="19">
        <v>38443</v>
      </c>
      <c r="E225" s="16" t="s">
        <v>111</v>
      </c>
      <c r="F225" s="20">
        <v>50</v>
      </c>
      <c r="G225" s="20">
        <v>0</v>
      </c>
      <c r="H225" s="20">
        <v>32</v>
      </c>
      <c r="I225" s="20">
        <v>7</v>
      </c>
      <c r="J225" s="21">
        <f t="shared" si="140"/>
        <v>391</v>
      </c>
      <c r="K225" s="22">
        <v>2209.65</v>
      </c>
      <c r="L225" s="19">
        <v>44804</v>
      </c>
      <c r="M225" s="22">
        <v>769.65</v>
      </c>
      <c r="N225" s="22">
        <v>1440</v>
      </c>
      <c r="O225" s="22">
        <f t="shared" si="141"/>
        <v>1469.46</v>
      </c>
      <c r="P225" s="22">
        <v>29.46</v>
      </c>
      <c r="Q225" s="22">
        <f t="shared" si="142"/>
        <v>3.6825000000000001</v>
      </c>
      <c r="R225" s="22">
        <f t="shared" si="143"/>
        <v>14.73</v>
      </c>
      <c r="S225" s="22">
        <f t="shared" si="144"/>
        <v>1425.27</v>
      </c>
      <c r="U225" s="22">
        <v>1469.46</v>
      </c>
      <c r="V225" s="20">
        <v>27.5</v>
      </c>
      <c r="W225" s="23">
        <v>50</v>
      </c>
      <c r="X225" s="23">
        <f t="shared" si="145"/>
        <v>-22.5</v>
      </c>
      <c r="Y225" s="24">
        <f t="shared" si="146"/>
        <v>-270</v>
      </c>
      <c r="Z225" s="24">
        <f t="shared" si="147"/>
        <v>129</v>
      </c>
      <c r="AA225" s="22">
        <f t="shared" si="150"/>
        <v>11.391162790697674</v>
      </c>
      <c r="AB225" s="22">
        <f t="shared" si="151"/>
        <v>136.69395348837207</v>
      </c>
      <c r="AC225" s="22">
        <f t="shared" si="152"/>
        <v>1332.766046511628</v>
      </c>
      <c r="AD225" s="22">
        <f t="shared" si="153"/>
        <v>-92.503953488371963</v>
      </c>
      <c r="AE225" s="24"/>
      <c r="AF225" s="4">
        <v>136.69395348837207</v>
      </c>
      <c r="AG225" s="4">
        <v>0</v>
      </c>
      <c r="AH225" s="4">
        <f t="shared" si="149"/>
        <v>136.69395348837207</v>
      </c>
    </row>
    <row r="226" spans="1:34">
      <c r="A226" s="16" t="s">
        <v>460</v>
      </c>
      <c r="B226" s="16" t="s">
        <v>461</v>
      </c>
      <c r="C226" s="16" t="s">
        <v>462</v>
      </c>
      <c r="D226" s="19">
        <v>38808</v>
      </c>
      <c r="E226" s="16" t="s">
        <v>111</v>
      </c>
      <c r="F226" s="20">
        <v>50</v>
      </c>
      <c r="G226" s="20">
        <v>0</v>
      </c>
      <c r="H226" s="20">
        <v>33</v>
      </c>
      <c r="I226" s="20">
        <v>7</v>
      </c>
      <c r="J226" s="21">
        <f t="shared" si="140"/>
        <v>403</v>
      </c>
      <c r="K226" s="22">
        <v>681149.3</v>
      </c>
      <c r="L226" s="19">
        <v>44804</v>
      </c>
      <c r="M226" s="22">
        <v>223644.09</v>
      </c>
      <c r="N226" s="22">
        <v>457505.21</v>
      </c>
      <c r="O226" s="22">
        <f t="shared" si="141"/>
        <v>466587.2</v>
      </c>
      <c r="P226" s="22">
        <v>9081.99</v>
      </c>
      <c r="Q226" s="22">
        <f t="shared" si="142"/>
        <v>1135.24875</v>
      </c>
      <c r="R226" s="22">
        <f t="shared" si="143"/>
        <v>4540.9949999999999</v>
      </c>
      <c r="S226" s="22">
        <f t="shared" si="144"/>
        <v>452964.21500000003</v>
      </c>
      <c r="U226" s="22">
        <v>466587.2</v>
      </c>
      <c r="V226" s="20">
        <v>27.5</v>
      </c>
      <c r="W226" s="23">
        <v>50</v>
      </c>
      <c r="X226" s="23">
        <f t="shared" si="145"/>
        <v>-22.5</v>
      </c>
      <c r="Y226" s="24">
        <f t="shared" si="146"/>
        <v>-270</v>
      </c>
      <c r="Z226" s="24">
        <f t="shared" si="147"/>
        <v>141</v>
      </c>
      <c r="AA226" s="22">
        <f t="shared" si="150"/>
        <v>3309.1290780141844</v>
      </c>
      <c r="AB226" s="22">
        <f t="shared" si="151"/>
        <v>39709.548936170213</v>
      </c>
      <c r="AC226" s="22">
        <f t="shared" si="152"/>
        <v>426877.65106382978</v>
      </c>
      <c r="AD226" s="22">
        <f t="shared" si="153"/>
        <v>-26086.563936170249</v>
      </c>
      <c r="AE226" s="24"/>
      <c r="AF226" s="4">
        <v>39709.548936170213</v>
      </c>
      <c r="AG226" s="4">
        <v>0</v>
      </c>
      <c r="AH226" s="4">
        <f t="shared" si="149"/>
        <v>39709.548936170213</v>
      </c>
    </row>
    <row r="227" spans="1:34">
      <c r="A227" s="16" t="s">
        <v>463</v>
      </c>
      <c r="B227" s="16" t="s">
        <v>464</v>
      </c>
      <c r="C227" s="16" t="s">
        <v>465</v>
      </c>
      <c r="D227" s="19">
        <v>38808</v>
      </c>
      <c r="E227" s="16" t="s">
        <v>111</v>
      </c>
      <c r="F227" s="20">
        <v>50</v>
      </c>
      <c r="G227" s="20">
        <v>0</v>
      </c>
      <c r="H227" s="20">
        <v>33</v>
      </c>
      <c r="I227" s="20">
        <v>7</v>
      </c>
      <c r="J227" s="21">
        <f t="shared" si="140"/>
        <v>403</v>
      </c>
      <c r="K227" s="22">
        <v>17334.98</v>
      </c>
      <c r="L227" s="19">
        <v>44804</v>
      </c>
      <c r="M227" s="22">
        <v>5691.64</v>
      </c>
      <c r="N227" s="22">
        <v>11643.34</v>
      </c>
      <c r="O227" s="22">
        <f t="shared" si="141"/>
        <v>11874.47</v>
      </c>
      <c r="P227" s="22">
        <v>231.13</v>
      </c>
      <c r="Q227" s="22">
        <f t="shared" si="142"/>
        <v>28.891249999999999</v>
      </c>
      <c r="R227" s="22">
        <f t="shared" si="143"/>
        <v>115.565</v>
      </c>
      <c r="S227" s="22">
        <f t="shared" si="144"/>
        <v>11527.775</v>
      </c>
      <c r="U227" s="22">
        <v>11874.47</v>
      </c>
      <c r="V227" s="20">
        <v>27.5</v>
      </c>
      <c r="W227" s="23">
        <v>50</v>
      </c>
      <c r="X227" s="23">
        <f t="shared" si="145"/>
        <v>-22.5</v>
      </c>
      <c r="Y227" s="24">
        <f t="shared" si="146"/>
        <v>-270</v>
      </c>
      <c r="Z227" s="24">
        <f t="shared" si="147"/>
        <v>141</v>
      </c>
      <c r="AA227" s="22">
        <f t="shared" si="150"/>
        <v>84.216099290780136</v>
      </c>
      <c r="AB227" s="22">
        <f t="shared" si="151"/>
        <v>1010.5931914893616</v>
      </c>
      <c r="AC227" s="22">
        <f t="shared" si="152"/>
        <v>10863.876808510639</v>
      </c>
      <c r="AD227" s="22">
        <f t="shared" si="153"/>
        <v>-663.89819148936112</v>
      </c>
      <c r="AE227" s="24"/>
      <c r="AF227" s="4">
        <v>1010.5931914893616</v>
      </c>
      <c r="AG227" s="4">
        <v>0</v>
      </c>
      <c r="AH227" s="4">
        <f t="shared" si="149"/>
        <v>1010.5931914893616</v>
      </c>
    </row>
    <row r="228" spans="1:34">
      <c r="A228" s="16" t="s">
        <v>466</v>
      </c>
      <c r="B228" s="16" t="s">
        <v>467</v>
      </c>
      <c r="C228" s="16" t="s">
        <v>468</v>
      </c>
      <c r="D228" s="19">
        <v>38899</v>
      </c>
      <c r="E228" s="16" t="s">
        <v>111</v>
      </c>
      <c r="F228" s="20">
        <v>50</v>
      </c>
      <c r="G228" s="20">
        <v>0</v>
      </c>
      <c r="H228" s="20">
        <v>33</v>
      </c>
      <c r="I228" s="20">
        <v>10</v>
      </c>
      <c r="J228" s="21">
        <f t="shared" si="140"/>
        <v>406</v>
      </c>
      <c r="K228" s="22">
        <v>577.5</v>
      </c>
      <c r="L228" s="19">
        <v>44804</v>
      </c>
      <c r="M228" s="22">
        <v>186.73</v>
      </c>
      <c r="N228" s="22">
        <v>390.77</v>
      </c>
      <c r="O228" s="22">
        <f t="shared" si="141"/>
        <v>398.46999999999997</v>
      </c>
      <c r="P228" s="22">
        <v>7.7</v>
      </c>
      <c r="Q228" s="22">
        <f t="shared" si="142"/>
        <v>0.96250000000000002</v>
      </c>
      <c r="R228" s="22">
        <f t="shared" si="143"/>
        <v>3.85</v>
      </c>
      <c r="S228" s="22">
        <f t="shared" si="144"/>
        <v>386.91999999999996</v>
      </c>
      <c r="U228" s="22">
        <v>398.46999999999997</v>
      </c>
      <c r="V228" s="20">
        <v>27.5</v>
      </c>
      <c r="W228" s="23">
        <v>50</v>
      </c>
      <c r="X228" s="23">
        <f t="shared" si="145"/>
        <v>-22.5</v>
      </c>
      <c r="Y228" s="24">
        <f t="shared" si="146"/>
        <v>-270</v>
      </c>
      <c r="Z228" s="24">
        <f t="shared" si="147"/>
        <v>144</v>
      </c>
      <c r="AA228" s="22">
        <f t="shared" si="150"/>
        <v>2.7671527777777776</v>
      </c>
      <c r="AB228" s="22">
        <f t="shared" si="151"/>
        <v>33.205833333333331</v>
      </c>
      <c r="AC228" s="22">
        <f t="shared" si="152"/>
        <v>365.26416666666665</v>
      </c>
      <c r="AD228" s="22">
        <f t="shared" si="153"/>
        <v>-21.655833333333305</v>
      </c>
      <c r="AE228" s="24"/>
      <c r="AF228" s="4">
        <v>33.205833333333331</v>
      </c>
      <c r="AG228" s="4">
        <v>0</v>
      </c>
      <c r="AH228" s="4">
        <f t="shared" si="149"/>
        <v>33.205833333333331</v>
      </c>
    </row>
    <row r="229" spans="1:34">
      <c r="A229" s="16" t="s">
        <v>469</v>
      </c>
      <c r="B229" s="16" t="s">
        <v>470</v>
      </c>
      <c r="C229" s="16" t="s">
        <v>471</v>
      </c>
      <c r="D229" s="19">
        <v>38899</v>
      </c>
      <c r="E229" s="16" t="s">
        <v>111</v>
      </c>
      <c r="F229" s="20">
        <v>50</v>
      </c>
      <c r="G229" s="20">
        <v>0</v>
      </c>
      <c r="H229" s="20">
        <v>33</v>
      </c>
      <c r="I229" s="20">
        <v>10</v>
      </c>
      <c r="J229" s="21">
        <f t="shared" si="140"/>
        <v>406</v>
      </c>
      <c r="K229" s="22">
        <v>1623.77</v>
      </c>
      <c r="L229" s="19">
        <v>44804</v>
      </c>
      <c r="M229" s="22">
        <v>525.1</v>
      </c>
      <c r="N229" s="22">
        <v>1098.67</v>
      </c>
      <c r="O229" s="22">
        <f t="shared" si="141"/>
        <v>1120.3200000000002</v>
      </c>
      <c r="P229" s="22">
        <v>21.65</v>
      </c>
      <c r="Q229" s="22">
        <f t="shared" si="142"/>
        <v>2.7062499999999998</v>
      </c>
      <c r="R229" s="22">
        <f t="shared" si="143"/>
        <v>10.824999999999999</v>
      </c>
      <c r="S229" s="22">
        <f t="shared" si="144"/>
        <v>1087.845</v>
      </c>
      <c r="U229" s="22">
        <v>1120.3200000000002</v>
      </c>
      <c r="V229" s="20">
        <v>27.5</v>
      </c>
      <c r="W229" s="23">
        <v>50</v>
      </c>
      <c r="X229" s="23">
        <f t="shared" si="145"/>
        <v>-22.5</v>
      </c>
      <c r="Y229" s="24">
        <f t="shared" si="146"/>
        <v>-270</v>
      </c>
      <c r="Z229" s="24">
        <f t="shared" si="147"/>
        <v>144</v>
      </c>
      <c r="AA229" s="22">
        <f t="shared" si="150"/>
        <v>7.7800000000000011</v>
      </c>
      <c r="AB229" s="22">
        <f t="shared" si="151"/>
        <v>93.360000000000014</v>
      </c>
      <c r="AC229" s="22">
        <f t="shared" si="152"/>
        <v>1026.96</v>
      </c>
      <c r="AD229" s="22">
        <f t="shared" si="153"/>
        <v>-60.884999999999991</v>
      </c>
      <c r="AE229" s="24"/>
      <c r="AF229" s="4">
        <v>93.360000000000014</v>
      </c>
      <c r="AG229" s="4">
        <v>0</v>
      </c>
      <c r="AH229" s="4">
        <f t="shared" si="149"/>
        <v>93.360000000000014</v>
      </c>
    </row>
    <row r="230" spans="1:34">
      <c r="A230" s="16" t="s">
        <v>472</v>
      </c>
      <c r="B230" s="16" t="s">
        <v>473</v>
      </c>
      <c r="C230" s="16" t="s">
        <v>474</v>
      </c>
      <c r="D230" s="19">
        <v>38991</v>
      </c>
      <c r="E230" s="16" t="s">
        <v>111</v>
      </c>
      <c r="F230" s="20">
        <v>50</v>
      </c>
      <c r="G230" s="20">
        <v>0</v>
      </c>
      <c r="H230" s="20">
        <v>34</v>
      </c>
      <c r="I230" s="20">
        <v>1</v>
      </c>
      <c r="J230" s="21">
        <f t="shared" si="140"/>
        <v>409</v>
      </c>
      <c r="K230" s="22">
        <v>5556.4</v>
      </c>
      <c r="L230" s="19">
        <v>44804</v>
      </c>
      <c r="M230" s="22">
        <v>1768.81</v>
      </c>
      <c r="N230" s="22">
        <v>3787.59</v>
      </c>
      <c r="O230" s="22">
        <f t="shared" si="141"/>
        <v>3861.67</v>
      </c>
      <c r="P230" s="22">
        <v>74.08</v>
      </c>
      <c r="Q230" s="22">
        <f t="shared" si="142"/>
        <v>9.26</v>
      </c>
      <c r="R230" s="22">
        <f t="shared" si="143"/>
        <v>37.04</v>
      </c>
      <c r="S230" s="22">
        <f t="shared" si="144"/>
        <v>3750.55</v>
      </c>
      <c r="U230" s="22">
        <v>3861.67</v>
      </c>
      <c r="V230" s="20">
        <v>27.5</v>
      </c>
      <c r="W230" s="23">
        <v>50</v>
      </c>
      <c r="X230" s="23">
        <f t="shared" si="145"/>
        <v>-22.5</v>
      </c>
      <c r="Y230" s="24">
        <f t="shared" si="146"/>
        <v>-270</v>
      </c>
      <c r="Z230" s="24">
        <f t="shared" si="147"/>
        <v>147</v>
      </c>
      <c r="AA230" s="22">
        <f t="shared" si="150"/>
        <v>26.269863945578233</v>
      </c>
      <c r="AB230" s="22">
        <f t="shared" si="151"/>
        <v>315.23836734693879</v>
      </c>
      <c r="AC230" s="22">
        <f t="shared" si="152"/>
        <v>3546.4316326530611</v>
      </c>
      <c r="AD230" s="22">
        <f t="shared" si="153"/>
        <v>-204.11836734693907</v>
      </c>
      <c r="AE230" s="24"/>
      <c r="AF230" s="4">
        <v>315.23836734693879</v>
      </c>
      <c r="AG230" s="4">
        <v>0</v>
      </c>
      <c r="AH230" s="4">
        <f t="shared" si="149"/>
        <v>315.23836734693879</v>
      </c>
    </row>
    <row r="231" spans="1:34">
      <c r="A231" s="16" t="s">
        <v>475</v>
      </c>
      <c r="B231" s="16" t="s">
        <v>476</v>
      </c>
      <c r="C231" s="16" t="s">
        <v>477</v>
      </c>
      <c r="D231" s="19">
        <v>39264</v>
      </c>
      <c r="E231" s="16" t="s">
        <v>111</v>
      </c>
      <c r="F231" s="20">
        <v>50</v>
      </c>
      <c r="G231" s="20">
        <v>0</v>
      </c>
      <c r="H231" s="20">
        <v>34</v>
      </c>
      <c r="I231" s="20">
        <v>10</v>
      </c>
      <c r="J231" s="21">
        <f t="shared" si="140"/>
        <v>418</v>
      </c>
      <c r="K231" s="22">
        <v>102935.77</v>
      </c>
      <c r="L231" s="19">
        <v>44804</v>
      </c>
      <c r="M231" s="22">
        <v>31223.919999999998</v>
      </c>
      <c r="N231" s="22">
        <v>71711.850000000006</v>
      </c>
      <c r="O231" s="22">
        <f t="shared" si="141"/>
        <v>73084.33</v>
      </c>
      <c r="P231" s="22">
        <v>1372.48</v>
      </c>
      <c r="Q231" s="22">
        <f t="shared" si="142"/>
        <v>171.56</v>
      </c>
      <c r="R231" s="22">
        <f t="shared" si="143"/>
        <v>686.24</v>
      </c>
      <c r="S231" s="22">
        <f t="shared" si="144"/>
        <v>71025.61</v>
      </c>
      <c r="U231" s="22">
        <v>73084.33</v>
      </c>
      <c r="V231" s="20">
        <v>27.5</v>
      </c>
      <c r="W231" s="23">
        <v>50</v>
      </c>
      <c r="X231" s="23">
        <f t="shared" si="145"/>
        <v>-22.5</v>
      </c>
      <c r="Y231" s="24">
        <f t="shared" si="146"/>
        <v>-270</v>
      </c>
      <c r="Z231" s="24">
        <f t="shared" si="147"/>
        <v>156</v>
      </c>
      <c r="AA231" s="22">
        <f t="shared" si="150"/>
        <v>468.48929487179487</v>
      </c>
      <c r="AB231" s="22">
        <f t="shared" si="151"/>
        <v>5621.8715384615389</v>
      </c>
      <c r="AC231" s="22">
        <f t="shared" si="152"/>
        <v>67462.458461538467</v>
      </c>
      <c r="AD231" s="22">
        <f t="shared" si="153"/>
        <v>-3563.1515384615341</v>
      </c>
      <c r="AE231" s="24"/>
      <c r="AF231" s="4">
        <v>5621.8715384615389</v>
      </c>
      <c r="AG231" s="4">
        <v>0</v>
      </c>
      <c r="AH231" s="4">
        <f t="shared" si="149"/>
        <v>5621.8715384615389</v>
      </c>
    </row>
    <row r="232" spans="1:34">
      <c r="A232" s="16" t="s">
        <v>478</v>
      </c>
      <c r="B232" s="16" t="s">
        <v>479</v>
      </c>
      <c r="C232" s="16" t="s">
        <v>480</v>
      </c>
      <c r="D232" s="19">
        <v>39539</v>
      </c>
      <c r="E232" s="16" t="s">
        <v>111</v>
      </c>
      <c r="F232" s="20">
        <v>50</v>
      </c>
      <c r="G232" s="20">
        <v>0</v>
      </c>
      <c r="H232" s="20">
        <v>35</v>
      </c>
      <c r="I232" s="20">
        <v>7</v>
      </c>
      <c r="J232" s="21">
        <f t="shared" si="140"/>
        <v>427</v>
      </c>
      <c r="K232" s="22">
        <v>14529.7</v>
      </c>
      <c r="L232" s="19">
        <v>44804</v>
      </c>
      <c r="M232" s="22">
        <v>4189.3500000000004</v>
      </c>
      <c r="N232" s="22">
        <v>10340.35</v>
      </c>
      <c r="O232" s="22">
        <f t="shared" si="141"/>
        <v>10534.07</v>
      </c>
      <c r="P232" s="22">
        <v>193.72</v>
      </c>
      <c r="Q232" s="22">
        <f t="shared" si="142"/>
        <v>24.215</v>
      </c>
      <c r="R232" s="22">
        <f t="shared" si="143"/>
        <v>96.86</v>
      </c>
      <c r="S232" s="22">
        <f t="shared" si="144"/>
        <v>10243.49</v>
      </c>
      <c r="U232" s="22">
        <v>10534.07</v>
      </c>
      <c r="V232" s="20">
        <v>27.5</v>
      </c>
      <c r="W232" s="23">
        <v>50</v>
      </c>
      <c r="X232" s="23">
        <f t="shared" si="145"/>
        <v>-22.5</v>
      </c>
      <c r="Y232" s="24">
        <f t="shared" si="146"/>
        <v>-270</v>
      </c>
      <c r="Z232" s="24">
        <f t="shared" si="147"/>
        <v>165</v>
      </c>
      <c r="AA232" s="22">
        <f t="shared" si="150"/>
        <v>63.842848484848481</v>
      </c>
      <c r="AB232" s="22">
        <f t="shared" si="151"/>
        <v>766.11418181818181</v>
      </c>
      <c r="AC232" s="22">
        <f t="shared" si="152"/>
        <v>9767.9558181818174</v>
      </c>
      <c r="AD232" s="22">
        <f t="shared" si="153"/>
        <v>-475.53418181818233</v>
      </c>
      <c r="AE232" s="24"/>
      <c r="AF232" s="4">
        <v>766.11418181818181</v>
      </c>
      <c r="AG232" s="4">
        <v>0</v>
      </c>
      <c r="AH232" s="4">
        <f t="shared" si="149"/>
        <v>766.11418181818181</v>
      </c>
    </row>
    <row r="233" spans="1:34">
      <c r="A233" s="16" t="s">
        <v>481</v>
      </c>
      <c r="B233" s="16" t="s">
        <v>482</v>
      </c>
      <c r="C233" s="16" t="s">
        <v>483</v>
      </c>
      <c r="D233" s="19">
        <v>39904</v>
      </c>
      <c r="E233" s="16" t="s">
        <v>111</v>
      </c>
      <c r="F233" s="20">
        <v>50</v>
      </c>
      <c r="G233" s="20">
        <v>0</v>
      </c>
      <c r="H233" s="20">
        <v>36</v>
      </c>
      <c r="I233" s="20">
        <v>7</v>
      </c>
      <c r="J233" s="21">
        <f t="shared" si="140"/>
        <v>439</v>
      </c>
      <c r="K233" s="22">
        <v>13993.29</v>
      </c>
      <c r="L233" s="19">
        <v>44804</v>
      </c>
      <c r="M233" s="22">
        <v>3754.92</v>
      </c>
      <c r="N233" s="22">
        <v>10238.370000000001</v>
      </c>
      <c r="O233" s="22">
        <f t="shared" si="141"/>
        <v>10424.950000000001</v>
      </c>
      <c r="P233" s="22">
        <v>186.58</v>
      </c>
      <c r="Q233" s="22">
        <f t="shared" si="142"/>
        <v>23.322500000000002</v>
      </c>
      <c r="R233" s="22">
        <f t="shared" si="143"/>
        <v>93.29</v>
      </c>
      <c r="S233" s="22">
        <f t="shared" si="144"/>
        <v>10145.08</v>
      </c>
      <c r="U233" s="22">
        <v>10424.950000000001</v>
      </c>
      <c r="V233" s="20">
        <v>27.5</v>
      </c>
      <c r="W233" s="23">
        <v>50</v>
      </c>
      <c r="X233" s="23">
        <f t="shared" si="145"/>
        <v>-22.5</v>
      </c>
      <c r="Y233" s="24">
        <f t="shared" si="146"/>
        <v>-270</v>
      </c>
      <c r="Z233" s="24">
        <f t="shared" si="147"/>
        <v>177</v>
      </c>
      <c r="AA233" s="22">
        <f t="shared" si="150"/>
        <v>58.898022598870064</v>
      </c>
      <c r="AB233" s="22">
        <f t="shared" si="151"/>
        <v>706.77627118644079</v>
      </c>
      <c r="AC233" s="22">
        <f t="shared" si="152"/>
        <v>9718.1737288135591</v>
      </c>
      <c r="AD233" s="22">
        <f t="shared" si="153"/>
        <v>-426.90627118644079</v>
      </c>
      <c r="AE233" s="24"/>
      <c r="AF233" s="4">
        <v>706.77627118644079</v>
      </c>
      <c r="AG233" s="4">
        <v>0</v>
      </c>
      <c r="AH233" s="4">
        <f t="shared" si="149"/>
        <v>706.77627118644079</v>
      </c>
    </row>
    <row r="234" spans="1:34">
      <c r="A234" s="16" t="s">
        <v>484</v>
      </c>
      <c r="B234" s="16" t="s">
        <v>485</v>
      </c>
      <c r="C234" s="16" t="s">
        <v>486</v>
      </c>
      <c r="D234" s="19">
        <v>40360</v>
      </c>
      <c r="E234" s="16" t="s">
        <v>111</v>
      </c>
      <c r="F234" s="20">
        <v>50</v>
      </c>
      <c r="G234" s="20">
        <v>0</v>
      </c>
      <c r="H234" s="20">
        <v>37</v>
      </c>
      <c r="I234" s="20">
        <v>10</v>
      </c>
      <c r="J234" s="21">
        <f t="shared" si="140"/>
        <v>454</v>
      </c>
      <c r="K234" s="22">
        <v>585699.53</v>
      </c>
      <c r="L234" s="19">
        <v>44804</v>
      </c>
      <c r="M234" s="22">
        <v>142520.22</v>
      </c>
      <c r="N234" s="22">
        <v>443179.31</v>
      </c>
      <c r="O234" s="22">
        <f t="shared" si="141"/>
        <v>450988.63</v>
      </c>
      <c r="P234" s="22">
        <v>7809.32</v>
      </c>
      <c r="Q234" s="22">
        <f t="shared" si="142"/>
        <v>976.16499999999996</v>
      </c>
      <c r="R234" s="22">
        <f t="shared" si="143"/>
        <v>3904.66</v>
      </c>
      <c r="S234" s="22">
        <f t="shared" si="144"/>
        <v>439274.65</v>
      </c>
      <c r="U234" s="22">
        <v>450988.63</v>
      </c>
      <c r="V234" s="20">
        <v>27.5</v>
      </c>
      <c r="W234" s="23">
        <v>50</v>
      </c>
      <c r="X234" s="23">
        <f t="shared" si="145"/>
        <v>-22.5</v>
      </c>
      <c r="Y234" s="24">
        <f t="shared" si="146"/>
        <v>-270</v>
      </c>
      <c r="Z234" s="24">
        <f t="shared" si="147"/>
        <v>192</v>
      </c>
      <c r="AA234" s="22">
        <f t="shared" si="150"/>
        <v>2348.8991145833334</v>
      </c>
      <c r="AB234" s="22">
        <f t="shared" si="151"/>
        <v>28186.789375</v>
      </c>
      <c r="AC234" s="22">
        <f t="shared" si="152"/>
        <v>422801.84062500001</v>
      </c>
      <c r="AD234" s="22">
        <f t="shared" si="153"/>
        <v>-16472.809375000012</v>
      </c>
      <c r="AE234" s="24"/>
      <c r="AF234" s="4">
        <v>28186.789375</v>
      </c>
      <c r="AG234" s="4">
        <v>0</v>
      </c>
      <c r="AH234" s="4">
        <f t="shared" si="149"/>
        <v>28186.789375</v>
      </c>
    </row>
    <row r="235" spans="1:34">
      <c r="A235" s="16" t="s">
        <v>487</v>
      </c>
      <c r="B235" s="16" t="s">
        <v>488</v>
      </c>
      <c r="C235" s="16" t="s">
        <v>489</v>
      </c>
      <c r="D235" s="19">
        <v>40360</v>
      </c>
      <c r="E235" s="16" t="s">
        <v>111</v>
      </c>
      <c r="F235" s="20">
        <v>50</v>
      </c>
      <c r="G235" s="20">
        <v>0</v>
      </c>
      <c r="H235" s="20">
        <v>37</v>
      </c>
      <c r="I235" s="20">
        <v>10</v>
      </c>
      <c r="J235" s="21">
        <f t="shared" si="140"/>
        <v>454</v>
      </c>
      <c r="K235" s="22">
        <v>485306.72</v>
      </c>
      <c r="L235" s="19">
        <v>44804</v>
      </c>
      <c r="M235" s="22">
        <v>118091.38</v>
      </c>
      <c r="N235" s="22">
        <v>367215.34</v>
      </c>
      <c r="O235" s="22">
        <f t="shared" si="141"/>
        <v>373686.10000000003</v>
      </c>
      <c r="P235" s="22">
        <v>6470.76</v>
      </c>
      <c r="Q235" s="22">
        <f t="shared" si="142"/>
        <v>808.84500000000003</v>
      </c>
      <c r="R235" s="22">
        <f t="shared" si="143"/>
        <v>3235.38</v>
      </c>
      <c r="S235" s="22">
        <f t="shared" si="144"/>
        <v>363979.96</v>
      </c>
      <c r="U235" s="22">
        <v>373686.10000000003</v>
      </c>
      <c r="V235" s="20">
        <v>27.5</v>
      </c>
      <c r="W235" s="23">
        <v>50</v>
      </c>
      <c r="X235" s="23">
        <f t="shared" si="145"/>
        <v>-22.5</v>
      </c>
      <c r="Y235" s="24">
        <f t="shared" si="146"/>
        <v>-270</v>
      </c>
      <c r="Z235" s="24">
        <f t="shared" si="147"/>
        <v>192</v>
      </c>
      <c r="AA235" s="22">
        <f t="shared" si="150"/>
        <v>1946.2817708333334</v>
      </c>
      <c r="AB235" s="22">
        <f t="shared" si="151"/>
        <v>23355.381250000002</v>
      </c>
      <c r="AC235" s="22">
        <f t="shared" si="152"/>
        <v>350330.71875000006</v>
      </c>
      <c r="AD235" s="22">
        <f t="shared" si="153"/>
        <v>-13649.241249999963</v>
      </c>
      <c r="AE235" s="24"/>
      <c r="AF235" s="4">
        <v>23355.381250000002</v>
      </c>
      <c r="AG235" s="4">
        <v>0</v>
      </c>
      <c r="AH235" s="4">
        <f t="shared" si="149"/>
        <v>23355.381250000002</v>
      </c>
    </row>
    <row r="236" spans="1:34">
      <c r="A236" s="16" t="s">
        <v>490</v>
      </c>
      <c r="B236" s="16" t="s">
        <v>491</v>
      </c>
      <c r="C236" s="16" t="s">
        <v>492</v>
      </c>
      <c r="D236" s="19">
        <v>40452</v>
      </c>
      <c r="E236" s="16" t="s">
        <v>111</v>
      </c>
      <c r="F236" s="20">
        <v>50</v>
      </c>
      <c r="G236" s="20">
        <v>0</v>
      </c>
      <c r="H236" s="20">
        <v>38</v>
      </c>
      <c r="I236" s="20">
        <v>1</v>
      </c>
      <c r="J236" s="21">
        <f t="shared" si="140"/>
        <v>457</v>
      </c>
      <c r="K236" s="22">
        <v>10073.57</v>
      </c>
      <c r="L236" s="19">
        <v>44804</v>
      </c>
      <c r="M236" s="22">
        <v>2400.86</v>
      </c>
      <c r="N236" s="22">
        <v>7672.71</v>
      </c>
      <c r="O236" s="22">
        <f t="shared" si="141"/>
        <v>7807.02</v>
      </c>
      <c r="P236" s="22">
        <v>134.31</v>
      </c>
      <c r="Q236" s="22">
        <f t="shared" si="142"/>
        <v>16.78875</v>
      </c>
      <c r="R236" s="22">
        <f t="shared" si="143"/>
        <v>67.155000000000001</v>
      </c>
      <c r="S236" s="22">
        <f t="shared" si="144"/>
        <v>7605.5550000000003</v>
      </c>
      <c r="U236" s="22">
        <v>7807.02</v>
      </c>
      <c r="V236" s="20">
        <v>27.5</v>
      </c>
      <c r="W236" s="23">
        <v>50</v>
      </c>
      <c r="X236" s="23">
        <f t="shared" si="145"/>
        <v>-22.5</v>
      </c>
      <c r="Y236" s="24">
        <f t="shared" si="146"/>
        <v>-270</v>
      </c>
      <c r="Z236" s="24">
        <f t="shared" si="147"/>
        <v>195</v>
      </c>
      <c r="AA236" s="22">
        <f t="shared" si="150"/>
        <v>40.036000000000001</v>
      </c>
      <c r="AB236" s="22">
        <f t="shared" si="151"/>
        <v>480.43200000000002</v>
      </c>
      <c r="AC236" s="22">
        <f t="shared" si="152"/>
        <v>7326.5880000000006</v>
      </c>
      <c r="AD236" s="22">
        <f t="shared" si="153"/>
        <v>-278.96699999999964</v>
      </c>
      <c r="AE236" s="24"/>
      <c r="AF236" s="4">
        <v>480.43200000000002</v>
      </c>
      <c r="AG236" s="4">
        <v>0</v>
      </c>
      <c r="AH236" s="4">
        <f t="shared" si="149"/>
        <v>480.43200000000002</v>
      </c>
    </row>
    <row r="237" spans="1:34">
      <c r="A237" s="16" t="s">
        <v>493</v>
      </c>
      <c r="B237" s="16" t="s">
        <v>494</v>
      </c>
      <c r="C237" s="16" t="s">
        <v>495</v>
      </c>
      <c r="D237" s="19">
        <v>40452</v>
      </c>
      <c r="E237" s="16" t="s">
        <v>111</v>
      </c>
      <c r="F237" s="20">
        <v>50</v>
      </c>
      <c r="G237" s="20">
        <v>0</v>
      </c>
      <c r="H237" s="20">
        <v>38</v>
      </c>
      <c r="I237" s="20">
        <v>1</v>
      </c>
      <c r="J237" s="21">
        <f t="shared" si="140"/>
        <v>457</v>
      </c>
      <c r="K237" s="22">
        <v>627285.74</v>
      </c>
      <c r="L237" s="19">
        <v>44804</v>
      </c>
      <c r="M237" s="22">
        <v>149503.17000000001</v>
      </c>
      <c r="N237" s="22">
        <v>477782.57</v>
      </c>
      <c r="O237" s="22">
        <f t="shared" si="141"/>
        <v>486146.38</v>
      </c>
      <c r="P237" s="22">
        <v>8363.81</v>
      </c>
      <c r="Q237" s="22">
        <f t="shared" si="142"/>
        <v>1045.4762499999999</v>
      </c>
      <c r="R237" s="22">
        <f t="shared" si="143"/>
        <v>4181.9049999999997</v>
      </c>
      <c r="S237" s="22">
        <f t="shared" si="144"/>
        <v>473600.66499999998</v>
      </c>
      <c r="U237" s="22">
        <v>486146.38</v>
      </c>
      <c r="V237" s="20">
        <v>27.5</v>
      </c>
      <c r="W237" s="23">
        <v>50</v>
      </c>
      <c r="X237" s="23">
        <f t="shared" si="145"/>
        <v>-22.5</v>
      </c>
      <c r="Y237" s="24">
        <f t="shared" si="146"/>
        <v>-270</v>
      </c>
      <c r="Z237" s="24">
        <f t="shared" si="147"/>
        <v>195</v>
      </c>
      <c r="AA237" s="22">
        <f t="shared" si="150"/>
        <v>2493.0583589743592</v>
      </c>
      <c r="AB237" s="22">
        <f t="shared" si="151"/>
        <v>29916.70030769231</v>
      </c>
      <c r="AC237" s="22">
        <f t="shared" si="152"/>
        <v>456229.67969230772</v>
      </c>
      <c r="AD237" s="22">
        <f t="shared" si="153"/>
        <v>-17370.985307692259</v>
      </c>
      <c r="AE237" s="24"/>
      <c r="AF237" s="4">
        <v>29916.70030769231</v>
      </c>
      <c r="AG237" s="4">
        <v>0</v>
      </c>
      <c r="AH237" s="4">
        <f t="shared" si="149"/>
        <v>29916.70030769231</v>
      </c>
    </row>
    <row r="238" spans="1:34">
      <c r="A238" s="16" t="s">
        <v>496</v>
      </c>
      <c r="B238" s="16" t="s">
        <v>497</v>
      </c>
      <c r="C238" s="16" t="s">
        <v>498</v>
      </c>
      <c r="D238" s="19">
        <v>40544</v>
      </c>
      <c r="E238" s="16" t="s">
        <v>111</v>
      </c>
      <c r="F238" s="20">
        <v>50</v>
      </c>
      <c r="G238" s="20">
        <v>0</v>
      </c>
      <c r="H238" s="20">
        <v>38</v>
      </c>
      <c r="I238" s="20">
        <v>4</v>
      </c>
      <c r="J238" s="21">
        <f t="shared" si="140"/>
        <v>460</v>
      </c>
      <c r="K238" s="22">
        <v>185.82</v>
      </c>
      <c r="L238" s="19">
        <v>44804</v>
      </c>
      <c r="M238" s="22">
        <v>43.4</v>
      </c>
      <c r="N238" s="22">
        <v>142.41999999999999</v>
      </c>
      <c r="O238" s="22">
        <f t="shared" si="141"/>
        <v>144.89999999999998</v>
      </c>
      <c r="P238" s="22">
        <v>2.48</v>
      </c>
      <c r="Q238" s="22">
        <f t="shared" si="142"/>
        <v>0.31</v>
      </c>
      <c r="R238" s="22">
        <f t="shared" si="143"/>
        <v>1.24</v>
      </c>
      <c r="S238" s="22">
        <f t="shared" si="144"/>
        <v>141.17999999999998</v>
      </c>
      <c r="U238" s="22">
        <v>144.89999999999998</v>
      </c>
      <c r="V238" s="20">
        <v>27.5</v>
      </c>
      <c r="W238" s="23">
        <v>50</v>
      </c>
      <c r="X238" s="23">
        <f t="shared" si="145"/>
        <v>-22.5</v>
      </c>
      <c r="Y238" s="24">
        <f t="shared" si="146"/>
        <v>-270</v>
      </c>
      <c r="Z238" s="24">
        <f t="shared" si="147"/>
        <v>198</v>
      </c>
      <c r="AA238" s="22">
        <f t="shared" si="150"/>
        <v>0.7318181818181817</v>
      </c>
      <c r="AB238" s="22">
        <f t="shared" si="151"/>
        <v>8.7818181818181813</v>
      </c>
      <c r="AC238" s="22">
        <f t="shared" si="152"/>
        <v>136.1181818181818</v>
      </c>
      <c r="AD238" s="22">
        <f t="shared" si="153"/>
        <v>-5.0618181818181824</v>
      </c>
      <c r="AE238" s="24"/>
      <c r="AF238" s="4">
        <v>8.7818181818181813</v>
      </c>
      <c r="AG238" s="4">
        <v>0</v>
      </c>
      <c r="AH238" s="4">
        <f t="shared" si="149"/>
        <v>8.7818181818181813</v>
      </c>
    </row>
    <row r="239" spans="1:34">
      <c r="A239" s="16" t="s">
        <v>499</v>
      </c>
      <c r="B239" s="16" t="s">
        <v>500</v>
      </c>
      <c r="C239" s="16" t="s">
        <v>501</v>
      </c>
      <c r="D239" s="19">
        <v>40817</v>
      </c>
      <c r="E239" s="16" t="s">
        <v>111</v>
      </c>
      <c r="F239" s="20">
        <v>50</v>
      </c>
      <c r="G239" s="20">
        <v>0</v>
      </c>
      <c r="H239" s="20">
        <v>39</v>
      </c>
      <c r="I239" s="20">
        <v>1</v>
      </c>
      <c r="J239" s="21">
        <f t="shared" si="140"/>
        <v>469</v>
      </c>
      <c r="K239" s="22">
        <v>1862.12</v>
      </c>
      <c r="L239" s="19">
        <v>44804</v>
      </c>
      <c r="M239" s="22">
        <v>406.53</v>
      </c>
      <c r="N239" s="22">
        <v>1455.59</v>
      </c>
      <c r="O239" s="22">
        <f t="shared" si="141"/>
        <v>1480.4099999999999</v>
      </c>
      <c r="P239" s="22">
        <v>24.82</v>
      </c>
      <c r="Q239" s="22">
        <f t="shared" si="142"/>
        <v>3.1025</v>
      </c>
      <c r="R239" s="22">
        <f t="shared" si="143"/>
        <v>12.41</v>
      </c>
      <c r="S239" s="22">
        <f t="shared" si="144"/>
        <v>1443.1799999999998</v>
      </c>
      <c r="U239" s="22">
        <v>1480.4099999999999</v>
      </c>
      <c r="V239" s="20">
        <v>27.5</v>
      </c>
      <c r="W239" s="23">
        <v>50</v>
      </c>
      <c r="X239" s="23">
        <f t="shared" si="145"/>
        <v>-22.5</v>
      </c>
      <c r="Y239" s="24">
        <f t="shared" si="146"/>
        <v>-270</v>
      </c>
      <c r="Z239" s="24">
        <f t="shared" si="147"/>
        <v>207</v>
      </c>
      <c r="AA239" s="22">
        <f t="shared" si="150"/>
        <v>7.1517391304347822</v>
      </c>
      <c r="AB239" s="22">
        <f t="shared" si="151"/>
        <v>85.820869565217379</v>
      </c>
      <c r="AC239" s="22">
        <f t="shared" si="152"/>
        <v>1394.5891304347824</v>
      </c>
      <c r="AD239" s="22">
        <f t="shared" si="153"/>
        <v>-48.590869565217417</v>
      </c>
      <c r="AE239" s="24"/>
      <c r="AF239" s="4">
        <v>85.820869565217379</v>
      </c>
      <c r="AG239" s="4">
        <v>0</v>
      </c>
      <c r="AH239" s="4">
        <f t="shared" si="149"/>
        <v>85.820869565217379</v>
      </c>
    </row>
    <row r="240" spans="1:34">
      <c r="A240" s="16" t="s">
        <v>502</v>
      </c>
      <c r="B240" s="16" t="s">
        <v>503</v>
      </c>
      <c r="C240" s="16" t="s">
        <v>504</v>
      </c>
      <c r="D240" s="19">
        <v>40909</v>
      </c>
      <c r="E240" s="16" t="s">
        <v>111</v>
      </c>
      <c r="F240" s="20">
        <v>50</v>
      </c>
      <c r="G240" s="20">
        <v>0</v>
      </c>
      <c r="H240" s="20">
        <v>39</v>
      </c>
      <c r="I240" s="20">
        <v>4</v>
      </c>
      <c r="J240" s="21">
        <f t="shared" si="140"/>
        <v>472</v>
      </c>
      <c r="K240" s="22">
        <v>95698.72</v>
      </c>
      <c r="L240" s="19">
        <v>44804</v>
      </c>
      <c r="M240" s="22">
        <v>20415.79</v>
      </c>
      <c r="N240" s="22">
        <v>75282.929999999993</v>
      </c>
      <c r="O240" s="22">
        <f t="shared" si="141"/>
        <v>76558.909999999989</v>
      </c>
      <c r="P240" s="22">
        <v>1275.98</v>
      </c>
      <c r="Q240" s="22">
        <f t="shared" si="142"/>
        <v>159.4975</v>
      </c>
      <c r="R240" s="22">
        <f t="shared" si="143"/>
        <v>637.99</v>
      </c>
      <c r="S240" s="22">
        <f t="shared" si="144"/>
        <v>74644.939999999988</v>
      </c>
      <c r="U240" s="22">
        <v>76558.909999999989</v>
      </c>
      <c r="V240" s="20">
        <v>27.5</v>
      </c>
      <c r="W240" s="23">
        <v>50</v>
      </c>
      <c r="X240" s="23">
        <f t="shared" si="145"/>
        <v>-22.5</v>
      </c>
      <c r="Y240" s="24">
        <f t="shared" si="146"/>
        <v>-270</v>
      </c>
      <c r="Z240" s="24">
        <f t="shared" si="147"/>
        <v>210</v>
      </c>
      <c r="AA240" s="22">
        <f t="shared" si="150"/>
        <v>364.56623809523802</v>
      </c>
      <c r="AB240" s="22">
        <f t="shared" si="151"/>
        <v>4374.794857142856</v>
      </c>
      <c r="AC240" s="22">
        <f t="shared" si="152"/>
        <v>72184.115142857132</v>
      </c>
      <c r="AD240" s="22">
        <f t="shared" si="153"/>
        <v>-2460.8248571428558</v>
      </c>
      <c r="AE240" s="24"/>
      <c r="AF240" s="4">
        <v>4374.794857142856</v>
      </c>
      <c r="AG240" s="4">
        <v>0</v>
      </c>
      <c r="AH240" s="4">
        <f t="shared" si="149"/>
        <v>4374.794857142856</v>
      </c>
    </row>
    <row r="241" spans="1:34">
      <c r="A241" s="16" t="s">
        <v>505</v>
      </c>
      <c r="B241" s="16" t="s">
        <v>506</v>
      </c>
      <c r="C241" s="16" t="s">
        <v>507</v>
      </c>
      <c r="D241" s="19">
        <v>41091</v>
      </c>
      <c r="E241" s="16" t="s">
        <v>111</v>
      </c>
      <c r="F241" s="20">
        <v>50</v>
      </c>
      <c r="G241" s="20">
        <v>0</v>
      </c>
      <c r="H241" s="20">
        <v>39</v>
      </c>
      <c r="I241" s="20">
        <v>10</v>
      </c>
      <c r="J241" s="21">
        <f t="shared" si="140"/>
        <v>478</v>
      </c>
      <c r="K241" s="22">
        <v>2089.09</v>
      </c>
      <c r="L241" s="19">
        <v>44804</v>
      </c>
      <c r="M241" s="22">
        <v>424.76</v>
      </c>
      <c r="N241" s="22">
        <v>1664.33</v>
      </c>
      <c r="O241" s="22">
        <f t="shared" si="141"/>
        <v>1692.1799999999998</v>
      </c>
      <c r="P241" s="22">
        <v>27.85</v>
      </c>
      <c r="Q241" s="22">
        <f t="shared" si="142"/>
        <v>3.4812500000000002</v>
      </c>
      <c r="R241" s="22">
        <f t="shared" si="143"/>
        <v>13.925000000000001</v>
      </c>
      <c r="S241" s="22">
        <f t="shared" si="144"/>
        <v>1650.405</v>
      </c>
      <c r="U241" s="22">
        <v>1692.1799999999998</v>
      </c>
      <c r="V241" s="20">
        <v>27.5</v>
      </c>
      <c r="W241" s="23">
        <v>50</v>
      </c>
      <c r="X241" s="23">
        <f t="shared" si="145"/>
        <v>-22.5</v>
      </c>
      <c r="Y241" s="24">
        <f t="shared" si="146"/>
        <v>-270</v>
      </c>
      <c r="Z241" s="24">
        <f t="shared" si="147"/>
        <v>216</v>
      </c>
      <c r="AA241" s="22">
        <f t="shared" si="150"/>
        <v>7.8341666666666656</v>
      </c>
      <c r="AB241" s="22">
        <f t="shared" si="151"/>
        <v>94.009999999999991</v>
      </c>
      <c r="AC241" s="22">
        <f t="shared" si="152"/>
        <v>1598.1699999999998</v>
      </c>
      <c r="AD241" s="22">
        <f t="shared" si="153"/>
        <v>-52.235000000000127</v>
      </c>
      <c r="AE241" s="24"/>
      <c r="AF241" s="4">
        <v>94.009999999999991</v>
      </c>
      <c r="AG241" s="4">
        <v>0</v>
      </c>
      <c r="AH241" s="4">
        <f t="shared" si="149"/>
        <v>94.009999999999991</v>
      </c>
    </row>
    <row r="242" spans="1:34">
      <c r="A242" s="16" t="s">
        <v>508</v>
      </c>
      <c r="B242" s="16" t="s">
        <v>509</v>
      </c>
      <c r="C242" s="16" t="s">
        <v>510</v>
      </c>
      <c r="D242" s="19">
        <v>41275</v>
      </c>
      <c r="E242" s="16" t="s">
        <v>111</v>
      </c>
      <c r="F242" s="20">
        <v>50</v>
      </c>
      <c r="G242" s="20">
        <v>0</v>
      </c>
      <c r="H242" s="20">
        <v>40</v>
      </c>
      <c r="I242" s="20">
        <v>4</v>
      </c>
      <c r="J242" s="21">
        <f t="shared" si="140"/>
        <v>484</v>
      </c>
      <c r="K242" s="22">
        <v>45505.4</v>
      </c>
      <c r="L242" s="19">
        <v>44804</v>
      </c>
      <c r="M242" s="22">
        <v>8797.73</v>
      </c>
      <c r="N242" s="22">
        <v>36707.67</v>
      </c>
      <c r="O242" s="22">
        <f t="shared" si="141"/>
        <v>37314.409999999996</v>
      </c>
      <c r="P242" s="22">
        <v>606.74</v>
      </c>
      <c r="Q242" s="22">
        <f t="shared" si="142"/>
        <v>75.842500000000001</v>
      </c>
      <c r="R242" s="22">
        <f t="shared" si="143"/>
        <v>303.37</v>
      </c>
      <c r="S242" s="22">
        <f t="shared" si="144"/>
        <v>36404.299999999996</v>
      </c>
      <c r="U242" s="22">
        <v>37314.409999999996</v>
      </c>
      <c r="V242" s="20">
        <v>27.5</v>
      </c>
      <c r="W242" s="23">
        <v>50</v>
      </c>
      <c r="X242" s="23">
        <f t="shared" si="145"/>
        <v>-22.5</v>
      </c>
      <c r="Y242" s="24">
        <f t="shared" si="146"/>
        <v>-270</v>
      </c>
      <c r="Z242" s="24">
        <f t="shared" si="147"/>
        <v>222</v>
      </c>
      <c r="AA242" s="22">
        <f t="shared" si="150"/>
        <v>168.0829279279279</v>
      </c>
      <c r="AB242" s="22">
        <f t="shared" si="151"/>
        <v>2016.9951351351347</v>
      </c>
      <c r="AC242" s="22">
        <f t="shared" si="152"/>
        <v>35297.414864864862</v>
      </c>
      <c r="AD242" s="22">
        <f t="shared" si="153"/>
        <v>-1106.8851351351332</v>
      </c>
      <c r="AE242" s="24"/>
      <c r="AF242" s="4">
        <v>2016.9951351351347</v>
      </c>
      <c r="AG242" s="4">
        <v>0</v>
      </c>
      <c r="AH242" s="4">
        <f t="shared" si="149"/>
        <v>2016.9951351351347</v>
      </c>
    </row>
    <row r="243" spans="1:34">
      <c r="A243" s="16" t="s">
        <v>511</v>
      </c>
      <c r="B243" s="16" t="s">
        <v>512</v>
      </c>
      <c r="C243" s="16" t="s">
        <v>513</v>
      </c>
      <c r="D243" s="19">
        <v>41640</v>
      </c>
      <c r="E243" s="16" t="s">
        <v>111</v>
      </c>
      <c r="F243" s="20">
        <v>50</v>
      </c>
      <c r="G243" s="20">
        <v>0</v>
      </c>
      <c r="H243" s="20">
        <v>41</v>
      </c>
      <c r="I243" s="20">
        <v>4</v>
      </c>
      <c r="J243" s="21">
        <f t="shared" si="140"/>
        <v>496</v>
      </c>
      <c r="K243" s="22">
        <v>41495.79</v>
      </c>
      <c r="L243" s="19">
        <v>44804</v>
      </c>
      <c r="M243" s="22">
        <v>7192.64</v>
      </c>
      <c r="N243" s="22">
        <v>34303.15</v>
      </c>
      <c r="O243" s="22">
        <f t="shared" si="141"/>
        <v>34856.43</v>
      </c>
      <c r="P243" s="22">
        <v>553.28</v>
      </c>
      <c r="Q243" s="22">
        <f t="shared" si="142"/>
        <v>69.16</v>
      </c>
      <c r="R243" s="22">
        <f t="shared" si="143"/>
        <v>276.64</v>
      </c>
      <c r="S243" s="22">
        <f t="shared" si="144"/>
        <v>34026.51</v>
      </c>
      <c r="U243" s="22">
        <v>34856.43</v>
      </c>
      <c r="V243" s="20">
        <v>27.5</v>
      </c>
      <c r="W243" s="23">
        <v>50</v>
      </c>
      <c r="X243" s="23">
        <f t="shared" si="145"/>
        <v>-22.5</v>
      </c>
      <c r="Y243" s="24">
        <f t="shared" si="146"/>
        <v>-270</v>
      </c>
      <c r="Z243" s="24">
        <f t="shared" si="147"/>
        <v>234</v>
      </c>
      <c r="AA243" s="22">
        <f t="shared" si="150"/>
        <v>148.95910256410258</v>
      </c>
      <c r="AB243" s="22">
        <f t="shared" si="151"/>
        <v>1787.509230769231</v>
      </c>
      <c r="AC243" s="22">
        <f t="shared" si="152"/>
        <v>33068.920769230768</v>
      </c>
      <c r="AD243" s="22">
        <f t="shared" si="153"/>
        <v>-957.58923076923384</v>
      </c>
      <c r="AE243" s="24"/>
      <c r="AF243" s="4">
        <v>1787.509230769231</v>
      </c>
      <c r="AG243" s="4">
        <v>0</v>
      </c>
      <c r="AH243" s="4">
        <f t="shared" si="149"/>
        <v>1787.509230769231</v>
      </c>
    </row>
    <row r="244" spans="1:34">
      <c r="A244" s="16" t="s">
        <v>514</v>
      </c>
      <c r="B244" s="16" t="s">
        <v>515</v>
      </c>
      <c r="C244" s="16" t="s">
        <v>516</v>
      </c>
      <c r="D244" s="19">
        <v>41913</v>
      </c>
      <c r="E244" s="16" t="s">
        <v>111</v>
      </c>
      <c r="F244" s="20">
        <v>50</v>
      </c>
      <c r="G244" s="20">
        <v>0</v>
      </c>
      <c r="H244" s="20">
        <v>42</v>
      </c>
      <c r="I244" s="20">
        <v>1</v>
      </c>
      <c r="J244" s="21">
        <f t="shared" si="140"/>
        <v>505</v>
      </c>
      <c r="K244" s="22">
        <v>2134.63</v>
      </c>
      <c r="L244" s="19">
        <v>44804</v>
      </c>
      <c r="M244" s="22">
        <v>337.96</v>
      </c>
      <c r="N244" s="22">
        <v>1796.67</v>
      </c>
      <c r="O244" s="22">
        <f t="shared" si="141"/>
        <v>1825.13</v>
      </c>
      <c r="P244" s="22">
        <v>28.46</v>
      </c>
      <c r="Q244" s="22">
        <f t="shared" si="142"/>
        <v>3.5575000000000001</v>
      </c>
      <c r="R244" s="22">
        <f t="shared" si="143"/>
        <v>14.23</v>
      </c>
      <c r="S244" s="22">
        <f t="shared" si="144"/>
        <v>1782.44</v>
      </c>
      <c r="U244" s="22">
        <v>1825.13</v>
      </c>
      <c r="V244" s="20">
        <v>27.5</v>
      </c>
      <c r="W244" s="23">
        <v>50</v>
      </c>
      <c r="X244" s="23">
        <f t="shared" si="145"/>
        <v>-22.5</v>
      </c>
      <c r="Y244" s="24">
        <f t="shared" si="146"/>
        <v>-270</v>
      </c>
      <c r="Z244" s="24">
        <f t="shared" si="147"/>
        <v>243</v>
      </c>
      <c r="AA244" s="22">
        <f t="shared" si="150"/>
        <v>7.5108230452674904</v>
      </c>
      <c r="AB244" s="22">
        <f t="shared" si="151"/>
        <v>90.129876543209889</v>
      </c>
      <c r="AC244" s="22">
        <f t="shared" si="152"/>
        <v>1735.0001234567903</v>
      </c>
      <c r="AD244" s="22">
        <f t="shared" si="153"/>
        <v>-47.439876543209721</v>
      </c>
      <c r="AE244" s="24"/>
      <c r="AF244" s="4">
        <v>90.129876543209889</v>
      </c>
      <c r="AG244" s="4">
        <v>0</v>
      </c>
      <c r="AH244" s="4">
        <f t="shared" si="149"/>
        <v>90.129876543209889</v>
      </c>
    </row>
    <row r="245" spans="1:34">
      <c r="A245" s="16" t="s">
        <v>517</v>
      </c>
      <c r="B245" s="16" t="s">
        <v>515</v>
      </c>
      <c r="C245" s="16" t="s">
        <v>518</v>
      </c>
      <c r="D245" s="19">
        <v>42004</v>
      </c>
      <c r="E245" s="16" t="s">
        <v>111</v>
      </c>
      <c r="F245" s="20">
        <v>50</v>
      </c>
      <c r="G245" s="20">
        <v>0</v>
      </c>
      <c r="H245" s="20">
        <v>42</v>
      </c>
      <c r="I245" s="20">
        <v>4</v>
      </c>
      <c r="J245" s="21">
        <f t="shared" si="140"/>
        <v>508</v>
      </c>
      <c r="K245" s="22">
        <v>-2000</v>
      </c>
      <c r="L245" s="19">
        <v>44804</v>
      </c>
      <c r="M245" s="22">
        <v>-2000</v>
      </c>
      <c r="N245" s="22">
        <v>0</v>
      </c>
      <c r="O245" s="22">
        <f t="shared" si="141"/>
        <v>0</v>
      </c>
      <c r="P245" s="22">
        <v>0</v>
      </c>
      <c r="Q245" s="22">
        <f t="shared" si="142"/>
        <v>0</v>
      </c>
      <c r="R245" s="22">
        <f t="shared" si="143"/>
        <v>0</v>
      </c>
      <c r="S245" s="22">
        <f t="shared" si="144"/>
        <v>0</v>
      </c>
      <c r="U245" s="22">
        <v>0</v>
      </c>
      <c r="V245" s="20">
        <v>27.5</v>
      </c>
      <c r="W245" s="23">
        <v>50</v>
      </c>
      <c r="X245" s="23">
        <f t="shared" si="145"/>
        <v>-22.5</v>
      </c>
      <c r="Y245" s="24">
        <f t="shared" si="146"/>
        <v>-270</v>
      </c>
      <c r="Z245" s="24">
        <f t="shared" si="147"/>
        <v>246</v>
      </c>
      <c r="AA245" s="22">
        <f t="shared" si="150"/>
        <v>0</v>
      </c>
      <c r="AB245" s="22">
        <f t="shared" si="151"/>
        <v>0</v>
      </c>
      <c r="AC245" s="22">
        <f t="shared" si="152"/>
        <v>0</v>
      </c>
      <c r="AD245" s="22">
        <f t="shared" si="153"/>
        <v>0</v>
      </c>
      <c r="AE245" s="24"/>
      <c r="AF245" s="4">
        <v>0</v>
      </c>
      <c r="AG245" s="4">
        <v>0</v>
      </c>
      <c r="AH245" s="4">
        <f t="shared" si="149"/>
        <v>0</v>
      </c>
    </row>
    <row r="246" spans="1:34">
      <c r="A246" s="16" t="s">
        <v>519</v>
      </c>
      <c r="B246" s="16" t="s">
        <v>515</v>
      </c>
      <c r="C246" s="16" t="s">
        <v>520</v>
      </c>
      <c r="D246" s="19">
        <v>42005</v>
      </c>
      <c r="E246" s="16" t="s">
        <v>45</v>
      </c>
      <c r="F246" s="20">
        <v>0</v>
      </c>
      <c r="G246" s="20">
        <v>0</v>
      </c>
      <c r="H246" s="20">
        <v>0</v>
      </c>
      <c r="I246" s="20">
        <v>0</v>
      </c>
      <c r="J246" s="21">
        <f t="shared" si="140"/>
        <v>0</v>
      </c>
      <c r="K246" s="22">
        <v>1800</v>
      </c>
      <c r="L246" s="19">
        <v>44804</v>
      </c>
      <c r="M246" s="22">
        <v>0</v>
      </c>
      <c r="N246" s="22">
        <v>1800</v>
      </c>
      <c r="O246" s="22">
        <f t="shared" si="141"/>
        <v>1800</v>
      </c>
      <c r="P246" s="22">
        <v>0</v>
      </c>
      <c r="Q246" s="22">
        <f t="shared" si="142"/>
        <v>0</v>
      </c>
      <c r="R246" s="22">
        <f t="shared" si="143"/>
        <v>0</v>
      </c>
      <c r="S246" s="22">
        <f t="shared" si="144"/>
        <v>1800</v>
      </c>
      <c r="U246" s="22">
        <v>1800</v>
      </c>
      <c r="V246" s="20">
        <v>0</v>
      </c>
      <c r="W246" s="23">
        <v>0</v>
      </c>
      <c r="X246" s="23">
        <f t="shared" si="145"/>
        <v>0</v>
      </c>
      <c r="Y246" s="24">
        <f t="shared" si="146"/>
        <v>0</v>
      </c>
      <c r="Z246" s="24">
        <v>0</v>
      </c>
      <c r="AA246" s="22">
        <v>0</v>
      </c>
      <c r="AB246" s="22">
        <f t="shared" si="151"/>
        <v>0</v>
      </c>
      <c r="AC246" s="22">
        <f t="shared" si="152"/>
        <v>1800</v>
      </c>
      <c r="AD246" s="22">
        <f t="shared" si="153"/>
        <v>0</v>
      </c>
      <c r="AE246" s="24"/>
      <c r="AF246" s="4">
        <v>0</v>
      </c>
      <c r="AG246" s="4">
        <v>0</v>
      </c>
      <c r="AH246" s="4">
        <f t="shared" si="149"/>
        <v>0</v>
      </c>
    </row>
    <row r="247" spans="1:34">
      <c r="A247" s="16" t="s">
        <v>521</v>
      </c>
      <c r="B247" s="16" t="s">
        <v>515</v>
      </c>
      <c r="C247" s="16" t="s">
        <v>520</v>
      </c>
      <c r="D247" s="19">
        <v>42005</v>
      </c>
      <c r="E247" s="16" t="s">
        <v>111</v>
      </c>
      <c r="F247" s="20">
        <v>50</v>
      </c>
      <c r="G247" s="20">
        <v>0</v>
      </c>
      <c r="H247" s="20">
        <v>42</v>
      </c>
      <c r="I247" s="20">
        <v>4</v>
      </c>
      <c r="J247" s="21">
        <f t="shared" si="140"/>
        <v>508</v>
      </c>
      <c r="K247" s="22">
        <v>-1800</v>
      </c>
      <c r="L247" s="19">
        <v>44804</v>
      </c>
      <c r="M247" s="22">
        <v>-276</v>
      </c>
      <c r="N247" s="22">
        <v>-1524</v>
      </c>
      <c r="O247" s="22">
        <f t="shared" si="141"/>
        <v>-1548</v>
      </c>
      <c r="P247" s="22">
        <v>-24</v>
      </c>
      <c r="Q247" s="22">
        <f t="shared" si="142"/>
        <v>-3</v>
      </c>
      <c r="R247" s="22">
        <f t="shared" si="143"/>
        <v>-12</v>
      </c>
      <c r="S247" s="22">
        <f t="shared" si="144"/>
        <v>-1512</v>
      </c>
      <c r="U247" s="22">
        <v>-1548</v>
      </c>
      <c r="V247" s="20">
        <v>27.5</v>
      </c>
      <c r="W247" s="23">
        <v>50</v>
      </c>
      <c r="X247" s="23">
        <f t="shared" si="145"/>
        <v>-22.5</v>
      </c>
      <c r="Y247" s="24">
        <f t="shared" si="146"/>
        <v>-270</v>
      </c>
      <c r="Z247" s="24">
        <f t="shared" si="147"/>
        <v>246</v>
      </c>
      <c r="AA247" s="22">
        <f t="shared" si="150"/>
        <v>-6.2926829268292686</v>
      </c>
      <c r="AB247" s="22">
        <f t="shared" si="151"/>
        <v>-75.512195121951223</v>
      </c>
      <c r="AC247" s="22">
        <f t="shared" si="152"/>
        <v>-1472.4878048780488</v>
      </c>
      <c r="AD247" s="22">
        <f t="shared" si="153"/>
        <v>39.512195121951208</v>
      </c>
      <c r="AE247" s="24"/>
      <c r="AF247" s="4">
        <v>-75.512195121951223</v>
      </c>
      <c r="AG247" s="4">
        <v>0</v>
      </c>
      <c r="AH247" s="4">
        <f t="shared" si="149"/>
        <v>-75.512195121951223</v>
      </c>
    </row>
    <row r="248" spans="1:34">
      <c r="A248" s="16" t="s">
        <v>522</v>
      </c>
      <c r="B248" s="16" t="s">
        <v>515</v>
      </c>
      <c r="C248" s="16" t="s">
        <v>214</v>
      </c>
      <c r="D248" s="19">
        <v>42401</v>
      </c>
      <c r="E248" s="16" t="s">
        <v>111</v>
      </c>
      <c r="F248" s="20">
        <v>50</v>
      </c>
      <c r="G248" s="20">
        <v>0</v>
      </c>
      <c r="H248" s="20">
        <v>43</v>
      </c>
      <c r="I248" s="20">
        <v>5</v>
      </c>
      <c r="J248" s="21">
        <f t="shared" ref="J248:J259" si="154">(H248*12)+I248</f>
        <v>521</v>
      </c>
      <c r="K248" s="22">
        <v>623338.80000000005</v>
      </c>
      <c r="L248" s="19">
        <v>44804</v>
      </c>
      <c r="M248" s="22">
        <v>82072.960000000006</v>
      </c>
      <c r="N248" s="22">
        <v>541265.84</v>
      </c>
      <c r="O248" s="22">
        <f t="shared" ref="O248:O259" si="155">+N248+P248</f>
        <v>549577.02</v>
      </c>
      <c r="P248" s="22">
        <v>8311.18</v>
      </c>
      <c r="Q248" s="22">
        <f t="shared" ref="Q248:Q259" si="156">+P248/8</f>
        <v>1038.8975</v>
      </c>
      <c r="R248" s="22">
        <f t="shared" ref="R248:R259" si="157">+Q248*4</f>
        <v>4155.59</v>
      </c>
      <c r="S248" s="22">
        <f t="shared" ref="S248:S259" si="158">+O248-P248-R248</f>
        <v>537110.25</v>
      </c>
      <c r="U248" s="22">
        <v>549577.02</v>
      </c>
      <c r="V248" s="20">
        <v>27.5</v>
      </c>
      <c r="W248" s="23">
        <v>50</v>
      </c>
      <c r="X248" s="23">
        <f t="shared" ref="X248:X259" si="159">+V248-W248</f>
        <v>-22.5</v>
      </c>
      <c r="Y248" s="24">
        <f t="shared" ref="Y248:Y259" si="160">+X248*12</f>
        <v>-270</v>
      </c>
      <c r="Z248" s="24">
        <f t="shared" ref="Z248:Z259" si="161">+J248+Y248+8</f>
        <v>259</v>
      </c>
      <c r="AA248" s="22">
        <f t="shared" si="150"/>
        <v>2121.9189961389961</v>
      </c>
      <c r="AB248" s="22">
        <f t="shared" si="151"/>
        <v>25463.027953667952</v>
      </c>
      <c r="AC248" s="22">
        <f t="shared" si="152"/>
        <v>524113.99204633204</v>
      </c>
      <c r="AD248" s="22">
        <f t="shared" si="153"/>
        <v>-12996.257953667955</v>
      </c>
      <c r="AE248" s="24"/>
      <c r="AF248" s="4">
        <v>25463.027953667952</v>
      </c>
      <c r="AG248" s="4">
        <v>0</v>
      </c>
      <c r="AH248" s="4">
        <f t="shared" ref="AH248:AH259" si="162">+AF248+AG248</f>
        <v>25463.027953667952</v>
      </c>
    </row>
    <row r="249" spans="1:34">
      <c r="A249" s="16" t="s">
        <v>523</v>
      </c>
      <c r="B249" s="16" t="s">
        <v>515</v>
      </c>
      <c r="C249" s="16" t="s">
        <v>214</v>
      </c>
      <c r="D249" s="19">
        <v>42552</v>
      </c>
      <c r="E249" s="16" t="s">
        <v>111</v>
      </c>
      <c r="F249" s="20">
        <v>50</v>
      </c>
      <c r="G249" s="20">
        <v>0</v>
      </c>
      <c r="H249" s="20">
        <v>43</v>
      </c>
      <c r="I249" s="20">
        <v>10</v>
      </c>
      <c r="J249" s="21">
        <f t="shared" si="154"/>
        <v>526</v>
      </c>
      <c r="K249" s="22">
        <v>4147.16</v>
      </c>
      <c r="L249" s="19">
        <v>44804</v>
      </c>
      <c r="M249" s="22">
        <v>511.46</v>
      </c>
      <c r="N249" s="22">
        <v>3635.7</v>
      </c>
      <c r="O249" s="22">
        <f t="shared" si="155"/>
        <v>3690.99</v>
      </c>
      <c r="P249" s="22">
        <v>55.29</v>
      </c>
      <c r="Q249" s="22">
        <f t="shared" si="156"/>
        <v>6.9112499999999999</v>
      </c>
      <c r="R249" s="22">
        <f t="shared" si="157"/>
        <v>27.645</v>
      </c>
      <c r="S249" s="22">
        <f t="shared" si="158"/>
        <v>3608.0549999999998</v>
      </c>
      <c r="U249" s="22">
        <v>3690.99</v>
      </c>
      <c r="V249" s="20">
        <v>27.5</v>
      </c>
      <c r="W249" s="23">
        <v>50</v>
      </c>
      <c r="X249" s="23">
        <f t="shared" si="159"/>
        <v>-22.5</v>
      </c>
      <c r="Y249" s="24">
        <f t="shared" si="160"/>
        <v>-270</v>
      </c>
      <c r="Z249" s="24">
        <f t="shared" si="161"/>
        <v>264</v>
      </c>
      <c r="AA249" s="22">
        <f t="shared" si="150"/>
        <v>13.981022727272727</v>
      </c>
      <c r="AB249" s="22">
        <f t="shared" si="151"/>
        <v>167.77227272727271</v>
      </c>
      <c r="AC249" s="22">
        <f t="shared" si="152"/>
        <v>3523.2177272727272</v>
      </c>
      <c r="AD249" s="22">
        <f t="shared" si="153"/>
        <v>-84.837272727272648</v>
      </c>
      <c r="AE249" s="24"/>
      <c r="AF249" s="4">
        <v>167.77227272727271</v>
      </c>
      <c r="AG249" s="4">
        <v>0</v>
      </c>
      <c r="AH249" s="4">
        <f t="shared" si="162"/>
        <v>167.77227272727271</v>
      </c>
    </row>
    <row r="250" spans="1:34">
      <c r="A250" s="16" t="s">
        <v>524</v>
      </c>
      <c r="B250" s="16" t="s">
        <v>515</v>
      </c>
      <c r="C250" s="16" t="s">
        <v>525</v>
      </c>
      <c r="D250" s="19">
        <v>42705</v>
      </c>
      <c r="E250" s="16" t="s">
        <v>111</v>
      </c>
      <c r="F250" s="20">
        <v>50</v>
      </c>
      <c r="G250" s="20">
        <v>0</v>
      </c>
      <c r="H250" s="20">
        <v>44</v>
      </c>
      <c r="I250" s="20">
        <v>3</v>
      </c>
      <c r="J250" s="21">
        <f t="shared" si="154"/>
        <v>531</v>
      </c>
      <c r="K250" s="22">
        <v>38.92</v>
      </c>
      <c r="L250" s="19">
        <v>44804</v>
      </c>
      <c r="M250" s="22">
        <v>4.49</v>
      </c>
      <c r="N250" s="22">
        <v>34.43</v>
      </c>
      <c r="O250" s="22">
        <f t="shared" si="155"/>
        <v>34.950000000000003</v>
      </c>
      <c r="P250" s="22">
        <v>0.52</v>
      </c>
      <c r="Q250" s="22">
        <f t="shared" si="156"/>
        <v>6.5000000000000002E-2</v>
      </c>
      <c r="R250" s="22">
        <f t="shared" si="157"/>
        <v>0.26</v>
      </c>
      <c r="S250" s="22">
        <f t="shared" si="158"/>
        <v>34.17</v>
      </c>
      <c r="U250" s="22">
        <v>34.950000000000003</v>
      </c>
      <c r="V250" s="20">
        <v>27.5</v>
      </c>
      <c r="W250" s="23">
        <v>50</v>
      </c>
      <c r="X250" s="23">
        <f t="shared" si="159"/>
        <v>-22.5</v>
      </c>
      <c r="Y250" s="24">
        <f t="shared" si="160"/>
        <v>-270</v>
      </c>
      <c r="Z250" s="24">
        <f t="shared" si="161"/>
        <v>269</v>
      </c>
      <c r="AA250" s="22">
        <f t="shared" si="150"/>
        <v>0.12992565055762084</v>
      </c>
      <c r="AB250" s="22">
        <f t="shared" si="151"/>
        <v>1.5591078066914501</v>
      </c>
      <c r="AC250" s="22">
        <f t="shared" si="152"/>
        <v>33.390892193308552</v>
      </c>
      <c r="AD250" s="22">
        <f t="shared" si="153"/>
        <v>-0.77910780669144941</v>
      </c>
      <c r="AE250" s="24"/>
      <c r="AF250" s="4">
        <v>1.5591078066914501</v>
      </c>
      <c r="AG250" s="4">
        <v>0</v>
      </c>
      <c r="AH250" s="4">
        <f t="shared" si="162"/>
        <v>1.5591078066914501</v>
      </c>
    </row>
    <row r="251" spans="1:34">
      <c r="A251" s="16" t="s">
        <v>526</v>
      </c>
      <c r="B251" s="16" t="s">
        <v>515</v>
      </c>
      <c r="C251" s="16" t="s">
        <v>527</v>
      </c>
      <c r="D251" s="19">
        <v>42826</v>
      </c>
      <c r="E251" s="16" t="s">
        <v>111</v>
      </c>
      <c r="F251" s="20">
        <v>50</v>
      </c>
      <c r="G251" s="20">
        <v>0</v>
      </c>
      <c r="H251" s="20">
        <v>44</v>
      </c>
      <c r="I251" s="20">
        <v>7</v>
      </c>
      <c r="J251" s="21">
        <f t="shared" si="154"/>
        <v>535</v>
      </c>
      <c r="K251" s="22">
        <v>432.42</v>
      </c>
      <c r="L251" s="19">
        <v>44804</v>
      </c>
      <c r="M251" s="22">
        <v>46.85</v>
      </c>
      <c r="N251" s="22">
        <v>385.57</v>
      </c>
      <c r="O251" s="22">
        <f t="shared" si="155"/>
        <v>391.33</v>
      </c>
      <c r="P251" s="22">
        <v>5.76</v>
      </c>
      <c r="Q251" s="22">
        <f t="shared" si="156"/>
        <v>0.72</v>
      </c>
      <c r="R251" s="22">
        <f t="shared" si="157"/>
        <v>2.88</v>
      </c>
      <c r="S251" s="22">
        <f t="shared" si="158"/>
        <v>382.69</v>
      </c>
      <c r="U251" s="22">
        <v>391.33</v>
      </c>
      <c r="V251" s="20">
        <v>27.5</v>
      </c>
      <c r="W251" s="23">
        <v>50</v>
      </c>
      <c r="X251" s="23">
        <f t="shared" si="159"/>
        <v>-22.5</v>
      </c>
      <c r="Y251" s="24">
        <f t="shared" si="160"/>
        <v>-270</v>
      </c>
      <c r="Z251" s="24">
        <f t="shared" si="161"/>
        <v>273</v>
      </c>
      <c r="AA251" s="22">
        <f t="shared" si="150"/>
        <v>1.4334432234432233</v>
      </c>
      <c r="AB251" s="22">
        <f t="shared" si="151"/>
        <v>17.201318681318678</v>
      </c>
      <c r="AC251" s="22">
        <f t="shared" si="152"/>
        <v>374.12868131868129</v>
      </c>
      <c r="AD251" s="22">
        <f t="shared" si="153"/>
        <v>-8.5613186813187099</v>
      </c>
      <c r="AE251" s="24"/>
      <c r="AF251" s="4">
        <v>17.201318681318678</v>
      </c>
      <c r="AG251" s="4">
        <v>0</v>
      </c>
      <c r="AH251" s="4">
        <f t="shared" si="162"/>
        <v>17.201318681318678</v>
      </c>
    </row>
    <row r="252" spans="1:34">
      <c r="A252" s="16" t="s">
        <v>528</v>
      </c>
      <c r="B252" s="16" t="s">
        <v>515</v>
      </c>
      <c r="C252" s="16" t="s">
        <v>529</v>
      </c>
      <c r="D252" s="19">
        <v>42917</v>
      </c>
      <c r="E252" s="16" t="s">
        <v>111</v>
      </c>
      <c r="F252" s="20">
        <v>50</v>
      </c>
      <c r="G252" s="20">
        <v>0</v>
      </c>
      <c r="H252" s="20">
        <v>44</v>
      </c>
      <c r="I252" s="20">
        <v>10</v>
      </c>
      <c r="J252" s="21">
        <f t="shared" si="154"/>
        <v>538</v>
      </c>
      <c r="K252" s="22">
        <v>4008.96</v>
      </c>
      <c r="L252" s="19">
        <v>44804</v>
      </c>
      <c r="M252" s="22">
        <v>414.26</v>
      </c>
      <c r="N252" s="22">
        <v>3594.7</v>
      </c>
      <c r="O252" s="22">
        <f t="shared" si="155"/>
        <v>3648.1499999999996</v>
      </c>
      <c r="P252" s="22">
        <v>53.45</v>
      </c>
      <c r="Q252" s="22">
        <f t="shared" si="156"/>
        <v>6.6812500000000004</v>
      </c>
      <c r="R252" s="22">
        <f t="shared" si="157"/>
        <v>26.725000000000001</v>
      </c>
      <c r="S252" s="22">
        <f t="shared" si="158"/>
        <v>3567.9749999999999</v>
      </c>
      <c r="U252" s="22">
        <v>3648.1499999999996</v>
      </c>
      <c r="V252" s="20">
        <v>27.5</v>
      </c>
      <c r="W252" s="23">
        <v>50</v>
      </c>
      <c r="X252" s="23">
        <f t="shared" si="159"/>
        <v>-22.5</v>
      </c>
      <c r="Y252" s="24">
        <f t="shared" si="160"/>
        <v>-270</v>
      </c>
      <c r="Z252" s="24">
        <f t="shared" si="161"/>
        <v>276</v>
      </c>
      <c r="AA252" s="22">
        <f t="shared" si="150"/>
        <v>13.217934782608694</v>
      </c>
      <c r="AB252" s="22">
        <f t="shared" si="151"/>
        <v>158.61521739130433</v>
      </c>
      <c r="AC252" s="22">
        <f t="shared" si="152"/>
        <v>3489.5347826086954</v>
      </c>
      <c r="AD252" s="22">
        <f t="shared" si="153"/>
        <v>-78.440217391304486</v>
      </c>
      <c r="AE252" s="24"/>
      <c r="AF252" s="4">
        <v>158.61521739130433</v>
      </c>
      <c r="AG252" s="4">
        <v>0</v>
      </c>
      <c r="AH252" s="4">
        <f t="shared" si="162"/>
        <v>158.61521739130433</v>
      </c>
    </row>
    <row r="253" spans="1:34">
      <c r="A253" s="16" t="s">
        <v>530</v>
      </c>
      <c r="B253" s="16" t="s">
        <v>515</v>
      </c>
      <c r="C253" s="16" t="s">
        <v>531</v>
      </c>
      <c r="D253" s="19">
        <v>43466</v>
      </c>
      <c r="E253" s="16" t="s">
        <v>111</v>
      </c>
      <c r="F253" s="20">
        <v>50</v>
      </c>
      <c r="G253" s="20">
        <v>0</v>
      </c>
      <c r="H253" s="20">
        <v>46</v>
      </c>
      <c r="I253" s="20">
        <v>4</v>
      </c>
      <c r="J253" s="21">
        <f t="shared" si="154"/>
        <v>556</v>
      </c>
      <c r="K253" s="22">
        <v>53658.48</v>
      </c>
      <c r="L253" s="19">
        <v>44804</v>
      </c>
      <c r="M253" s="22">
        <v>3934.95</v>
      </c>
      <c r="N253" s="22">
        <v>49723.53</v>
      </c>
      <c r="O253" s="22">
        <f t="shared" si="155"/>
        <v>50438.97</v>
      </c>
      <c r="P253" s="22">
        <v>715.44</v>
      </c>
      <c r="Q253" s="22">
        <f t="shared" si="156"/>
        <v>89.43</v>
      </c>
      <c r="R253" s="22">
        <f t="shared" si="157"/>
        <v>357.72</v>
      </c>
      <c r="S253" s="22">
        <f t="shared" si="158"/>
        <v>49365.81</v>
      </c>
      <c r="U253" s="22">
        <v>50438.97</v>
      </c>
      <c r="V253" s="20">
        <v>27.5</v>
      </c>
      <c r="W253" s="23">
        <v>50</v>
      </c>
      <c r="X253" s="23">
        <f t="shared" si="159"/>
        <v>-22.5</v>
      </c>
      <c r="Y253" s="24">
        <f t="shared" si="160"/>
        <v>-270</v>
      </c>
      <c r="Z253" s="24">
        <f t="shared" si="161"/>
        <v>294</v>
      </c>
      <c r="AA253" s="22">
        <f t="shared" si="150"/>
        <v>171.5611224489796</v>
      </c>
      <c r="AB253" s="22">
        <f t="shared" si="151"/>
        <v>2058.7334693877551</v>
      </c>
      <c r="AC253" s="22">
        <f t="shared" si="152"/>
        <v>48380.236530612245</v>
      </c>
      <c r="AD253" s="22">
        <f t="shared" si="153"/>
        <v>-985.57346938775299</v>
      </c>
      <c r="AE253" s="24"/>
      <c r="AF253" s="4">
        <v>2058.7334693877551</v>
      </c>
      <c r="AG253" s="4">
        <v>0</v>
      </c>
      <c r="AH253" s="4">
        <f t="shared" si="162"/>
        <v>2058.7334693877551</v>
      </c>
    </row>
    <row r="254" spans="1:34">
      <c r="A254" s="16" t="s">
        <v>532</v>
      </c>
      <c r="B254" s="16" t="s">
        <v>515</v>
      </c>
      <c r="C254" s="16" t="s">
        <v>533</v>
      </c>
      <c r="D254" s="19">
        <v>43831</v>
      </c>
      <c r="E254" s="16" t="s">
        <v>111</v>
      </c>
      <c r="F254" s="20">
        <v>50</v>
      </c>
      <c r="G254" s="20">
        <v>0</v>
      </c>
      <c r="H254" s="20">
        <v>47</v>
      </c>
      <c r="I254" s="20">
        <v>4</v>
      </c>
      <c r="J254" s="21">
        <f t="shared" si="154"/>
        <v>568</v>
      </c>
      <c r="K254" s="22">
        <v>306.43</v>
      </c>
      <c r="L254" s="19">
        <v>44804</v>
      </c>
      <c r="M254" s="22">
        <v>16.34</v>
      </c>
      <c r="N254" s="22">
        <v>290.08999999999997</v>
      </c>
      <c r="O254" s="22">
        <f t="shared" si="155"/>
        <v>294.16999999999996</v>
      </c>
      <c r="P254" s="22">
        <v>4.08</v>
      </c>
      <c r="Q254" s="22">
        <f t="shared" si="156"/>
        <v>0.51</v>
      </c>
      <c r="R254" s="22">
        <f t="shared" si="157"/>
        <v>2.04</v>
      </c>
      <c r="S254" s="22">
        <f t="shared" si="158"/>
        <v>288.04999999999995</v>
      </c>
      <c r="U254" s="22">
        <v>294.16999999999996</v>
      </c>
      <c r="V254" s="20">
        <v>27.5</v>
      </c>
      <c r="W254" s="23">
        <v>50</v>
      </c>
      <c r="X254" s="23">
        <f t="shared" si="159"/>
        <v>-22.5</v>
      </c>
      <c r="Y254" s="24">
        <f t="shared" si="160"/>
        <v>-270</v>
      </c>
      <c r="Z254" s="24">
        <f t="shared" si="161"/>
        <v>306</v>
      </c>
      <c r="AA254" s="22">
        <f t="shared" si="150"/>
        <v>0.96133986928104564</v>
      </c>
      <c r="AB254" s="22">
        <f t="shared" si="151"/>
        <v>11.536078431372548</v>
      </c>
      <c r="AC254" s="22">
        <f t="shared" si="152"/>
        <v>282.63392156862739</v>
      </c>
      <c r="AD254" s="22">
        <f t="shared" si="153"/>
        <v>-5.4160784313725685</v>
      </c>
      <c r="AE254" s="24"/>
      <c r="AF254" s="4">
        <v>11.536078431372548</v>
      </c>
      <c r="AG254" s="4">
        <v>0</v>
      </c>
      <c r="AH254" s="4">
        <f t="shared" si="162"/>
        <v>11.536078431372548</v>
      </c>
    </row>
    <row r="255" spans="1:34">
      <c r="A255" s="16" t="s">
        <v>534</v>
      </c>
      <c r="B255" s="16" t="s">
        <v>515</v>
      </c>
      <c r="C255" s="16" t="s">
        <v>535</v>
      </c>
      <c r="D255" s="19">
        <v>43831</v>
      </c>
      <c r="E255" s="16" t="s">
        <v>111</v>
      </c>
      <c r="F255" s="20">
        <v>50</v>
      </c>
      <c r="G255" s="20">
        <v>0</v>
      </c>
      <c r="H255" s="20">
        <v>47</v>
      </c>
      <c r="I255" s="20">
        <v>4</v>
      </c>
      <c r="J255" s="21">
        <f t="shared" si="154"/>
        <v>568</v>
      </c>
      <c r="K255" s="22">
        <v>10832.57</v>
      </c>
      <c r="L255" s="19">
        <v>44804</v>
      </c>
      <c r="M255" s="22">
        <v>577.73</v>
      </c>
      <c r="N255" s="22">
        <v>10254.84</v>
      </c>
      <c r="O255" s="22">
        <f t="shared" si="155"/>
        <v>10399.27</v>
      </c>
      <c r="P255" s="22">
        <v>144.43</v>
      </c>
      <c r="Q255" s="22">
        <f t="shared" si="156"/>
        <v>18.053750000000001</v>
      </c>
      <c r="R255" s="22">
        <f t="shared" si="157"/>
        <v>72.215000000000003</v>
      </c>
      <c r="S255" s="22">
        <f t="shared" si="158"/>
        <v>10182.625</v>
      </c>
      <c r="U255" s="22">
        <v>10399.27</v>
      </c>
      <c r="V255" s="20">
        <v>27.5</v>
      </c>
      <c r="W255" s="23">
        <v>50</v>
      </c>
      <c r="X255" s="23">
        <f t="shared" si="159"/>
        <v>-22.5</v>
      </c>
      <c r="Y255" s="24">
        <f t="shared" si="160"/>
        <v>-270</v>
      </c>
      <c r="Z255" s="24">
        <f t="shared" si="161"/>
        <v>306</v>
      </c>
      <c r="AA255" s="22">
        <f t="shared" si="150"/>
        <v>33.984542483660135</v>
      </c>
      <c r="AB255" s="22">
        <f t="shared" si="151"/>
        <v>407.81450980392162</v>
      </c>
      <c r="AC255" s="22">
        <f t="shared" si="152"/>
        <v>9991.4554901960782</v>
      </c>
      <c r="AD255" s="22">
        <f t="shared" si="153"/>
        <v>-191.16950980392176</v>
      </c>
      <c r="AE255" s="24"/>
      <c r="AF255" s="4">
        <v>407.81450980392162</v>
      </c>
      <c r="AG255" s="4">
        <v>0</v>
      </c>
      <c r="AH255" s="4">
        <f t="shared" si="162"/>
        <v>407.81450980392162</v>
      </c>
    </row>
    <row r="256" spans="1:34">
      <c r="A256" s="16" t="s">
        <v>536</v>
      </c>
      <c r="B256" s="16" t="s">
        <v>515</v>
      </c>
      <c r="C256" s="16" t="s">
        <v>537</v>
      </c>
      <c r="D256" s="19">
        <v>43831</v>
      </c>
      <c r="E256" s="16" t="s">
        <v>111</v>
      </c>
      <c r="F256" s="20">
        <v>50</v>
      </c>
      <c r="G256" s="20">
        <v>0</v>
      </c>
      <c r="H256" s="20">
        <v>47</v>
      </c>
      <c r="I256" s="20">
        <v>4</v>
      </c>
      <c r="J256" s="21">
        <f t="shared" si="154"/>
        <v>568</v>
      </c>
      <c r="K256" s="22">
        <v>24929.59</v>
      </c>
      <c r="L256" s="19">
        <v>44804</v>
      </c>
      <c r="M256" s="22">
        <v>1329.57</v>
      </c>
      <c r="N256" s="22">
        <v>23600.02</v>
      </c>
      <c r="O256" s="22">
        <f t="shared" si="155"/>
        <v>23932.41</v>
      </c>
      <c r="P256" s="22">
        <v>332.39</v>
      </c>
      <c r="Q256" s="22">
        <f t="shared" si="156"/>
        <v>41.548749999999998</v>
      </c>
      <c r="R256" s="22">
        <f t="shared" si="157"/>
        <v>166.19499999999999</v>
      </c>
      <c r="S256" s="22">
        <f t="shared" si="158"/>
        <v>23433.825000000001</v>
      </c>
      <c r="U256" s="22">
        <v>23932.41</v>
      </c>
      <c r="V256" s="20">
        <v>27.5</v>
      </c>
      <c r="W256" s="23">
        <v>50</v>
      </c>
      <c r="X256" s="23">
        <f t="shared" si="159"/>
        <v>-22.5</v>
      </c>
      <c r="Y256" s="24">
        <f t="shared" si="160"/>
        <v>-270</v>
      </c>
      <c r="Z256" s="24">
        <f t="shared" si="161"/>
        <v>306</v>
      </c>
      <c r="AA256" s="22">
        <f t="shared" si="150"/>
        <v>78.210490196078425</v>
      </c>
      <c r="AB256" s="22">
        <f t="shared" si="151"/>
        <v>938.52588235294115</v>
      </c>
      <c r="AC256" s="22">
        <f t="shared" si="152"/>
        <v>22993.88411764706</v>
      </c>
      <c r="AD256" s="22">
        <f t="shared" si="153"/>
        <v>-439.94088235294112</v>
      </c>
      <c r="AE256" s="24"/>
      <c r="AF256" s="4">
        <v>938.52588235294115</v>
      </c>
      <c r="AG256" s="4">
        <v>0</v>
      </c>
      <c r="AH256" s="4">
        <f t="shared" si="162"/>
        <v>938.52588235294115</v>
      </c>
    </row>
    <row r="257" spans="1:34">
      <c r="A257" s="16" t="s">
        <v>538</v>
      </c>
      <c r="B257" s="16" t="s">
        <v>515</v>
      </c>
      <c r="C257" s="16" t="s">
        <v>539</v>
      </c>
      <c r="D257" s="19">
        <v>44197</v>
      </c>
      <c r="E257" s="16" t="s">
        <v>111</v>
      </c>
      <c r="F257" s="20">
        <v>50</v>
      </c>
      <c r="G257" s="20">
        <v>0</v>
      </c>
      <c r="H257" s="20">
        <v>48</v>
      </c>
      <c r="I257" s="20">
        <v>4</v>
      </c>
      <c r="J257" s="21">
        <f t="shared" si="154"/>
        <v>580</v>
      </c>
      <c r="K257" s="22">
        <v>92817.46</v>
      </c>
      <c r="L257" s="19">
        <v>44804</v>
      </c>
      <c r="M257" s="22">
        <v>3093.91</v>
      </c>
      <c r="N257" s="22">
        <v>89723.55</v>
      </c>
      <c r="O257" s="22">
        <f t="shared" si="155"/>
        <v>90961.11</v>
      </c>
      <c r="P257" s="22">
        <v>1237.56</v>
      </c>
      <c r="Q257" s="22">
        <f t="shared" si="156"/>
        <v>154.69499999999999</v>
      </c>
      <c r="R257" s="22">
        <f t="shared" si="157"/>
        <v>618.78</v>
      </c>
      <c r="S257" s="22">
        <f t="shared" si="158"/>
        <v>89104.77</v>
      </c>
      <c r="U257" s="22">
        <v>90961.11</v>
      </c>
      <c r="V257" s="20">
        <v>27.5</v>
      </c>
      <c r="W257" s="23">
        <v>50</v>
      </c>
      <c r="X257" s="23">
        <f t="shared" si="159"/>
        <v>-22.5</v>
      </c>
      <c r="Y257" s="24">
        <f t="shared" si="160"/>
        <v>-270</v>
      </c>
      <c r="Z257" s="24">
        <f t="shared" si="161"/>
        <v>318</v>
      </c>
      <c r="AA257" s="22">
        <f t="shared" si="150"/>
        <v>286.04122641509434</v>
      </c>
      <c r="AB257" s="22">
        <f t="shared" si="151"/>
        <v>3432.4947169811321</v>
      </c>
      <c r="AC257" s="22">
        <f t="shared" si="152"/>
        <v>87528.615283018866</v>
      </c>
      <c r="AD257" s="22">
        <f t="shared" si="153"/>
        <v>-1576.1547169811383</v>
      </c>
      <c r="AE257" s="24"/>
      <c r="AF257" s="4">
        <v>3432.4947169811321</v>
      </c>
      <c r="AG257" s="4">
        <v>0</v>
      </c>
      <c r="AH257" s="4">
        <f t="shared" si="162"/>
        <v>3432.4947169811321</v>
      </c>
    </row>
    <row r="258" spans="1:34">
      <c r="A258" s="16" t="s">
        <v>540</v>
      </c>
      <c r="B258" s="16" t="s">
        <v>515</v>
      </c>
      <c r="C258" s="16" t="s">
        <v>541</v>
      </c>
      <c r="D258" s="19">
        <v>44287</v>
      </c>
      <c r="E258" s="16" t="s">
        <v>111</v>
      </c>
      <c r="F258" s="20">
        <v>50</v>
      </c>
      <c r="G258" s="20">
        <v>0</v>
      </c>
      <c r="H258" s="20">
        <v>48</v>
      </c>
      <c r="I258" s="20">
        <v>7</v>
      </c>
      <c r="J258" s="21">
        <f t="shared" si="154"/>
        <v>583</v>
      </c>
      <c r="K258" s="22">
        <v>835.58</v>
      </c>
      <c r="L258" s="19">
        <v>44804</v>
      </c>
      <c r="M258" s="22">
        <v>23.67</v>
      </c>
      <c r="N258" s="22">
        <v>811.91</v>
      </c>
      <c r="O258" s="22">
        <f t="shared" si="155"/>
        <v>823.05</v>
      </c>
      <c r="P258" s="22">
        <v>11.14</v>
      </c>
      <c r="Q258" s="22">
        <f t="shared" si="156"/>
        <v>1.3925000000000001</v>
      </c>
      <c r="R258" s="22">
        <f t="shared" si="157"/>
        <v>5.57</v>
      </c>
      <c r="S258" s="22">
        <f t="shared" si="158"/>
        <v>806.33999999999992</v>
      </c>
      <c r="U258" s="22">
        <v>823.05</v>
      </c>
      <c r="V258" s="20">
        <v>27.5</v>
      </c>
      <c r="W258" s="23">
        <v>50</v>
      </c>
      <c r="X258" s="23">
        <f t="shared" si="159"/>
        <v>-22.5</v>
      </c>
      <c r="Y258" s="24">
        <f t="shared" si="160"/>
        <v>-270</v>
      </c>
      <c r="Z258" s="24">
        <f t="shared" si="161"/>
        <v>321</v>
      </c>
      <c r="AA258" s="22">
        <f t="shared" si="150"/>
        <v>2.5640186915887848</v>
      </c>
      <c r="AB258" s="22">
        <f t="shared" si="151"/>
        <v>30.768224299065416</v>
      </c>
      <c r="AC258" s="22">
        <f t="shared" si="152"/>
        <v>792.28177570093453</v>
      </c>
      <c r="AD258" s="22">
        <f t="shared" si="153"/>
        <v>-14.058224299065387</v>
      </c>
      <c r="AE258" s="24"/>
      <c r="AF258" s="4">
        <v>30.768224299065416</v>
      </c>
      <c r="AG258" s="4">
        <v>0</v>
      </c>
      <c r="AH258" s="4">
        <f t="shared" si="162"/>
        <v>30.768224299065416</v>
      </c>
    </row>
    <row r="259" spans="1:34">
      <c r="A259" s="16" t="s">
        <v>542</v>
      </c>
      <c r="B259" s="16" t="s">
        <v>515</v>
      </c>
      <c r="C259" s="16" t="s">
        <v>541</v>
      </c>
      <c r="D259" s="19">
        <v>44378</v>
      </c>
      <c r="E259" s="16" t="s">
        <v>111</v>
      </c>
      <c r="F259" s="20">
        <v>50</v>
      </c>
      <c r="G259" s="20">
        <v>0</v>
      </c>
      <c r="H259" s="20">
        <v>48</v>
      </c>
      <c r="I259" s="20">
        <v>10</v>
      </c>
      <c r="J259" s="21">
        <f t="shared" si="154"/>
        <v>586</v>
      </c>
      <c r="K259" s="22">
        <v>2262</v>
      </c>
      <c r="L259" s="19">
        <v>44804</v>
      </c>
      <c r="M259" s="22">
        <v>52.78</v>
      </c>
      <c r="N259" s="22">
        <v>2209.2199999999998</v>
      </c>
      <c r="O259" s="22">
        <f t="shared" si="155"/>
        <v>2239.3799999999997</v>
      </c>
      <c r="P259" s="22">
        <v>30.16</v>
      </c>
      <c r="Q259" s="22">
        <f t="shared" si="156"/>
        <v>3.77</v>
      </c>
      <c r="R259" s="22">
        <f t="shared" si="157"/>
        <v>15.08</v>
      </c>
      <c r="S259" s="22">
        <f t="shared" si="158"/>
        <v>2194.14</v>
      </c>
      <c r="U259" s="22">
        <v>2239.3799999999997</v>
      </c>
      <c r="V259" s="20">
        <v>27.5</v>
      </c>
      <c r="W259" s="23">
        <v>50</v>
      </c>
      <c r="X259" s="23">
        <f t="shared" si="159"/>
        <v>-22.5</v>
      </c>
      <c r="Y259" s="24">
        <f t="shared" si="160"/>
        <v>-270</v>
      </c>
      <c r="Z259" s="24">
        <f t="shared" si="161"/>
        <v>324</v>
      </c>
      <c r="AA259" s="22">
        <f>+U259/Z259</f>
        <v>6.9116666666666653</v>
      </c>
      <c r="AB259" s="22">
        <f>+AA259*12</f>
        <v>82.939999999999984</v>
      </c>
      <c r="AC259" s="22">
        <f>+U259-AB259</f>
        <v>2156.4399999999996</v>
      </c>
      <c r="AD259" s="22">
        <f>+AC259-S259</f>
        <v>-37.700000000000273</v>
      </c>
      <c r="AE259" s="24"/>
      <c r="AF259" s="4">
        <v>82.939999999999984</v>
      </c>
      <c r="AG259" s="4">
        <v>0</v>
      </c>
      <c r="AH259" s="4">
        <f t="shared" si="162"/>
        <v>82.939999999999984</v>
      </c>
    </row>
    <row r="260" spans="1:34">
      <c r="A260" s="16" t="s">
        <v>333</v>
      </c>
      <c r="K260" s="35">
        <v>4939969.3600000003</v>
      </c>
      <c r="M260" s="22">
        <v>1531276.78</v>
      </c>
      <c r="N260" s="22">
        <v>3408692.58</v>
      </c>
      <c r="O260" s="4">
        <f>SUM(O184:O259)</f>
        <v>3474561.3000000012</v>
      </c>
      <c r="P260" s="4">
        <f>SUM(P184:P259)</f>
        <v>65868.720000000016</v>
      </c>
      <c r="Q260" s="4">
        <f>SUM(Q184:Q259)</f>
        <v>8233.590000000002</v>
      </c>
      <c r="R260" s="4">
        <f>SUM(R184:R259)</f>
        <v>32934.360000000008</v>
      </c>
      <c r="S260" s="36">
        <f>SUM(S184:S259)</f>
        <v>3375758.2199999997</v>
      </c>
      <c r="U260" s="4">
        <v>3474561.3000000012</v>
      </c>
      <c r="AA260" s="4">
        <f>SUM(AA184:AA259)</f>
        <v>19976.728435082485</v>
      </c>
      <c r="AB260" s="4">
        <f>SUM(AB184:AB259)</f>
        <v>239720.74122098979</v>
      </c>
      <c r="AC260" s="4">
        <f>SUM(AC184:AC259)</f>
        <v>2888283.5287790098</v>
      </c>
      <c r="AD260" s="4">
        <f>SUM(AD184:AD259)</f>
        <v>-487474.69122098968</v>
      </c>
      <c r="AF260" s="4">
        <f>SUM(AF184:AF259)+4</f>
        <v>239724.74122098979</v>
      </c>
      <c r="AG260" s="4">
        <f t="shared" ref="AG260" si="163">SUM(AG184:AG259)</f>
        <v>346557.02999999991</v>
      </c>
      <c r="AH260" s="4">
        <f>SUM(AH184:AH259)+4</f>
        <v>586281.77122098953</v>
      </c>
    </row>
    <row r="261" spans="1:34">
      <c r="A261" s="16" t="s">
        <v>69</v>
      </c>
      <c r="K261" s="22">
        <v>0</v>
      </c>
      <c r="M261" s="22">
        <v>0</v>
      </c>
      <c r="N261" s="22">
        <v>0</v>
      </c>
      <c r="AB261" s="4"/>
      <c r="AC261" s="4"/>
      <c r="AD261" s="4"/>
      <c r="AF261" s="4"/>
      <c r="AG261" s="4"/>
      <c r="AH261" s="4"/>
    </row>
    <row r="262" spans="1:34">
      <c r="A262" s="16" t="s">
        <v>70</v>
      </c>
      <c r="AB262" s="4"/>
      <c r="AC262" s="4"/>
      <c r="AD262" s="4"/>
      <c r="AF262" s="4"/>
      <c r="AG262" s="4"/>
      <c r="AH262" s="4"/>
    </row>
    <row r="263" spans="1:34">
      <c r="A263" s="16" t="s">
        <v>71</v>
      </c>
      <c r="K263" s="22">
        <v>4939969.3600000003</v>
      </c>
      <c r="M263" s="22">
        <v>1531276.78</v>
      </c>
      <c r="N263" s="22">
        <v>3408692.58</v>
      </c>
      <c r="AB263" s="4"/>
      <c r="AC263" s="4"/>
      <c r="AD263" s="4"/>
      <c r="AF263" s="4"/>
      <c r="AG263" s="4"/>
      <c r="AH263" s="4"/>
    </row>
    <row r="264" spans="1:34">
      <c r="A264" s="16" t="s">
        <v>543</v>
      </c>
      <c r="AB264" s="4"/>
      <c r="AC264" s="4"/>
      <c r="AD264" s="4"/>
      <c r="AF264" s="4"/>
      <c r="AG264" s="4"/>
      <c r="AH264" s="4"/>
    </row>
    <row r="265" spans="1:34">
      <c r="A265" s="16" t="s">
        <v>73</v>
      </c>
      <c r="AB265" s="4"/>
      <c r="AC265" s="4"/>
      <c r="AD265" s="4"/>
      <c r="AF265" s="4"/>
      <c r="AG265" s="4"/>
      <c r="AH265" s="4"/>
    </row>
    <row r="266" spans="1:34">
      <c r="A266" s="16" t="s">
        <v>544</v>
      </c>
      <c r="AB266" s="4"/>
      <c r="AC266" s="4"/>
      <c r="AD266" s="4"/>
      <c r="AF266" s="4"/>
      <c r="AG266" s="4"/>
      <c r="AH266" s="4"/>
    </row>
    <row r="267" spans="1:34">
      <c r="A267" s="16" t="s">
        <v>545</v>
      </c>
      <c r="B267" s="16" t="s">
        <v>546</v>
      </c>
      <c r="C267" s="16" t="s">
        <v>547</v>
      </c>
      <c r="D267" s="19">
        <v>29220</v>
      </c>
      <c r="E267" s="16" t="s">
        <v>111</v>
      </c>
      <c r="F267" s="20">
        <v>50</v>
      </c>
      <c r="G267" s="20">
        <v>0</v>
      </c>
      <c r="H267" s="20">
        <v>7</v>
      </c>
      <c r="I267" s="20">
        <v>4</v>
      </c>
      <c r="J267" s="21">
        <f t="shared" ref="J267:J268" si="164">(H267*12)+I267</f>
        <v>88</v>
      </c>
      <c r="K267" s="22">
        <v>31771.14</v>
      </c>
      <c r="L267" s="19">
        <v>44804</v>
      </c>
      <c r="M267" s="22">
        <v>27111.25</v>
      </c>
      <c r="N267" s="22">
        <v>4659.8900000000003</v>
      </c>
      <c r="O267" s="22">
        <f>+N267+P267</f>
        <v>5083.5</v>
      </c>
      <c r="P267" s="22">
        <v>423.61</v>
      </c>
      <c r="Q267" s="22">
        <f t="shared" ref="Q267:Q268" si="165">+P267/8</f>
        <v>52.951250000000002</v>
      </c>
      <c r="R267" s="22">
        <f t="shared" ref="R267:R268" si="166">+Q267*4</f>
        <v>211.80500000000001</v>
      </c>
      <c r="S267" s="22">
        <f t="shared" ref="S267:S268" si="167">+O267-P267-R267</f>
        <v>4448.085</v>
      </c>
      <c r="U267" s="22">
        <v>5083.5</v>
      </c>
      <c r="V267" s="23">
        <v>27.5</v>
      </c>
      <c r="W267" s="23">
        <v>50</v>
      </c>
      <c r="X267" s="23">
        <f t="shared" ref="X267:X268" si="168">+V267-W267</f>
        <v>-22.5</v>
      </c>
      <c r="Y267" s="24">
        <f t="shared" ref="Y267:Y268" si="169">+X267*12</f>
        <v>-270</v>
      </c>
      <c r="Z267" s="24">
        <f t="shared" ref="Z267:Z268" si="170">+J267+Y267+8</f>
        <v>-174</v>
      </c>
      <c r="AA267" s="22">
        <v>0</v>
      </c>
      <c r="AB267" s="22">
        <v>0</v>
      </c>
      <c r="AC267" s="22">
        <v>0</v>
      </c>
      <c r="AD267" s="22">
        <f t="shared" ref="AD267" si="171">+AC267-S267</f>
        <v>-4448.085</v>
      </c>
      <c r="AE267" s="24"/>
      <c r="AF267" s="4">
        <v>0</v>
      </c>
      <c r="AG267" s="4">
        <f>5083.5+5</f>
        <v>5088.5</v>
      </c>
      <c r="AH267" s="4">
        <f t="shared" ref="AH267:AH268" si="172">+AF267+AG267</f>
        <v>5088.5</v>
      </c>
    </row>
    <row r="268" spans="1:34">
      <c r="A268" s="16" t="s">
        <v>548</v>
      </c>
      <c r="B268" s="16" t="s">
        <v>549</v>
      </c>
      <c r="C268" s="16" t="s">
        <v>550</v>
      </c>
      <c r="D268" s="19">
        <v>35976</v>
      </c>
      <c r="E268" s="16" t="s">
        <v>111</v>
      </c>
      <c r="F268" s="20">
        <v>50</v>
      </c>
      <c r="G268" s="20">
        <v>0</v>
      </c>
      <c r="H268" s="20">
        <v>25</v>
      </c>
      <c r="I268" s="20">
        <v>10</v>
      </c>
      <c r="J268" s="21">
        <f t="shared" si="164"/>
        <v>310</v>
      </c>
      <c r="K268" s="22">
        <v>341.3</v>
      </c>
      <c r="L268" s="19">
        <v>44804</v>
      </c>
      <c r="M268" s="22">
        <v>161.65</v>
      </c>
      <c r="N268" s="22">
        <v>179.65</v>
      </c>
      <c r="O268" s="22">
        <f>+N268+P268</f>
        <v>184.20000000000002</v>
      </c>
      <c r="P268" s="22">
        <v>4.55</v>
      </c>
      <c r="Q268" s="22">
        <f t="shared" si="165"/>
        <v>0.56874999999999998</v>
      </c>
      <c r="R268" s="22">
        <f t="shared" si="166"/>
        <v>2.2749999999999999</v>
      </c>
      <c r="S268" s="22">
        <f t="shared" si="167"/>
        <v>177.375</v>
      </c>
      <c r="U268" s="22">
        <v>184.20000000000002</v>
      </c>
      <c r="V268" s="23">
        <v>27.5</v>
      </c>
      <c r="W268" s="23">
        <v>50</v>
      </c>
      <c r="X268" s="23">
        <f t="shared" si="168"/>
        <v>-22.5</v>
      </c>
      <c r="Y268" s="24">
        <f t="shared" si="169"/>
        <v>-270</v>
      </c>
      <c r="Z268" s="24">
        <f t="shared" si="170"/>
        <v>48</v>
      </c>
      <c r="AA268" s="22">
        <f>+U268/Z268</f>
        <v>3.8375000000000004</v>
      </c>
      <c r="AB268" s="22">
        <f>+AA268*12</f>
        <v>46.050000000000004</v>
      </c>
      <c r="AC268" s="22">
        <f>+U268-AB268</f>
        <v>138.15</v>
      </c>
      <c r="AD268" s="22">
        <f>+AC268-S268</f>
        <v>-39.224999999999994</v>
      </c>
      <c r="AE268" s="24"/>
      <c r="AF268" s="4">
        <f>46.05</f>
        <v>46.05</v>
      </c>
      <c r="AG268" s="4">
        <v>0</v>
      </c>
      <c r="AH268" s="4">
        <f t="shared" si="172"/>
        <v>46.05</v>
      </c>
    </row>
    <row r="269" spans="1:34">
      <c r="A269" s="16" t="s">
        <v>544</v>
      </c>
      <c r="K269" s="35">
        <v>32112.44</v>
      </c>
      <c r="M269" s="22">
        <v>27272.9</v>
      </c>
      <c r="N269" s="22">
        <v>4839.54</v>
      </c>
      <c r="O269" s="4">
        <f>SUM(O267:O268)</f>
        <v>5267.7</v>
      </c>
      <c r="P269" s="4">
        <f>SUM(P267:P268)</f>
        <v>428.16</v>
      </c>
      <c r="Q269" s="4">
        <f>SUM(Q267:Q268)</f>
        <v>53.52</v>
      </c>
      <c r="R269" s="4">
        <f>SUM(R267:R268)</f>
        <v>214.08</v>
      </c>
      <c r="S269" s="36">
        <f>SUM(S267:S268)</f>
        <v>4625.46</v>
      </c>
      <c r="U269" s="4">
        <v>5267.7</v>
      </c>
      <c r="AA269" s="4">
        <f>SUM(AA267:AA268)</f>
        <v>3.8375000000000004</v>
      </c>
      <c r="AB269" s="4">
        <f>SUM(AB267:AB268)</f>
        <v>46.050000000000004</v>
      </c>
      <c r="AC269" s="4">
        <f>SUM(AC267:AC268)</f>
        <v>138.15</v>
      </c>
      <c r="AD269" s="4">
        <f>SUM(AD267:AD268)</f>
        <v>-4487.3100000000004</v>
      </c>
      <c r="AF269" s="4">
        <f>SUM(AF267:AF268)</f>
        <v>46.05</v>
      </c>
      <c r="AG269" s="4">
        <f t="shared" ref="AG269:AH269" si="173">SUM(AG267:AG268)</f>
        <v>5088.5</v>
      </c>
      <c r="AH269" s="4">
        <f t="shared" si="173"/>
        <v>5134.55</v>
      </c>
    </row>
    <row r="270" spans="1:34">
      <c r="A270" s="16" t="s">
        <v>69</v>
      </c>
      <c r="K270" s="22">
        <v>0</v>
      </c>
      <c r="M270" s="22">
        <v>0</v>
      </c>
      <c r="N270" s="22">
        <v>0</v>
      </c>
      <c r="AB270" s="4"/>
      <c r="AC270" s="4"/>
      <c r="AD270" s="4"/>
      <c r="AF270" s="4"/>
      <c r="AG270" s="4"/>
      <c r="AH270" s="4"/>
    </row>
    <row r="271" spans="1:34">
      <c r="A271" s="16" t="s">
        <v>70</v>
      </c>
      <c r="AB271" s="4"/>
      <c r="AC271" s="4"/>
      <c r="AD271" s="4"/>
      <c r="AF271" s="4"/>
      <c r="AG271" s="4"/>
      <c r="AH271" s="4"/>
    </row>
    <row r="272" spans="1:34">
      <c r="A272" s="16" t="s">
        <v>71</v>
      </c>
      <c r="K272" s="22">
        <v>32112.44</v>
      </c>
      <c r="M272" s="22">
        <v>27272.9</v>
      </c>
      <c r="N272" s="22">
        <v>4839.54</v>
      </c>
      <c r="AB272" s="4"/>
      <c r="AC272" s="4"/>
      <c r="AD272" s="4"/>
      <c r="AF272" s="4"/>
      <c r="AG272" s="4"/>
      <c r="AH272" s="4"/>
    </row>
    <row r="273" spans="1:34">
      <c r="A273" s="16" t="s">
        <v>106</v>
      </c>
      <c r="AB273" s="4"/>
      <c r="AC273" s="4"/>
      <c r="AD273" s="4"/>
      <c r="AF273" s="4"/>
      <c r="AG273" s="4"/>
      <c r="AH273" s="4"/>
    </row>
    <row r="274" spans="1:34">
      <c r="A274" s="16" t="s">
        <v>73</v>
      </c>
      <c r="AB274" s="4"/>
      <c r="AC274" s="4"/>
      <c r="AD274" s="4"/>
      <c r="AF274" s="4"/>
      <c r="AG274" s="4"/>
      <c r="AH274" s="4"/>
    </row>
    <row r="275" spans="1:34">
      <c r="A275" s="16" t="s">
        <v>551</v>
      </c>
      <c r="AB275" s="4"/>
      <c r="AC275" s="4"/>
      <c r="AD275" s="4"/>
      <c r="AF275" s="4"/>
      <c r="AG275" s="4"/>
      <c r="AH275" s="4"/>
    </row>
    <row r="276" spans="1:34">
      <c r="A276" s="16" t="s">
        <v>552</v>
      </c>
      <c r="B276" s="16" t="s">
        <v>553</v>
      </c>
      <c r="C276" s="16" t="s">
        <v>554</v>
      </c>
      <c r="D276" s="19">
        <v>27576</v>
      </c>
      <c r="E276" s="16" t="s">
        <v>111</v>
      </c>
      <c r="F276" s="20">
        <v>50</v>
      </c>
      <c r="G276" s="20">
        <v>0</v>
      </c>
      <c r="H276" s="20">
        <v>2</v>
      </c>
      <c r="I276" s="20">
        <v>10</v>
      </c>
      <c r="J276" s="21">
        <f t="shared" ref="J276:J314" si="174">(H276*12)+I276</f>
        <v>34</v>
      </c>
      <c r="K276" s="22">
        <v>47566.52</v>
      </c>
      <c r="L276" s="19">
        <v>44804</v>
      </c>
      <c r="M276" s="22">
        <v>45730.6</v>
      </c>
      <c r="N276" s="22">
        <v>1835.92</v>
      </c>
      <c r="O276" s="22">
        <f t="shared" ref="O276:O314" si="175">+N276+P276</f>
        <v>2470.1400000000003</v>
      </c>
      <c r="P276" s="22">
        <v>634.22</v>
      </c>
      <c r="Q276" s="22">
        <f t="shared" ref="Q276:Q314" si="176">+P276/8</f>
        <v>79.277500000000003</v>
      </c>
      <c r="R276" s="22">
        <f t="shared" ref="R276:R314" si="177">+Q276*4</f>
        <v>317.11</v>
      </c>
      <c r="S276" s="22">
        <f t="shared" ref="S276:S314" si="178">+O276-P276-R276</f>
        <v>1518.8100000000004</v>
      </c>
      <c r="U276" s="22">
        <v>2470.1400000000003</v>
      </c>
      <c r="V276" s="23">
        <v>45</v>
      </c>
      <c r="W276" s="23">
        <v>50</v>
      </c>
      <c r="X276" s="23">
        <f t="shared" ref="X276:X314" si="179">+V276-W276</f>
        <v>-5</v>
      </c>
      <c r="Y276" s="24">
        <f t="shared" ref="Y276:Y314" si="180">+X276*12</f>
        <v>-60</v>
      </c>
      <c r="Z276" s="24">
        <f t="shared" ref="Z276:Z312" si="181">+J276+Y276+8</f>
        <v>-18</v>
      </c>
      <c r="AA276" s="22">
        <v>0</v>
      </c>
      <c r="AB276" s="22">
        <v>0</v>
      </c>
      <c r="AC276" s="22">
        <v>0</v>
      </c>
      <c r="AD276" s="22">
        <f t="shared" ref="AD276:AD314" si="182">+AC276-S276</f>
        <v>-1518.8100000000004</v>
      </c>
      <c r="AE276" s="24"/>
      <c r="AF276" s="4">
        <v>0</v>
      </c>
      <c r="AG276" s="4">
        <v>2470.1400000000003</v>
      </c>
      <c r="AH276" s="4">
        <f t="shared" ref="AH276:AH314" si="183">+AF276+AG276</f>
        <v>2470.1400000000003</v>
      </c>
    </row>
    <row r="277" spans="1:34">
      <c r="A277" s="16" t="s">
        <v>555</v>
      </c>
      <c r="B277" s="16" t="s">
        <v>556</v>
      </c>
      <c r="C277" s="16" t="s">
        <v>557</v>
      </c>
      <c r="D277" s="19">
        <v>28368</v>
      </c>
      <c r="E277" s="16" t="s">
        <v>111</v>
      </c>
      <c r="F277" s="20">
        <v>50</v>
      </c>
      <c r="G277" s="20">
        <v>0</v>
      </c>
      <c r="H277" s="20">
        <v>5</v>
      </c>
      <c r="I277" s="20">
        <v>0</v>
      </c>
      <c r="J277" s="21">
        <f t="shared" si="174"/>
        <v>60</v>
      </c>
      <c r="K277" s="22">
        <v>72440.740000000005</v>
      </c>
      <c r="L277" s="19">
        <v>44804</v>
      </c>
      <c r="M277" s="22">
        <v>65196.91</v>
      </c>
      <c r="N277" s="22">
        <v>7243.83</v>
      </c>
      <c r="O277" s="22">
        <f t="shared" si="175"/>
        <v>8209.7099999999991</v>
      </c>
      <c r="P277" s="22">
        <v>965.88</v>
      </c>
      <c r="Q277" s="22">
        <f t="shared" si="176"/>
        <v>120.735</v>
      </c>
      <c r="R277" s="22">
        <f t="shared" si="177"/>
        <v>482.94</v>
      </c>
      <c r="S277" s="22">
        <f t="shared" si="178"/>
        <v>6760.8899999999994</v>
      </c>
      <c r="U277" s="22">
        <v>8209.7099999999991</v>
      </c>
      <c r="V277" s="23">
        <v>45</v>
      </c>
      <c r="W277" s="23">
        <v>50</v>
      </c>
      <c r="X277" s="23">
        <f t="shared" si="179"/>
        <v>-5</v>
      </c>
      <c r="Y277" s="24">
        <f t="shared" si="180"/>
        <v>-60</v>
      </c>
      <c r="Z277" s="24">
        <f t="shared" si="181"/>
        <v>8</v>
      </c>
      <c r="AA277" s="22">
        <f t="shared" ref="AA277:AA314" si="184">+U277/Z277</f>
        <v>1026.2137499999999</v>
      </c>
      <c r="AB277" s="22">
        <f>+AA277*8</f>
        <v>8209.7099999999991</v>
      </c>
      <c r="AC277" s="22">
        <f t="shared" ref="AC277:AC314" si="185">+U277-AB277</f>
        <v>0</v>
      </c>
      <c r="AD277" s="22">
        <f t="shared" si="182"/>
        <v>-6760.8899999999994</v>
      </c>
      <c r="AE277" s="24"/>
      <c r="AF277" s="4">
        <v>8209.7099999999991</v>
      </c>
      <c r="AG277" s="4">
        <v>0</v>
      </c>
      <c r="AH277" s="4">
        <f t="shared" si="183"/>
        <v>8209.7099999999991</v>
      </c>
    </row>
    <row r="278" spans="1:34">
      <c r="A278" s="16" t="s">
        <v>558</v>
      </c>
      <c r="B278" s="16" t="s">
        <v>559</v>
      </c>
      <c r="C278" s="16" t="s">
        <v>557</v>
      </c>
      <c r="D278" s="19">
        <v>29037</v>
      </c>
      <c r="E278" s="16" t="s">
        <v>111</v>
      </c>
      <c r="F278" s="20">
        <v>50</v>
      </c>
      <c r="G278" s="20">
        <v>0</v>
      </c>
      <c r="H278" s="20">
        <v>6</v>
      </c>
      <c r="I278" s="20">
        <v>10</v>
      </c>
      <c r="J278" s="21">
        <f t="shared" si="174"/>
        <v>82</v>
      </c>
      <c r="K278" s="22">
        <v>65686.38</v>
      </c>
      <c r="L278" s="19">
        <v>44804</v>
      </c>
      <c r="M278" s="22">
        <v>56709.35</v>
      </c>
      <c r="N278" s="22">
        <v>8977.0300000000007</v>
      </c>
      <c r="O278" s="22">
        <f t="shared" si="175"/>
        <v>9852.85</v>
      </c>
      <c r="P278" s="22">
        <v>875.82</v>
      </c>
      <c r="Q278" s="22">
        <f t="shared" si="176"/>
        <v>109.47750000000001</v>
      </c>
      <c r="R278" s="22">
        <f t="shared" si="177"/>
        <v>437.91</v>
      </c>
      <c r="S278" s="22">
        <f t="shared" si="178"/>
        <v>8539.1200000000008</v>
      </c>
      <c r="U278" s="22">
        <v>9852.85</v>
      </c>
      <c r="V278" s="23">
        <v>45</v>
      </c>
      <c r="W278" s="23">
        <v>50</v>
      </c>
      <c r="X278" s="23">
        <f t="shared" si="179"/>
        <v>-5</v>
      </c>
      <c r="Y278" s="24">
        <f t="shared" si="180"/>
        <v>-60</v>
      </c>
      <c r="Z278" s="24">
        <f t="shared" si="181"/>
        <v>30</v>
      </c>
      <c r="AA278" s="22">
        <f t="shared" si="184"/>
        <v>328.42833333333334</v>
      </c>
      <c r="AB278" s="22">
        <f t="shared" ref="AB278:AB314" si="186">+AA278*12</f>
        <v>3941.1400000000003</v>
      </c>
      <c r="AC278" s="22">
        <f t="shared" si="185"/>
        <v>5911.71</v>
      </c>
      <c r="AD278" s="22">
        <f t="shared" si="182"/>
        <v>-2627.4100000000008</v>
      </c>
      <c r="AE278" s="24"/>
      <c r="AF278" s="4">
        <v>3941.1400000000003</v>
      </c>
      <c r="AG278" s="4">
        <v>0</v>
      </c>
      <c r="AH278" s="4">
        <f t="shared" si="183"/>
        <v>3941.1400000000003</v>
      </c>
    </row>
    <row r="279" spans="1:34">
      <c r="A279" s="16" t="s">
        <v>560</v>
      </c>
      <c r="B279" s="16" t="s">
        <v>561</v>
      </c>
      <c r="C279" s="16" t="s">
        <v>557</v>
      </c>
      <c r="D279" s="19">
        <v>29403</v>
      </c>
      <c r="E279" s="16" t="s">
        <v>111</v>
      </c>
      <c r="F279" s="20">
        <v>50</v>
      </c>
      <c r="G279" s="20">
        <v>0</v>
      </c>
      <c r="H279" s="20">
        <v>7</v>
      </c>
      <c r="I279" s="20">
        <v>10</v>
      </c>
      <c r="J279" s="21">
        <f t="shared" si="174"/>
        <v>94</v>
      </c>
      <c r="K279" s="22">
        <v>2200</v>
      </c>
      <c r="L279" s="19">
        <v>44804</v>
      </c>
      <c r="M279" s="22">
        <v>1855.34</v>
      </c>
      <c r="N279" s="22">
        <v>344.66</v>
      </c>
      <c r="O279" s="22">
        <f t="shared" si="175"/>
        <v>373.99</v>
      </c>
      <c r="P279" s="22">
        <v>29.33</v>
      </c>
      <c r="Q279" s="22">
        <f t="shared" si="176"/>
        <v>3.6662499999999998</v>
      </c>
      <c r="R279" s="22">
        <f t="shared" si="177"/>
        <v>14.664999999999999</v>
      </c>
      <c r="S279" s="22">
        <f t="shared" si="178"/>
        <v>329.995</v>
      </c>
      <c r="U279" s="22">
        <v>373.99</v>
      </c>
      <c r="V279" s="23">
        <v>45</v>
      </c>
      <c r="W279" s="23">
        <v>50</v>
      </c>
      <c r="X279" s="23">
        <f t="shared" si="179"/>
        <v>-5</v>
      </c>
      <c r="Y279" s="24">
        <f t="shared" si="180"/>
        <v>-60</v>
      </c>
      <c r="Z279" s="24">
        <f t="shared" si="181"/>
        <v>42</v>
      </c>
      <c r="AA279" s="22">
        <f t="shared" si="184"/>
        <v>8.9045238095238091</v>
      </c>
      <c r="AB279" s="22">
        <f t="shared" si="186"/>
        <v>106.85428571428571</v>
      </c>
      <c r="AC279" s="22">
        <f t="shared" si="185"/>
        <v>267.1357142857143</v>
      </c>
      <c r="AD279" s="22">
        <f t="shared" si="182"/>
        <v>-62.859285714285704</v>
      </c>
      <c r="AE279" s="24"/>
      <c r="AF279" s="4">
        <v>106.85428571428571</v>
      </c>
      <c r="AG279" s="4">
        <v>0</v>
      </c>
      <c r="AH279" s="4">
        <f t="shared" si="183"/>
        <v>106.85428571428571</v>
      </c>
    </row>
    <row r="280" spans="1:34">
      <c r="A280" s="16" t="s">
        <v>562</v>
      </c>
      <c r="B280" s="16" t="s">
        <v>563</v>
      </c>
      <c r="C280" s="16" t="s">
        <v>557</v>
      </c>
      <c r="D280" s="19">
        <v>29768</v>
      </c>
      <c r="E280" s="16" t="s">
        <v>111</v>
      </c>
      <c r="F280" s="20">
        <v>50</v>
      </c>
      <c r="G280" s="20">
        <v>0</v>
      </c>
      <c r="H280" s="20">
        <v>8</v>
      </c>
      <c r="I280" s="20">
        <v>10</v>
      </c>
      <c r="J280" s="21">
        <f t="shared" si="174"/>
        <v>106</v>
      </c>
      <c r="K280" s="22">
        <v>270</v>
      </c>
      <c r="L280" s="19">
        <v>44804</v>
      </c>
      <c r="M280" s="22">
        <v>222.3</v>
      </c>
      <c r="N280" s="22">
        <v>47.7</v>
      </c>
      <c r="O280" s="22">
        <f t="shared" si="175"/>
        <v>51.300000000000004</v>
      </c>
      <c r="P280" s="22">
        <v>3.6</v>
      </c>
      <c r="Q280" s="22">
        <f t="shared" si="176"/>
        <v>0.45</v>
      </c>
      <c r="R280" s="22">
        <f t="shared" si="177"/>
        <v>1.8</v>
      </c>
      <c r="S280" s="22">
        <f t="shared" si="178"/>
        <v>45.900000000000006</v>
      </c>
      <c r="U280" s="22">
        <v>51.300000000000004</v>
      </c>
      <c r="V280" s="23">
        <v>45</v>
      </c>
      <c r="W280" s="23">
        <v>50</v>
      </c>
      <c r="X280" s="23">
        <f t="shared" si="179"/>
        <v>-5</v>
      </c>
      <c r="Y280" s="24">
        <f t="shared" si="180"/>
        <v>-60</v>
      </c>
      <c r="Z280" s="24">
        <f t="shared" si="181"/>
        <v>54</v>
      </c>
      <c r="AA280" s="22">
        <f t="shared" si="184"/>
        <v>0.95000000000000007</v>
      </c>
      <c r="AB280" s="22">
        <f t="shared" si="186"/>
        <v>11.4</v>
      </c>
      <c r="AC280" s="22">
        <f t="shared" si="185"/>
        <v>39.900000000000006</v>
      </c>
      <c r="AD280" s="22">
        <f t="shared" si="182"/>
        <v>-6</v>
      </c>
      <c r="AE280" s="24"/>
      <c r="AF280" s="4">
        <v>11.4</v>
      </c>
      <c r="AG280" s="4">
        <v>0</v>
      </c>
      <c r="AH280" s="4">
        <f t="shared" si="183"/>
        <v>11.4</v>
      </c>
    </row>
    <row r="281" spans="1:34">
      <c r="A281" s="16" t="s">
        <v>564</v>
      </c>
      <c r="B281" s="16" t="s">
        <v>565</v>
      </c>
      <c r="C281" s="16" t="s">
        <v>566</v>
      </c>
      <c r="D281" s="19">
        <v>33055</v>
      </c>
      <c r="E281" s="16" t="s">
        <v>111</v>
      </c>
      <c r="F281" s="20">
        <v>50</v>
      </c>
      <c r="G281" s="20">
        <v>0</v>
      </c>
      <c r="H281" s="20">
        <v>17</v>
      </c>
      <c r="I281" s="20">
        <v>10</v>
      </c>
      <c r="J281" s="21">
        <f t="shared" si="174"/>
        <v>214</v>
      </c>
      <c r="K281" s="22">
        <v>93767</v>
      </c>
      <c r="L281" s="19">
        <v>44804</v>
      </c>
      <c r="M281" s="22">
        <v>60323.44</v>
      </c>
      <c r="N281" s="22">
        <v>33443.56</v>
      </c>
      <c r="O281" s="22">
        <f t="shared" si="175"/>
        <v>34693.78</v>
      </c>
      <c r="P281" s="22">
        <v>1250.22</v>
      </c>
      <c r="Q281" s="22">
        <f t="shared" si="176"/>
        <v>156.2775</v>
      </c>
      <c r="R281" s="22">
        <f t="shared" si="177"/>
        <v>625.11</v>
      </c>
      <c r="S281" s="22">
        <f t="shared" si="178"/>
        <v>32818.449999999997</v>
      </c>
      <c r="U281" s="22">
        <v>34693.78</v>
      </c>
      <c r="V281" s="23">
        <v>45</v>
      </c>
      <c r="W281" s="23">
        <v>50</v>
      </c>
      <c r="X281" s="23">
        <f t="shared" si="179"/>
        <v>-5</v>
      </c>
      <c r="Y281" s="24">
        <f t="shared" si="180"/>
        <v>-60</v>
      </c>
      <c r="Z281" s="24">
        <f t="shared" si="181"/>
        <v>162</v>
      </c>
      <c r="AA281" s="22">
        <f t="shared" si="184"/>
        <v>214.15913580246914</v>
      </c>
      <c r="AB281" s="22">
        <f t="shared" si="186"/>
        <v>2569.9096296296298</v>
      </c>
      <c r="AC281" s="22">
        <f t="shared" si="185"/>
        <v>32123.870370370369</v>
      </c>
      <c r="AD281" s="22">
        <f t="shared" si="182"/>
        <v>-694.57962962962847</v>
      </c>
      <c r="AE281" s="24"/>
      <c r="AF281" s="4">
        <v>2569.9096296296298</v>
      </c>
      <c r="AG281" s="4">
        <v>0</v>
      </c>
      <c r="AH281" s="4">
        <f t="shared" si="183"/>
        <v>2569.9096296296298</v>
      </c>
    </row>
    <row r="282" spans="1:34">
      <c r="A282" s="16" t="s">
        <v>567</v>
      </c>
      <c r="B282" s="16" t="s">
        <v>568</v>
      </c>
      <c r="C282" s="16" t="s">
        <v>569</v>
      </c>
      <c r="D282" s="19">
        <v>34150</v>
      </c>
      <c r="E282" s="16" t="s">
        <v>111</v>
      </c>
      <c r="F282" s="20">
        <v>50</v>
      </c>
      <c r="G282" s="20">
        <v>0</v>
      </c>
      <c r="H282" s="20">
        <v>20</v>
      </c>
      <c r="I282" s="20">
        <v>10</v>
      </c>
      <c r="J282" s="21">
        <f t="shared" si="174"/>
        <v>250</v>
      </c>
      <c r="K282" s="22">
        <v>6753.84</v>
      </c>
      <c r="L282" s="19">
        <v>44804</v>
      </c>
      <c r="M282" s="22">
        <v>3872.28</v>
      </c>
      <c r="N282" s="22">
        <v>2881.56</v>
      </c>
      <c r="O282" s="22">
        <f t="shared" si="175"/>
        <v>2971.61</v>
      </c>
      <c r="P282" s="22">
        <v>90.05</v>
      </c>
      <c r="Q282" s="22">
        <f t="shared" si="176"/>
        <v>11.25625</v>
      </c>
      <c r="R282" s="22">
        <f t="shared" si="177"/>
        <v>45.024999999999999</v>
      </c>
      <c r="S282" s="22">
        <f t="shared" si="178"/>
        <v>2836.5349999999999</v>
      </c>
      <c r="U282" s="22">
        <v>2971.61</v>
      </c>
      <c r="V282" s="23">
        <v>45</v>
      </c>
      <c r="W282" s="23">
        <v>50</v>
      </c>
      <c r="X282" s="23">
        <f t="shared" si="179"/>
        <v>-5</v>
      </c>
      <c r="Y282" s="24">
        <f t="shared" si="180"/>
        <v>-60</v>
      </c>
      <c r="Z282" s="24">
        <f t="shared" si="181"/>
        <v>198</v>
      </c>
      <c r="AA282" s="22">
        <f t="shared" si="184"/>
        <v>15.008131313131313</v>
      </c>
      <c r="AB282" s="22">
        <f t="shared" si="186"/>
        <v>180.09757575757575</v>
      </c>
      <c r="AC282" s="22">
        <f t="shared" si="185"/>
        <v>2791.5124242424245</v>
      </c>
      <c r="AD282" s="22">
        <f t="shared" si="182"/>
        <v>-45.022575757575396</v>
      </c>
      <c r="AE282" s="24"/>
      <c r="AF282" s="4">
        <v>180.09757575757575</v>
      </c>
      <c r="AG282" s="4">
        <v>0</v>
      </c>
      <c r="AH282" s="4">
        <f t="shared" si="183"/>
        <v>180.09757575757575</v>
      </c>
    </row>
    <row r="283" spans="1:34">
      <c r="A283" s="16" t="s">
        <v>570</v>
      </c>
      <c r="B283" s="16" t="s">
        <v>571</v>
      </c>
      <c r="C283" s="16" t="s">
        <v>572</v>
      </c>
      <c r="D283" s="19">
        <v>34880</v>
      </c>
      <c r="E283" s="16" t="s">
        <v>111</v>
      </c>
      <c r="F283" s="20">
        <v>50</v>
      </c>
      <c r="G283" s="20">
        <v>0</v>
      </c>
      <c r="H283" s="20">
        <v>22</v>
      </c>
      <c r="I283" s="20">
        <v>10</v>
      </c>
      <c r="J283" s="21">
        <f t="shared" si="174"/>
        <v>274</v>
      </c>
      <c r="K283" s="22">
        <v>104772.09</v>
      </c>
      <c r="L283" s="19">
        <v>44804</v>
      </c>
      <c r="M283" s="22">
        <v>55878.400000000001</v>
      </c>
      <c r="N283" s="22">
        <v>48893.69</v>
      </c>
      <c r="O283" s="22">
        <f t="shared" si="175"/>
        <v>50290.65</v>
      </c>
      <c r="P283" s="22">
        <v>1396.96</v>
      </c>
      <c r="Q283" s="22">
        <f t="shared" si="176"/>
        <v>174.62</v>
      </c>
      <c r="R283" s="22">
        <f t="shared" si="177"/>
        <v>698.48</v>
      </c>
      <c r="S283" s="22">
        <f t="shared" si="178"/>
        <v>48195.21</v>
      </c>
      <c r="U283" s="22">
        <v>50290.65</v>
      </c>
      <c r="V283" s="23">
        <v>45</v>
      </c>
      <c r="W283" s="23">
        <v>50</v>
      </c>
      <c r="X283" s="23">
        <f t="shared" si="179"/>
        <v>-5</v>
      </c>
      <c r="Y283" s="24">
        <f t="shared" si="180"/>
        <v>-60</v>
      </c>
      <c r="Z283" s="24">
        <f t="shared" si="181"/>
        <v>222</v>
      </c>
      <c r="AA283" s="22">
        <f t="shared" si="184"/>
        <v>226.53445945945947</v>
      </c>
      <c r="AB283" s="22">
        <f t="shared" si="186"/>
        <v>2718.4135135135139</v>
      </c>
      <c r="AC283" s="22">
        <f t="shared" si="185"/>
        <v>47572.236486486487</v>
      </c>
      <c r="AD283" s="22">
        <f t="shared" si="182"/>
        <v>-622.97351351351244</v>
      </c>
      <c r="AE283" s="24"/>
      <c r="AF283" s="4">
        <v>2718.4135135135139</v>
      </c>
      <c r="AG283" s="4">
        <v>0</v>
      </c>
      <c r="AH283" s="4">
        <f t="shared" si="183"/>
        <v>2718.4135135135139</v>
      </c>
    </row>
    <row r="284" spans="1:34">
      <c r="A284" s="16" t="s">
        <v>573</v>
      </c>
      <c r="B284" s="16" t="s">
        <v>574</v>
      </c>
      <c r="C284" s="16" t="s">
        <v>575</v>
      </c>
      <c r="D284" s="19">
        <v>35611</v>
      </c>
      <c r="E284" s="16" t="s">
        <v>111</v>
      </c>
      <c r="F284" s="20">
        <v>50</v>
      </c>
      <c r="G284" s="20">
        <v>0</v>
      </c>
      <c r="H284" s="20">
        <v>24</v>
      </c>
      <c r="I284" s="20">
        <v>10</v>
      </c>
      <c r="J284" s="21">
        <f t="shared" si="174"/>
        <v>298</v>
      </c>
      <c r="K284" s="22">
        <v>137.05000000000001</v>
      </c>
      <c r="L284" s="19">
        <v>44804</v>
      </c>
      <c r="M284" s="22">
        <v>67.59</v>
      </c>
      <c r="N284" s="22">
        <v>69.459999999999994</v>
      </c>
      <c r="O284" s="22">
        <f t="shared" si="175"/>
        <v>71.279999999999987</v>
      </c>
      <c r="P284" s="22">
        <v>1.82</v>
      </c>
      <c r="Q284" s="22">
        <f t="shared" si="176"/>
        <v>0.22750000000000001</v>
      </c>
      <c r="R284" s="22">
        <f t="shared" si="177"/>
        <v>0.91</v>
      </c>
      <c r="S284" s="22">
        <f t="shared" si="178"/>
        <v>68.55</v>
      </c>
      <c r="U284" s="22">
        <v>71.279999999999987</v>
      </c>
      <c r="V284" s="23">
        <v>45</v>
      </c>
      <c r="W284" s="23">
        <v>50</v>
      </c>
      <c r="X284" s="23">
        <f t="shared" si="179"/>
        <v>-5</v>
      </c>
      <c r="Y284" s="24">
        <f t="shared" si="180"/>
        <v>-60</v>
      </c>
      <c r="Z284" s="24">
        <f t="shared" si="181"/>
        <v>246</v>
      </c>
      <c r="AA284" s="22">
        <f t="shared" si="184"/>
        <v>0.28975609756097553</v>
      </c>
      <c r="AB284" s="22">
        <f t="shared" si="186"/>
        <v>3.4770731707317064</v>
      </c>
      <c r="AC284" s="22">
        <f t="shared" si="185"/>
        <v>67.802926829268287</v>
      </c>
      <c r="AD284" s="22">
        <f t="shared" si="182"/>
        <v>-0.74707317073170998</v>
      </c>
      <c r="AE284" s="24"/>
      <c r="AF284" s="4">
        <v>3.4770731707317064</v>
      </c>
      <c r="AG284" s="4">
        <v>0</v>
      </c>
      <c r="AH284" s="4">
        <f t="shared" si="183"/>
        <v>3.4770731707317064</v>
      </c>
    </row>
    <row r="285" spans="1:34">
      <c r="A285" s="16" t="s">
        <v>576</v>
      </c>
      <c r="B285" s="16" t="s">
        <v>577</v>
      </c>
      <c r="C285" s="16" t="s">
        <v>578</v>
      </c>
      <c r="D285" s="19">
        <v>35611</v>
      </c>
      <c r="E285" s="16" t="s">
        <v>111</v>
      </c>
      <c r="F285" s="20">
        <v>50</v>
      </c>
      <c r="G285" s="20">
        <v>0</v>
      </c>
      <c r="H285" s="20">
        <v>24</v>
      </c>
      <c r="I285" s="20">
        <v>10</v>
      </c>
      <c r="J285" s="21">
        <f t="shared" si="174"/>
        <v>298</v>
      </c>
      <c r="K285" s="22">
        <v>137.05000000000001</v>
      </c>
      <c r="L285" s="19">
        <v>44804</v>
      </c>
      <c r="M285" s="22">
        <v>67.59</v>
      </c>
      <c r="N285" s="22">
        <v>69.459999999999994</v>
      </c>
      <c r="O285" s="22">
        <f t="shared" si="175"/>
        <v>71.279999999999987</v>
      </c>
      <c r="P285" s="22">
        <v>1.82</v>
      </c>
      <c r="Q285" s="22">
        <f t="shared" si="176"/>
        <v>0.22750000000000001</v>
      </c>
      <c r="R285" s="22">
        <f t="shared" si="177"/>
        <v>0.91</v>
      </c>
      <c r="S285" s="22">
        <f t="shared" si="178"/>
        <v>68.55</v>
      </c>
      <c r="U285" s="22">
        <v>71.279999999999987</v>
      </c>
      <c r="V285" s="23">
        <v>45</v>
      </c>
      <c r="W285" s="23">
        <v>50</v>
      </c>
      <c r="X285" s="23">
        <f t="shared" si="179"/>
        <v>-5</v>
      </c>
      <c r="Y285" s="24">
        <f t="shared" si="180"/>
        <v>-60</v>
      </c>
      <c r="Z285" s="24">
        <f t="shared" si="181"/>
        <v>246</v>
      </c>
      <c r="AA285" s="22">
        <f t="shared" si="184"/>
        <v>0.28975609756097553</v>
      </c>
      <c r="AB285" s="22">
        <f t="shared" si="186"/>
        <v>3.4770731707317064</v>
      </c>
      <c r="AC285" s="22">
        <f t="shared" si="185"/>
        <v>67.802926829268287</v>
      </c>
      <c r="AD285" s="22">
        <f t="shared" si="182"/>
        <v>-0.74707317073170998</v>
      </c>
      <c r="AE285" s="24"/>
      <c r="AF285" s="4">
        <v>3.4770731707317064</v>
      </c>
      <c r="AG285" s="4">
        <v>0</v>
      </c>
      <c r="AH285" s="4">
        <f t="shared" si="183"/>
        <v>3.4770731707317064</v>
      </c>
    </row>
    <row r="286" spans="1:34">
      <c r="A286" s="16" t="s">
        <v>579</v>
      </c>
      <c r="B286" s="16" t="s">
        <v>580</v>
      </c>
      <c r="C286" s="16" t="s">
        <v>581</v>
      </c>
      <c r="D286" s="19">
        <v>29220</v>
      </c>
      <c r="E286" s="16" t="s">
        <v>111</v>
      </c>
      <c r="F286" s="20">
        <v>50</v>
      </c>
      <c r="G286" s="20">
        <v>0</v>
      </c>
      <c r="H286" s="20">
        <v>7</v>
      </c>
      <c r="I286" s="20">
        <v>4</v>
      </c>
      <c r="J286" s="21">
        <f t="shared" si="174"/>
        <v>88</v>
      </c>
      <c r="K286" s="22">
        <v>219331.56</v>
      </c>
      <c r="L286" s="19">
        <v>44804</v>
      </c>
      <c r="M286" s="22">
        <v>187162.88</v>
      </c>
      <c r="N286" s="22">
        <v>32168.68</v>
      </c>
      <c r="O286" s="22">
        <f t="shared" si="175"/>
        <v>35093.1</v>
      </c>
      <c r="P286" s="22">
        <v>2924.42</v>
      </c>
      <c r="Q286" s="22">
        <f t="shared" si="176"/>
        <v>365.55250000000001</v>
      </c>
      <c r="R286" s="22">
        <f t="shared" si="177"/>
        <v>1462.21</v>
      </c>
      <c r="S286" s="22">
        <f t="shared" si="178"/>
        <v>30706.47</v>
      </c>
      <c r="U286" s="22">
        <v>35093.1</v>
      </c>
      <c r="V286" s="23">
        <v>45</v>
      </c>
      <c r="W286" s="23">
        <v>50</v>
      </c>
      <c r="X286" s="23">
        <f t="shared" si="179"/>
        <v>-5</v>
      </c>
      <c r="Y286" s="24">
        <f t="shared" si="180"/>
        <v>-60</v>
      </c>
      <c r="Z286" s="24">
        <f t="shared" si="181"/>
        <v>36</v>
      </c>
      <c r="AA286" s="22">
        <f t="shared" si="184"/>
        <v>974.80833333333328</v>
      </c>
      <c r="AB286" s="22">
        <f t="shared" si="186"/>
        <v>11697.699999999999</v>
      </c>
      <c r="AC286" s="22">
        <f t="shared" si="185"/>
        <v>23395.4</v>
      </c>
      <c r="AD286" s="22">
        <f t="shared" si="182"/>
        <v>-7311.07</v>
      </c>
      <c r="AE286" s="24"/>
      <c r="AF286" s="4">
        <v>11697.699999999999</v>
      </c>
      <c r="AG286" s="4">
        <v>0</v>
      </c>
      <c r="AH286" s="4">
        <f t="shared" si="183"/>
        <v>11697.699999999999</v>
      </c>
    </row>
    <row r="287" spans="1:34">
      <c r="A287" s="16" t="s">
        <v>582</v>
      </c>
      <c r="B287" s="16" t="s">
        <v>583</v>
      </c>
      <c r="C287" s="16" t="s">
        <v>584</v>
      </c>
      <c r="D287" s="19">
        <v>35611</v>
      </c>
      <c r="E287" s="16" t="s">
        <v>111</v>
      </c>
      <c r="F287" s="20">
        <v>50</v>
      </c>
      <c r="G287" s="20">
        <v>0</v>
      </c>
      <c r="H287" s="20">
        <v>24</v>
      </c>
      <c r="I287" s="20">
        <v>10</v>
      </c>
      <c r="J287" s="21">
        <f t="shared" si="174"/>
        <v>298</v>
      </c>
      <c r="K287" s="22">
        <v>567015.64</v>
      </c>
      <c r="L287" s="19">
        <v>44804</v>
      </c>
      <c r="M287" s="22">
        <v>279727.65000000002</v>
      </c>
      <c r="N287" s="22">
        <v>287287.99</v>
      </c>
      <c r="O287" s="22">
        <f t="shared" si="175"/>
        <v>294848.19</v>
      </c>
      <c r="P287" s="22">
        <v>7560.2</v>
      </c>
      <c r="Q287" s="22">
        <f t="shared" si="176"/>
        <v>945.02499999999998</v>
      </c>
      <c r="R287" s="22">
        <f t="shared" si="177"/>
        <v>3780.1</v>
      </c>
      <c r="S287" s="22">
        <f t="shared" si="178"/>
        <v>283507.89</v>
      </c>
      <c r="U287" s="22">
        <v>294848.19</v>
      </c>
      <c r="V287" s="23">
        <v>45</v>
      </c>
      <c r="W287" s="23">
        <v>50</v>
      </c>
      <c r="X287" s="23">
        <f t="shared" si="179"/>
        <v>-5</v>
      </c>
      <c r="Y287" s="24">
        <f t="shared" si="180"/>
        <v>-60</v>
      </c>
      <c r="Z287" s="24">
        <f t="shared" si="181"/>
        <v>246</v>
      </c>
      <c r="AA287" s="22">
        <f t="shared" si="184"/>
        <v>1198.5698780487805</v>
      </c>
      <c r="AB287" s="22">
        <f t="shared" si="186"/>
        <v>14382.838536585366</v>
      </c>
      <c r="AC287" s="22">
        <f t="shared" si="185"/>
        <v>280465.35146341461</v>
      </c>
      <c r="AD287" s="22">
        <f t="shared" si="182"/>
        <v>-3042.5385365854017</v>
      </c>
      <c r="AE287" s="24"/>
      <c r="AF287" s="4">
        <v>14382.838536585366</v>
      </c>
      <c r="AG287" s="4">
        <v>0</v>
      </c>
      <c r="AH287" s="4">
        <f t="shared" si="183"/>
        <v>14382.838536585366</v>
      </c>
    </row>
    <row r="288" spans="1:34">
      <c r="A288" s="16" t="s">
        <v>585</v>
      </c>
      <c r="B288" s="16" t="s">
        <v>586</v>
      </c>
      <c r="C288" s="16" t="s">
        <v>587</v>
      </c>
      <c r="D288" s="19">
        <v>35976</v>
      </c>
      <c r="E288" s="16" t="s">
        <v>111</v>
      </c>
      <c r="F288" s="20">
        <v>50</v>
      </c>
      <c r="G288" s="20">
        <v>0</v>
      </c>
      <c r="H288" s="20">
        <v>25</v>
      </c>
      <c r="I288" s="20">
        <v>10</v>
      </c>
      <c r="J288" s="21">
        <f t="shared" si="174"/>
        <v>310</v>
      </c>
      <c r="K288" s="22">
        <v>2356.15</v>
      </c>
      <c r="L288" s="19">
        <v>44804</v>
      </c>
      <c r="M288" s="22">
        <v>1115.18</v>
      </c>
      <c r="N288" s="22">
        <v>1240.97</v>
      </c>
      <c r="O288" s="22">
        <f t="shared" si="175"/>
        <v>1272.3800000000001</v>
      </c>
      <c r="P288" s="22">
        <v>31.41</v>
      </c>
      <c r="Q288" s="22">
        <f t="shared" si="176"/>
        <v>3.92625</v>
      </c>
      <c r="R288" s="22">
        <f t="shared" si="177"/>
        <v>15.705</v>
      </c>
      <c r="S288" s="22">
        <f t="shared" si="178"/>
        <v>1225.2650000000001</v>
      </c>
      <c r="U288" s="22">
        <v>1272.3800000000001</v>
      </c>
      <c r="V288" s="23">
        <v>45</v>
      </c>
      <c r="W288" s="23">
        <v>50</v>
      </c>
      <c r="X288" s="23">
        <f t="shared" si="179"/>
        <v>-5</v>
      </c>
      <c r="Y288" s="24">
        <f t="shared" si="180"/>
        <v>-60</v>
      </c>
      <c r="Z288" s="24">
        <f t="shared" si="181"/>
        <v>258</v>
      </c>
      <c r="AA288" s="22">
        <f t="shared" si="184"/>
        <v>4.9317054263565892</v>
      </c>
      <c r="AB288" s="22">
        <f t="shared" si="186"/>
        <v>59.180465116279066</v>
      </c>
      <c r="AC288" s="22">
        <f t="shared" si="185"/>
        <v>1213.1995348837211</v>
      </c>
      <c r="AD288" s="22">
        <f t="shared" si="182"/>
        <v>-12.065465116279029</v>
      </c>
      <c r="AE288" s="24"/>
      <c r="AF288" s="4">
        <v>59.180465116279066</v>
      </c>
      <c r="AG288" s="4">
        <v>0</v>
      </c>
      <c r="AH288" s="4">
        <f t="shared" si="183"/>
        <v>59.180465116279066</v>
      </c>
    </row>
    <row r="289" spans="1:34">
      <c r="A289" s="16" t="s">
        <v>588</v>
      </c>
      <c r="B289" s="16" t="s">
        <v>589</v>
      </c>
      <c r="C289" s="16" t="s">
        <v>590</v>
      </c>
      <c r="D289" s="19">
        <v>36161</v>
      </c>
      <c r="E289" s="16" t="s">
        <v>111</v>
      </c>
      <c r="F289" s="20">
        <v>50</v>
      </c>
      <c r="G289" s="20">
        <v>0</v>
      </c>
      <c r="H289" s="20">
        <v>26</v>
      </c>
      <c r="I289" s="20">
        <v>4</v>
      </c>
      <c r="J289" s="21">
        <f t="shared" si="174"/>
        <v>316</v>
      </c>
      <c r="K289" s="22">
        <v>237990.25</v>
      </c>
      <c r="L289" s="19">
        <v>44804</v>
      </c>
      <c r="M289" s="22">
        <v>112648.83</v>
      </c>
      <c r="N289" s="22">
        <v>125341.42</v>
      </c>
      <c r="O289" s="22">
        <f t="shared" si="175"/>
        <v>128514.62</v>
      </c>
      <c r="P289" s="22">
        <v>3173.2</v>
      </c>
      <c r="Q289" s="22">
        <f t="shared" si="176"/>
        <v>396.65</v>
      </c>
      <c r="R289" s="22">
        <f t="shared" si="177"/>
        <v>1586.6</v>
      </c>
      <c r="S289" s="22">
        <f t="shared" si="178"/>
        <v>123754.81999999999</v>
      </c>
      <c r="U289" s="22">
        <v>128514.62</v>
      </c>
      <c r="V289" s="23">
        <v>45</v>
      </c>
      <c r="W289" s="23">
        <v>50</v>
      </c>
      <c r="X289" s="23">
        <f t="shared" si="179"/>
        <v>-5</v>
      </c>
      <c r="Y289" s="24">
        <f t="shared" si="180"/>
        <v>-60</v>
      </c>
      <c r="Z289" s="24">
        <f t="shared" si="181"/>
        <v>264</v>
      </c>
      <c r="AA289" s="22">
        <f t="shared" si="184"/>
        <v>486.79780303030299</v>
      </c>
      <c r="AB289" s="22">
        <f t="shared" si="186"/>
        <v>5841.5736363636361</v>
      </c>
      <c r="AC289" s="22">
        <f t="shared" si="185"/>
        <v>122673.04636363636</v>
      </c>
      <c r="AD289" s="22">
        <f t="shared" si="182"/>
        <v>-1081.7736363636359</v>
      </c>
      <c r="AE289" s="24"/>
      <c r="AF289" s="4">
        <v>5841.5736363636361</v>
      </c>
      <c r="AG289" s="4">
        <v>0</v>
      </c>
      <c r="AH289" s="4">
        <f t="shared" si="183"/>
        <v>5841.5736363636361</v>
      </c>
    </row>
    <row r="290" spans="1:34">
      <c r="A290" s="16" t="s">
        <v>591</v>
      </c>
      <c r="B290" s="16" t="s">
        <v>592</v>
      </c>
      <c r="C290" s="16" t="s">
        <v>593</v>
      </c>
      <c r="D290" s="19">
        <v>38292</v>
      </c>
      <c r="E290" s="16" t="s">
        <v>111</v>
      </c>
      <c r="F290" s="20">
        <v>50</v>
      </c>
      <c r="G290" s="20">
        <v>0</v>
      </c>
      <c r="H290" s="20">
        <v>32</v>
      </c>
      <c r="I290" s="20">
        <v>2</v>
      </c>
      <c r="J290" s="21">
        <f t="shared" si="174"/>
        <v>386</v>
      </c>
      <c r="K290" s="22">
        <v>242808.88</v>
      </c>
      <c r="L290" s="19">
        <v>44804</v>
      </c>
      <c r="M290" s="22">
        <v>86601.87</v>
      </c>
      <c r="N290" s="22">
        <v>156207.01</v>
      </c>
      <c r="O290" s="22">
        <f t="shared" si="175"/>
        <v>159444.46000000002</v>
      </c>
      <c r="P290" s="22">
        <v>3237.45</v>
      </c>
      <c r="Q290" s="22">
        <f t="shared" si="176"/>
        <v>404.68124999999998</v>
      </c>
      <c r="R290" s="22">
        <f t="shared" si="177"/>
        <v>1618.7249999999999</v>
      </c>
      <c r="S290" s="22">
        <f t="shared" si="178"/>
        <v>154588.285</v>
      </c>
      <c r="U290" s="22">
        <v>159444.46000000002</v>
      </c>
      <c r="V290" s="23">
        <v>45</v>
      </c>
      <c r="W290" s="23">
        <v>50</v>
      </c>
      <c r="X290" s="23">
        <f t="shared" si="179"/>
        <v>-5</v>
      </c>
      <c r="Y290" s="24">
        <f t="shared" si="180"/>
        <v>-60</v>
      </c>
      <c r="Z290" s="24">
        <f t="shared" si="181"/>
        <v>334</v>
      </c>
      <c r="AA290" s="22">
        <f t="shared" si="184"/>
        <v>477.37862275449106</v>
      </c>
      <c r="AB290" s="22">
        <f t="shared" si="186"/>
        <v>5728.5434730538927</v>
      </c>
      <c r="AC290" s="22">
        <f t="shared" si="185"/>
        <v>153715.91652694612</v>
      </c>
      <c r="AD290" s="22">
        <f t="shared" si="182"/>
        <v>-872.36847305388073</v>
      </c>
      <c r="AE290" s="24"/>
      <c r="AF290" s="4">
        <v>5728.5434730538927</v>
      </c>
      <c r="AG290" s="4">
        <v>0</v>
      </c>
      <c r="AH290" s="4">
        <f t="shared" si="183"/>
        <v>5728.5434730538927</v>
      </c>
    </row>
    <row r="291" spans="1:34">
      <c r="A291" s="16" t="s">
        <v>594</v>
      </c>
      <c r="B291" s="16" t="s">
        <v>595</v>
      </c>
      <c r="C291" s="16" t="s">
        <v>596</v>
      </c>
      <c r="D291" s="19">
        <v>39264</v>
      </c>
      <c r="E291" s="16" t="s">
        <v>111</v>
      </c>
      <c r="F291" s="20">
        <v>50</v>
      </c>
      <c r="G291" s="20">
        <v>0</v>
      </c>
      <c r="H291" s="20">
        <v>34</v>
      </c>
      <c r="I291" s="20">
        <v>10</v>
      </c>
      <c r="J291" s="21">
        <f t="shared" si="174"/>
        <v>418</v>
      </c>
      <c r="K291" s="22">
        <v>53897.4</v>
      </c>
      <c r="L291" s="19">
        <v>44804</v>
      </c>
      <c r="M291" s="22">
        <v>16348.91</v>
      </c>
      <c r="N291" s="22">
        <v>37548.49</v>
      </c>
      <c r="O291" s="22">
        <f t="shared" si="175"/>
        <v>38267.119999999995</v>
      </c>
      <c r="P291" s="22">
        <v>718.63</v>
      </c>
      <c r="Q291" s="22">
        <f t="shared" si="176"/>
        <v>89.828749999999999</v>
      </c>
      <c r="R291" s="22">
        <f t="shared" si="177"/>
        <v>359.315</v>
      </c>
      <c r="S291" s="22">
        <f t="shared" si="178"/>
        <v>37189.174999999996</v>
      </c>
      <c r="U291" s="22">
        <v>38267.119999999995</v>
      </c>
      <c r="V291" s="23">
        <v>45</v>
      </c>
      <c r="W291" s="23">
        <v>50</v>
      </c>
      <c r="X291" s="23">
        <f t="shared" si="179"/>
        <v>-5</v>
      </c>
      <c r="Y291" s="24">
        <f t="shared" si="180"/>
        <v>-60</v>
      </c>
      <c r="Z291" s="24">
        <f t="shared" si="181"/>
        <v>366</v>
      </c>
      <c r="AA291" s="22">
        <f t="shared" si="184"/>
        <v>104.55497267759561</v>
      </c>
      <c r="AB291" s="22">
        <f t="shared" si="186"/>
        <v>1254.6596721311473</v>
      </c>
      <c r="AC291" s="22">
        <f t="shared" si="185"/>
        <v>37012.460327868845</v>
      </c>
      <c r="AD291" s="22">
        <f t="shared" si="182"/>
        <v>-176.71467213115102</v>
      </c>
      <c r="AE291" s="24"/>
      <c r="AF291" s="4">
        <v>1254.6596721311473</v>
      </c>
      <c r="AG291" s="4">
        <v>0</v>
      </c>
      <c r="AH291" s="4">
        <f t="shared" si="183"/>
        <v>1254.6596721311473</v>
      </c>
    </row>
    <row r="292" spans="1:34">
      <c r="A292" s="16" t="s">
        <v>597</v>
      </c>
      <c r="B292" s="16" t="s">
        <v>598</v>
      </c>
      <c r="C292" s="16" t="s">
        <v>599</v>
      </c>
      <c r="D292" s="19">
        <v>39264</v>
      </c>
      <c r="E292" s="16" t="s">
        <v>111</v>
      </c>
      <c r="F292" s="20">
        <v>50</v>
      </c>
      <c r="G292" s="20">
        <v>0</v>
      </c>
      <c r="H292" s="20">
        <v>34</v>
      </c>
      <c r="I292" s="20">
        <v>10</v>
      </c>
      <c r="J292" s="21">
        <f t="shared" si="174"/>
        <v>418</v>
      </c>
      <c r="K292" s="22">
        <v>419032.39</v>
      </c>
      <c r="L292" s="19">
        <v>44804</v>
      </c>
      <c r="M292" s="22">
        <v>127106.53</v>
      </c>
      <c r="N292" s="22">
        <v>291925.86</v>
      </c>
      <c r="O292" s="22">
        <f t="shared" si="175"/>
        <v>297512.95999999996</v>
      </c>
      <c r="P292" s="22">
        <v>5587.1</v>
      </c>
      <c r="Q292" s="22">
        <f t="shared" si="176"/>
        <v>698.38750000000005</v>
      </c>
      <c r="R292" s="22">
        <f t="shared" si="177"/>
        <v>2793.55</v>
      </c>
      <c r="S292" s="22">
        <f t="shared" si="178"/>
        <v>289132.31</v>
      </c>
      <c r="U292" s="22">
        <v>297512.95999999996</v>
      </c>
      <c r="V292" s="23">
        <v>45</v>
      </c>
      <c r="W292" s="23">
        <v>50</v>
      </c>
      <c r="X292" s="23">
        <f t="shared" si="179"/>
        <v>-5</v>
      </c>
      <c r="Y292" s="24">
        <f t="shared" si="180"/>
        <v>-60</v>
      </c>
      <c r="Z292" s="24">
        <f t="shared" si="181"/>
        <v>366</v>
      </c>
      <c r="AA292" s="22">
        <f t="shared" si="184"/>
        <v>812.87693989071033</v>
      </c>
      <c r="AB292" s="22">
        <f t="shared" si="186"/>
        <v>9754.5232786885244</v>
      </c>
      <c r="AC292" s="22">
        <f t="shared" si="185"/>
        <v>287758.43672131142</v>
      </c>
      <c r="AD292" s="22">
        <f t="shared" si="182"/>
        <v>-1373.8732786885812</v>
      </c>
      <c r="AE292" s="24"/>
      <c r="AF292" s="4">
        <v>9754.5232786885244</v>
      </c>
      <c r="AG292" s="4">
        <v>0</v>
      </c>
      <c r="AH292" s="4">
        <f t="shared" si="183"/>
        <v>9754.5232786885244</v>
      </c>
    </row>
    <row r="293" spans="1:34">
      <c r="A293" s="16" t="s">
        <v>600</v>
      </c>
      <c r="B293" s="16" t="s">
        <v>601</v>
      </c>
      <c r="C293" s="16" t="s">
        <v>602</v>
      </c>
      <c r="D293" s="19">
        <v>39722</v>
      </c>
      <c r="E293" s="16" t="s">
        <v>111</v>
      </c>
      <c r="F293" s="20">
        <v>50</v>
      </c>
      <c r="G293" s="20">
        <v>0</v>
      </c>
      <c r="H293" s="20">
        <v>36</v>
      </c>
      <c r="I293" s="20">
        <v>1</v>
      </c>
      <c r="J293" s="21">
        <f t="shared" si="174"/>
        <v>433</v>
      </c>
      <c r="K293" s="22">
        <v>357207.23</v>
      </c>
      <c r="L293" s="19">
        <v>44804</v>
      </c>
      <c r="M293" s="22">
        <v>99422.76</v>
      </c>
      <c r="N293" s="22">
        <v>257784.47</v>
      </c>
      <c r="O293" s="22">
        <f t="shared" si="175"/>
        <v>262547.23</v>
      </c>
      <c r="P293" s="22">
        <v>4762.76</v>
      </c>
      <c r="Q293" s="22">
        <f t="shared" si="176"/>
        <v>595.34500000000003</v>
      </c>
      <c r="R293" s="22">
        <f t="shared" si="177"/>
        <v>2381.38</v>
      </c>
      <c r="S293" s="22">
        <f t="shared" si="178"/>
        <v>255403.08999999997</v>
      </c>
      <c r="U293" s="22">
        <v>262547.23</v>
      </c>
      <c r="V293" s="23">
        <v>45</v>
      </c>
      <c r="W293" s="23">
        <v>50</v>
      </c>
      <c r="X293" s="23">
        <f t="shared" si="179"/>
        <v>-5</v>
      </c>
      <c r="Y293" s="24">
        <f t="shared" si="180"/>
        <v>-60</v>
      </c>
      <c r="Z293" s="24">
        <f t="shared" si="181"/>
        <v>381</v>
      </c>
      <c r="AA293" s="22">
        <f t="shared" si="184"/>
        <v>689.10034120734906</v>
      </c>
      <c r="AB293" s="22">
        <f t="shared" si="186"/>
        <v>8269.2040944881883</v>
      </c>
      <c r="AC293" s="22">
        <f t="shared" si="185"/>
        <v>254278.02590551181</v>
      </c>
      <c r="AD293" s="22">
        <f t="shared" si="182"/>
        <v>-1125.0640944881598</v>
      </c>
      <c r="AE293" s="24"/>
      <c r="AF293" s="4">
        <v>8269.2040944881883</v>
      </c>
      <c r="AG293" s="4">
        <v>0</v>
      </c>
      <c r="AH293" s="4">
        <f t="shared" si="183"/>
        <v>8269.2040944881883</v>
      </c>
    </row>
    <row r="294" spans="1:34">
      <c r="A294" s="16" t="s">
        <v>603</v>
      </c>
      <c r="B294" s="16" t="s">
        <v>604</v>
      </c>
      <c r="C294" s="16" t="s">
        <v>605</v>
      </c>
      <c r="D294" s="19">
        <v>39722</v>
      </c>
      <c r="E294" s="16" t="s">
        <v>111</v>
      </c>
      <c r="F294" s="20">
        <v>50</v>
      </c>
      <c r="G294" s="20">
        <v>0</v>
      </c>
      <c r="H294" s="20">
        <v>36</v>
      </c>
      <c r="I294" s="20">
        <v>1</v>
      </c>
      <c r="J294" s="21">
        <f t="shared" si="174"/>
        <v>433</v>
      </c>
      <c r="K294" s="22">
        <v>28482.5</v>
      </c>
      <c r="L294" s="19">
        <v>44804</v>
      </c>
      <c r="M294" s="22">
        <v>7927.62</v>
      </c>
      <c r="N294" s="22">
        <v>20554.88</v>
      </c>
      <c r="O294" s="22">
        <f t="shared" si="175"/>
        <v>20934.64</v>
      </c>
      <c r="P294" s="22">
        <v>379.76</v>
      </c>
      <c r="Q294" s="22">
        <f t="shared" si="176"/>
        <v>47.47</v>
      </c>
      <c r="R294" s="22">
        <f t="shared" si="177"/>
        <v>189.88</v>
      </c>
      <c r="S294" s="22">
        <f t="shared" si="178"/>
        <v>20365</v>
      </c>
      <c r="U294" s="22">
        <v>20934.64</v>
      </c>
      <c r="V294" s="23">
        <v>45</v>
      </c>
      <c r="W294" s="23">
        <v>50</v>
      </c>
      <c r="X294" s="23">
        <f t="shared" si="179"/>
        <v>-5</v>
      </c>
      <c r="Y294" s="24">
        <f t="shared" si="180"/>
        <v>-60</v>
      </c>
      <c r="Z294" s="24">
        <f t="shared" si="181"/>
        <v>381</v>
      </c>
      <c r="AA294" s="22">
        <f t="shared" si="184"/>
        <v>54.946561679790022</v>
      </c>
      <c r="AB294" s="22">
        <f t="shared" si="186"/>
        <v>659.35874015748027</v>
      </c>
      <c r="AC294" s="22">
        <f t="shared" si="185"/>
        <v>20275.281259842519</v>
      </c>
      <c r="AD294" s="22">
        <f t="shared" si="182"/>
        <v>-89.718740157481079</v>
      </c>
      <c r="AE294" s="24"/>
      <c r="AF294" s="4">
        <v>659.35874015748027</v>
      </c>
      <c r="AG294" s="4">
        <v>0</v>
      </c>
      <c r="AH294" s="4">
        <f t="shared" si="183"/>
        <v>659.35874015748027</v>
      </c>
    </row>
    <row r="295" spans="1:34">
      <c r="A295" s="16" t="s">
        <v>606</v>
      </c>
      <c r="B295" s="16" t="s">
        <v>607</v>
      </c>
      <c r="C295" s="16" t="s">
        <v>608</v>
      </c>
      <c r="D295" s="19">
        <v>39813</v>
      </c>
      <c r="E295" s="16" t="s">
        <v>111</v>
      </c>
      <c r="F295" s="20">
        <v>50</v>
      </c>
      <c r="G295" s="20">
        <v>0</v>
      </c>
      <c r="H295" s="20">
        <v>36</v>
      </c>
      <c r="I295" s="20">
        <v>4</v>
      </c>
      <c r="J295" s="21">
        <f t="shared" si="174"/>
        <v>436</v>
      </c>
      <c r="K295" s="22">
        <v>-20000</v>
      </c>
      <c r="L295" s="19">
        <v>44804</v>
      </c>
      <c r="M295" s="22">
        <v>-20000</v>
      </c>
      <c r="N295" s="22">
        <v>0</v>
      </c>
      <c r="O295" s="22">
        <f t="shared" si="175"/>
        <v>0</v>
      </c>
      <c r="P295" s="22">
        <v>0</v>
      </c>
      <c r="Q295" s="22">
        <f t="shared" si="176"/>
        <v>0</v>
      </c>
      <c r="R295" s="22">
        <f t="shared" si="177"/>
        <v>0</v>
      </c>
      <c r="S295" s="22">
        <f t="shared" si="178"/>
        <v>0</v>
      </c>
      <c r="U295" s="22">
        <v>0</v>
      </c>
      <c r="V295" s="23">
        <v>50</v>
      </c>
      <c r="W295" s="23">
        <v>50</v>
      </c>
      <c r="X295" s="23">
        <f t="shared" si="179"/>
        <v>0</v>
      </c>
      <c r="Y295" s="24">
        <f t="shared" si="180"/>
        <v>0</v>
      </c>
      <c r="Z295" s="24">
        <f t="shared" si="181"/>
        <v>444</v>
      </c>
      <c r="AA295" s="22">
        <f t="shared" si="184"/>
        <v>0</v>
      </c>
      <c r="AB295" s="22">
        <f t="shared" si="186"/>
        <v>0</v>
      </c>
      <c r="AC295" s="22">
        <f t="shared" si="185"/>
        <v>0</v>
      </c>
      <c r="AD295" s="22">
        <f t="shared" si="182"/>
        <v>0</v>
      </c>
      <c r="AE295" s="24"/>
      <c r="AF295" s="4">
        <v>0</v>
      </c>
      <c r="AG295" s="4">
        <v>0</v>
      </c>
      <c r="AH295" s="4">
        <f t="shared" si="183"/>
        <v>0</v>
      </c>
    </row>
    <row r="296" spans="1:34">
      <c r="A296" s="16" t="s">
        <v>609</v>
      </c>
      <c r="B296" s="16" t="s">
        <v>610</v>
      </c>
      <c r="C296" s="16" t="s">
        <v>611</v>
      </c>
      <c r="D296" s="19">
        <v>39813</v>
      </c>
      <c r="E296" s="16" t="s">
        <v>45</v>
      </c>
      <c r="F296" s="20">
        <v>0</v>
      </c>
      <c r="G296" s="20">
        <v>0</v>
      </c>
      <c r="H296" s="20">
        <v>0</v>
      </c>
      <c r="I296" s="20">
        <v>0</v>
      </c>
      <c r="J296" s="21">
        <f t="shared" si="174"/>
        <v>0</v>
      </c>
      <c r="K296" s="22">
        <v>14600</v>
      </c>
      <c r="L296" s="19">
        <v>44804</v>
      </c>
      <c r="M296" s="22">
        <v>0</v>
      </c>
      <c r="N296" s="22">
        <v>14600</v>
      </c>
      <c r="O296" s="22">
        <f t="shared" si="175"/>
        <v>14600</v>
      </c>
      <c r="P296" s="22">
        <v>0</v>
      </c>
      <c r="Q296" s="22">
        <f t="shared" si="176"/>
        <v>0</v>
      </c>
      <c r="R296" s="22">
        <f t="shared" si="177"/>
        <v>0</v>
      </c>
      <c r="S296" s="22">
        <f t="shared" si="178"/>
        <v>14600</v>
      </c>
      <c r="U296" s="22">
        <v>14600</v>
      </c>
      <c r="V296" s="23">
        <v>0</v>
      </c>
      <c r="W296" s="23">
        <v>0</v>
      </c>
      <c r="X296" s="23">
        <f t="shared" si="179"/>
        <v>0</v>
      </c>
      <c r="Y296" s="24">
        <f t="shared" si="180"/>
        <v>0</v>
      </c>
      <c r="Z296" s="24">
        <v>0</v>
      </c>
      <c r="AA296" s="22">
        <v>0</v>
      </c>
      <c r="AB296" s="22">
        <f t="shared" si="186"/>
        <v>0</v>
      </c>
      <c r="AC296" s="22">
        <f t="shared" si="185"/>
        <v>14600</v>
      </c>
      <c r="AD296" s="22">
        <f t="shared" si="182"/>
        <v>0</v>
      </c>
      <c r="AE296" s="24"/>
      <c r="AF296" s="4">
        <v>0</v>
      </c>
      <c r="AG296" s="4">
        <v>0</v>
      </c>
      <c r="AH296" s="4">
        <f t="shared" si="183"/>
        <v>0</v>
      </c>
    </row>
    <row r="297" spans="1:34">
      <c r="A297" s="16" t="s">
        <v>612</v>
      </c>
      <c r="B297" s="16" t="s">
        <v>613</v>
      </c>
      <c r="C297" s="16" t="s">
        <v>611</v>
      </c>
      <c r="D297" s="19">
        <v>39813</v>
      </c>
      <c r="E297" s="16" t="s">
        <v>111</v>
      </c>
      <c r="F297" s="20">
        <v>36</v>
      </c>
      <c r="G297" s="20">
        <v>6</v>
      </c>
      <c r="H297" s="20">
        <v>22</v>
      </c>
      <c r="I297" s="20">
        <v>10</v>
      </c>
      <c r="J297" s="21">
        <f t="shared" si="174"/>
        <v>274</v>
      </c>
      <c r="K297" s="22">
        <v>-14600</v>
      </c>
      <c r="L297" s="19">
        <v>44804</v>
      </c>
      <c r="M297" s="22">
        <v>-5466.66</v>
      </c>
      <c r="N297" s="22">
        <v>-9133.34</v>
      </c>
      <c r="O297" s="22">
        <f t="shared" si="175"/>
        <v>-9400</v>
      </c>
      <c r="P297" s="22">
        <v>-266.66000000000003</v>
      </c>
      <c r="Q297" s="22">
        <f t="shared" si="176"/>
        <v>-33.332500000000003</v>
      </c>
      <c r="R297" s="22">
        <f t="shared" si="177"/>
        <v>-133.33000000000001</v>
      </c>
      <c r="S297" s="22">
        <f t="shared" si="178"/>
        <v>-9000.01</v>
      </c>
      <c r="U297" s="22">
        <v>-9400</v>
      </c>
      <c r="V297" s="23">
        <v>36.5</v>
      </c>
      <c r="W297" s="23">
        <v>36.5</v>
      </c>
      <c r="X297" s="23">
        <f t="shared" si="179"/>
        <v>0</v>
      </c>
      <c r="Y297" s="24">
        <f t="shared" si="180"/>
        <v>0</v>
      </c>
      <c r="Z297" s="24">
        <f t="shared" si="181"/>
        <v>282</v>
      </c>
      <c r="AA297" s="22">
        <f t="shared" si="184"/>
        <v>-33.333333333333336</v>
      </c>
      <c r="AB297" s="22">
        <f t="shared" si="186"/>
        <v>-400</v>
      </c>
      <c r="AC297" s="22">
        <f t="shared" si="185"/>
        <v>-9000</v>
      </c>
      <c r="AD297" s="22">
        <f t="shared" si="182"/>
        <v>1.0000000000218279E-2</v>
      </c>
      <c r="AE297" s="24"/>
      <c r="AF297" s="4">
        <v>-400</v>
      </c>
      <c r="AG297" s="4">
        <v>0</v>
      </c>
      <c r="AH297" s="4">
        <f t="shared" si="183"/>
        <v>-400</v>
      </c>
    </row>
    <row r="298" spans="1:34">
      <c r="A298" s="16" t="s">
        <v>614</v>
      </c>
      <c r="B298" s="16" t="s">
        <v>615</v>
      </c>
      <c r="C298" s="16" t="s">
        <v>616</v>
      </c>
      <c r="D298" s="19">
        <v>39814</v>
      </c>
      <c r="E298" s="16" t="s">
        <v>111</v>
      </c>
      <c r="F298" s="20">
        <v>50</v>
      </c>
      <c r="G298" s="20">
        <v>0</v>
      </c>
      <c r="H298" s="20">
        <v>36</v>
      </c>
      <c r="I298" s="20">
        <v>4</v>
      </c>
      <c r="J298" s="21">
        <f t="shared" si="174"/>
        <v>436</v>
      </c>
      <c r="K298" s="22">
        <v>38196.26</v>
      </c>
      <c r="L298" s="19">
        <v>44804</v>
      </c>
      <c r="M298" s="22">
        <v>10440.370000000001</v>
      </c>
      <c r="N298" s="22">
        <v>27755.89</v>
      </c>
      <c r="O298" s="22">
        <f t="shared" si="175"/>
        <v>28265.17</v>
      </c>
      <c r="P298" s="22">
        <v>509.28</v>
      </c>
      <c r="Q298" s="22">
        <f t="shared" si="176"/>
        <v>63.66</v>
      </c>
      <c r="R298" s="22">
        <f t="shared" si="177"/>
        <v>254.64</v>
      </c>
      <c r="S298" s="22">
        <f t="shared" si="178"/>
        <v>27501.25</v>
      </c>
      <c r="U298" s="22">
        <v>28265.17</v>
      </c>
      <c r="V298" s="23">
        <v>45</v>
      </c>
      <c r="W298" s="23">
        <v>50</v>
      </c>
      <c r="X298" s="23">
        <f t="shared" si="179"/>
        <v>-5</v>
      </c>
      <c r="Y298" s="24">
        <f t="shared" si="180"/>
        <v>-60</v>
      </c>
      <c r="Z298" s="24">
        <f t="shared" si="181"/>
        <v>384</v>
      </c>
      <c r="AA298" s="22">
        <f t="shared" si="184"/>
        <v>73.607213541666667</v>
      </c>
      <c r="AB298" s="22">
        <f t="shared" si="186"/>
        <v>883.28656249999995</v>
      </c>
      <c r="AC298" s="22">
        <f t="shared" si="185"/>
        <v>27381.883437499997</v>
      </c>
      <c r="AD298" s="22">
        <f t="shared" si="182"/>
        <v>-119.36656250000306</v>
      </c>
      <c r="AE298" s="24"/>
      <c r="AF298" s="4">
        <v>883.28656249999995</v>
      </c>
      <c r="AG298" s="4">
        <v>0</v>
      </c>
      <c r="AH298" s="4">
        <f t="shared" si="183"/>
        <v>883.28656249999995</v>
      </c>
    </row>
    <row r="299" spans="1:34">
      <c r="A299" s="16" t="s">
        <v>617</v>
      </c>
      <c r="B299" s="16" t="s">
        <v>618</v>
      </c>
      <c r="C299" s="16" t="s">
        <v>616</v>
      </c>
      <c r="D299" s="19">
        <v>39904</v>
      </c>
      <c r="E299" s="16" t="s">
        <v>111</v>
      </c>
      <c r="F299" s="20">
        <v>50</v>
      </c>
      <c r="G299" s="20">
        <v>0</v>
      </c>
      <c r="H299" s="20">
        <v>36</v>
      </c>
      <c r="I299" s="20">
        <v>7</v>
      </c>
      <c r="J299" s="21">
        <f t="shared" si="174"/>
        <v>439</v>
      </c>
      <c r="K299" s="22">
        <v>22914.91</v>
      </c>
      <c r="L299" s="19">
        <v>44804</v>
      </c>
      <c r="M299" s="22">
        <v>6148.85</v>
      </c>
      <c r="N299" s="22">
        <v>16766.060000000001</v>
      </c>
      <c r="O299" s="22">
        <f t="shared" si="175"/>
        <v>17071.59</v>
      </c>
      <c r="P299" s="22">
        <v>305.52999999999997</v>
      </c>
      <c r="Q299" s="22">
        <f t="shared" si="176"/>
        <v>38.191249999999997</v>
      </c>
      <c r="R299" s="22">
        <f t="shared" si="177"/>
        <v>152.76499999999999</v>
      </c>
      <c r="S299" s="22">
        <f t="shared" si="178"/>
        <v>16613.295000000002</v>
      </c>
      <c r="U299" s="22">
        <v>17071.59</v>
      </c>
      <c r="V299" s="23">
        <v>45</v>
      </c>
      <c r="W299" s="23">
        <v>50</v>
      </c>
      <c r="X299" s="23">
        <f t="shared" si="179"/>
        <v>-5</v>
      </c>
      <c r="Y299" s="24">
        <f t="shared" si="180"/>
        <v>-60</v>
      </c>
      <c r="Z299" s="24">
        <f t="shared" si="181"/>
        <v>387</v>
      </c>
      <c r="AA299" s="22">
        <f t="shared" si="184"/>
        <v>44.112635658914726</v>
      </c>
      <c r="AB299" s="22">
        <f t="shared" si="186"/>
        <v>529.35162790697677</v>
      </c>
      <c r="AC299" s="22">
        <f t="shared" si="185"/>
        <v>16542.238372093023</v>
      </c>
      <c r="AD299" s="22">
        <f t="shared" si="182"/>
        <v>-71.056627906978974</v>
      </c>
      <c r="AE299" s="24"/>
      <c r="AF299" s="4">
        <v>529.35162790697677</v>
      </c>
      <c r="AG299" s="4">
        <v>0</v>
      </c>
      <c r="AH299" s="4">
        <f t="shared" si="183"/>
        <v>529.35162790697677</v>
      </c>
    </row>
    <row r="300" spans="1:34">
      <c r="A300" s="16" t="s">
        <v>619</v>
      </c>
      <c r="B300" s="16" t="s">
        <v>620</v>
      </c>
      <c r="C300" s="16" t="s">
        <v>616</v>
      </c>
      <c r="D300" s="19">
        <v>40087</v>
      </c>
      <c r="E300" s="16" t="s">
        <v>111</v>
      </c>
      <c r="F300" s="20">
        <v>50</v>
      </c>
      <c r="G300" s="20">
        <v>0</v>
      </c>
      <c r="H300" s="20">
        <v>37</v>
      </c>
      <c r="I300" s="20">
        <v>1</v>
      </c>
      <c r="J300" s="21">
        <f t="shared" si="174"/>
        <v>445</v>
      </c>
      <c r="K300" s="22">
        <v>1314.52</v>
      </c>
      <c r="L300" s="19">
        <v>44804</v>
      </c>
      <c r="M300" s="22">
        <v>339.57</v>
      </c>
      <c r="N300" s="22">
        <v>974.95</v>
      </c>
      <c r="O300" s="22">
        <f t="shared" si="175"/>
        <v>992.47</v>
      </c>
      <c r="P300" s="22">
        <v>17.52</v>
      </c>
      <c r="Q300" s="22">
        <f t="shared" si="176"/>
        <v>2.19</v>
      </c>
      <c r="R300" s="22">
        <f t="shared" si="177"/>
        <v>8.76</v>
      </c>
      <c r="S300" s="22">
        <f t="shared" si="178"/>
        <v>966.19</v>
      </c>
      <c r="U300" s="22">
        <v>992.47</v>
      </c>
      <c r="V300" s="23">
        <v>45</v>
      </c>
      <c r="W300" s="23">
        <v>50</v>
      </c>
      <c r="X300" s="23">
        <f t="shared" si="179"/>
        <v>-5</v>
      </c>
      <c r="Y300" s="24">
        <f t="shared" si="180"/>
        <v>-60</v>
      </c>
      <c r="Z300" s="24">
        <f t="shared" si="181"/>
        <v>393</v>
      </c>
      <c r="AA300" s="22">
        <f t="shared" si="184"/>
        <v>2.5253689567430024</v>
      </c>
      <c r="AB300" s="22">
        <f t="shared" si="186"/>
        <v>30.304427480916029</v>
      </c>
      <c r="AC300" s="22">
        <f t="shared" si="185"/>
        <v>962.16557251908398</v>
      </c>
      <c r="AD300" s="22">
        <f t="shared" si="182"/>
        <v>-4.0244274809160743</v>
      </c>
      <c r="AE300" s="24"/>
      <c r="AF300" s="4">
        <v>30.304427480916029</v>
      </c>
      <c r="AG300" s="4">
        <v>0</v>
      </c>
      <c r="AH300" s="4">
        <f t="shared" si="183"/>
        <v>30.304427480916029</v>
      </c>
    </row>
    <row r="301" spans="1:34">
      <c r="A301" s="16" t="s">
        <v>621</v>
      </c>
      <c r="B301" s="16" t="s">
        <v>622</v>
      </c>
      <c r="C301" s="16" t="s">
        <v>623</v>
      </c>
      <c r="D301" s="19">
        <v>40179</v>
      </c>
      <c r="E301" s="16" t="s">
        <v>111</v>
      </c>
      <c r="F301" s="20">
        <v>50</v>
      </c>
      <c r="G301" s="20">
        <v>0</v>
      </c>
      <c r="H301" s="20">
        <v>37</v>
      </c>
      <c r="I301" s="20">
        <v>4</v>
      </c>
      <c r="J301" s="21">
        <f t="shared" si="174"/>
        <v>448</v>
      </c>
      <c r="K301" s="22">
        <v>498907.26</v>
      </c>
      <c r="L301" s="19">
        <v>44804</v>
      </c>
      <c r="M301" s="22">
        <v>126389.9</v>
      </c>
      <c r="N301" s="22">
        <v>372517.36</v>
      </c>
      <c r="O301" s="22">
        <f t="shared" si="175"/>
        <v>379169.45999999996</v>
      </c>
      <c r="P301" s="22">
        <v>6652.1</v>
      </c>
      <c r="Q301" s="22">
        <f t="shared" si="176"/>
        <v>831.51250000000005</v>
      </c>
      <c r="R301" s="22">
        <f t="shared" si="177"/>
        <v>3326.05</v>
      </c>
      <c r="S301" s="22">
        <f t="shared" si="178"/>
        <v>369191.31</v>
      </c>
      <c r="U301" s="22">
        <v>379169.45999999996</v>
      </c>
      <c r="V301" s="23">
        <v>45</v>
      </c>
      <c r="W301" s="23">
        <v>50</v>
      </c>
      <c r="X301" s="23">
        <f t="shared" si="179"/>
        <v>-5</v>
      </c>
      <c r="Y301" s="24">
        <f t="shared" si="180"/>
        <v>-60</v>
      </c>
      <c r="Z301" s="24">
        <f t="shared" si="181"/>
        <v>396</v>
      </c>
      <c r="AA301" s="22">
        <f t="shared" si="184"/>
        <v>957.49863636363625</v>
      </c>
      <c r="AB301" s="22">
        <f t="shared" si="186"/>
        <v>11489.983636363635</v>
      </c>
      <c r="AC301" s="22">
        <f t="shared" si="185"/>
        <v>367679.47636363632</v>
      </c>
      <c r="AD301" s="22">
        <f t="shared" si="182"/>
        <v>-1511.8336363636772</v>
      </c>
      <c r="AE301" s="24"/>
      <c r="AF301" s="4">
        <v>11489.983636363635</v>
      </c>
      <c r="AG301" s="4">
        <v>0</v>
      </c>
      <c r="AH301" s="4">
        <f t="shared" si="183"/>
        <v>11489.983636363635</v>
      </c>
    </row>
    <row r="302" spans="1:34">
      <c r="A302" s="16" t="s">
        <v>624</v>
      </c>
      <c r="B302" s="16" t="s">
        <v>625</v>
      </c>
      <c r="C302" s="16" t="s">
        <v>626</v>
      </c>
      <c r="D302" s="19">
        <v>40269</v>
      </c>
      <c r="E302" s="16" t="s">
        <v>111</v>
      </c>
      <c r="F302" s="20">
        <v>50</v>
      </c>
      <c r="G302" s="20">
        <v>0</v>
      </c>
      <c r="H302" s="20">
        <v>37</v>
      </c>
      <c r="I302" s="20">
        <v>7</v>
      </c>
      <c r="J302" s="21">
        <f t="shared" si="174"/>
        <v>451</v>
      </c>
      <c r="K302" s="22">
        <v>81.14</v>
      </c>
      <c r="L302" s="19">
        <v>44804</v>
      </c>
      <c r="M302" s="22">
        <v>20.13</v>
      </c>
      <c r="N302" s="22">
        <v>61.01</v>
      </c>
      <c r="O302" s="22">
        <f t="shared" si="175"/>
        <v>62.089999999999996</v>
      </c>
      <c r="P302" s="22">
        <v>1.08</v>
      </c>
      <c r="Q302" s="22">
        <f t="shared" si="176"/>
        <v>0.13500000000000001</v>
      </c>
      <c r="R302" s="22">
        <f t="shared" si="177"/>
        <v>0.54</v>
      </c>
      <c r="S302" s="22">
        <f t="shared" si="178"/>
        <v>60.47</v>
      </c>
      <c r="U302" s="22">
        <v>62.089999999999996</v>
      </c>
      <c r="V302" s="23">
        <v>45</v>
      </c>
      <c r="W302" s="23">
        <v>50</v>
      </c>
      <c r="X302" s="23">
        <f t="shared" si="179"/>
        <v>-5</v>
      </c>
      <c r="Y302" s="24">
        <f t="shared" si="180"/>
        <v>-60</v>
      </c>
      <c r="Z302" s="24">
        <f t="shared" si="181"/>
        <v>399</v>
      </c>
      <c r="AA302" s="22">
        <f t="shared" si="184"/>
        <v>0.15561403508771929</v>
      </c>
      <c r="AB302" s="22">
        <f t="shared" si="186"/>
        <v>1.8673684210526313</v>
      </c>
      <c r="AC302" s="22">
        <f t="shared" si="185"/>
        <v>60.222631578947365</v>
      </c>
      <c r="AD302" s="22">
        <f t="shared" si="182"/>
        <v>-0.24736842105263435</v>
      </c>
      <c r="AE302" s="24"/>
      <c r="AF302" s="4">
        <v>1.8673684210526313</v>
      </c>
      <c r="AG302" s="4">
        <v>0</v>
      </c>
      <c r="AH302" s="4">
        <f t="shared" si="183"/>
        <v>1.8673684210526313</v>
      </c>
    </row>
    <row r="303" spans="1:34">
      <c r="A303" s="16" t="s">
        <v>627</v>
      </c>
      <c r="B303" s="16" t="s">
        <v>628</v>
      </c>
      <c r="C303" s="16" t="s">
        <v>629</v>
      </c>
      <c r="D303" s="19">
        <v>40269</v>
      </c>
      <c r="E303" s="16" t="s">
        <v>111</v>
      </c>
      <c r="F303" s="20">
        <v>13</v>
      </c>
      <c r="G303" s="20">
        <v>6</v>
      </c>
      <c r="H303" s="20">
        <v>1</v>
      </c>
      <c r="I303" s="20">
        <v>1</v>
      </c>
      <c r="J303" s="21">
        <f t="shared" si="174"/>
        <v>13</v>
      </c>
      <c r="K303" s="22">
        <v>2955.48</v>
      </c>
      <c r="L303" s="19">
        <v>44804</v>
      </c>
      <c r="M303" s="22">
        <v>2718.37</v>
      </c>
      <c r="N303" s="22">
        <v>237.11</v>
      </c>
      <c r="O303" s="22">
        <f t="shared" si="175"/>
        <v>383.06</v>
      </c>
      <c r="P303" s="22">
        <v>145.94999999999999</v>
      </c>
      <c r="Q303" s="22">
        <f t="shared" si="176"/>
        <v>18.243749999999999</v>
      </c>
      <c r="R303" s="22">
        <f t="shared" si="177"/>
        <v>72.974999999999994</v>
      </c>
      <c r="S303" s="22">
        <f t="shared" si="178"/>
        <v>164.13500000000002</v>
      </c>
      <c r="U303" s="22">
        <v>383.06</v>
      </c>
      <c r="V303" s="23">
        <v>13.5</v>
      </c>
      <c r="W303" s="23">
        <v>13.5</v>
      </c>
      <c r="X303" s="23">
        <f t="shared" si="179"/>
        <v>0</v>
      </c>
      <c r="Y303" s="24">
        <f t="shared" si="180"/>
        <v>0</v>
      </c>
      <c r="Z303" s="24">
        <f t="shared" si="181"/>
        <v>21</v>
      </c>
      <c r="AA303" s="22">
        <f t="shared" si="184"/>
        <v>18.240952380952383</v>
      </c>
      <c r="AB303" s="22">
        <f t="shared" si="186"/>
        <v>218.89142857142861</v>
      </c>
      <c r="AC303" s="22">
        <f t="shared" si="185"/>
        <v>164.1685714285714</v>
      </c>
      <c r="AD303" s="22">
        <f t="shared" si="182"/>
        <v>3.3571428571377737E-2</v>
      </c>
      <c r="AE303" s="24"/>
      <c r="AF303" s="4">
        <v>218.89142857142861</v>
      </c>
      <c r="AG303" s="4">
        <v>0</v>
      </c>
      <c r="AH303" s="4">
        <f t="shared" si="183"/>
        <v>218.89142857142861</v>
      </c>
    </row>
    <row r="304" spans="1:34">
      <c r="A304" s="16" t="s">
        <v>630</v>
      </c>
      <c r="B304" s="16" t="s">
        <v>631</v>
      </c>
      <c r="C304" s="16" t="s">
        <v>632</v>
      </c>
      <c r="D304" s="19">
        <v>40360</v>
      </c>
      <c r="E304" s="16" t="s">
        <v>111</v>
      </c>
      <c r="F304" s="20">
        <v>50</v>
      </c>
      <c r="G304" s="20">
        <v>0</v>
      </c>
      <c r="H304" s="20">
        <v>37</v>
      </c>
      <c r="I304" s="20">
        <v>10</v>
      </c>
      <c r="J304" s="21">
        <f t="shared" si="174"/>
        <v>454</v>
      </c>
      <c r="K304" s="22">
        <v>290854.81</v>
      </c>
      <c r="L304" s="19">
        <v>44804</v>
      </c>
      <c r="M304" s="22">
        <v>76017.289999999994</v>
      </c>
      <c r="N304" s="22">
        <v>214837.52</v>
      </c>
      <c r="O304" s="22">
        <f t="shared" si="175"/>
        <v>218715.58</v>
      </c>
      <c r="P304" s="22">
        <v>3878.06</v>
      </c>
      <c r="Q304" s="22">
        <f t="shared" si="176"/>
        <v>484.75749999999999</v>
      </c>
      <c r="R304" s="22">
        <f t="shared" si="177"/>
        <v>1939.03</v>
      </c>
      <c r="S304" s="22">
        <f t="shared" si="178"/>
        <v>212898.49</v>
      </c>
      <c r="U304" s="22">
        <v>218715.58</v>
      </c>
      <c r="V304" s="23">
        <v>45</v>
      </c>
      <c r="W304" s="23">
        <v>50</v>
      </c>
      <c r="X304" s="23">
        <f t="shared" si="179"/>
        <v>-5</v>
      </c>
      <c r="Y304" s="24">
        <f t="shared" si="180"/>
        <v>-60</v>
      </c>
      <c r="Z304" s="24">
        <f t="shared" si="181"/>
        <v>402</v>
      </c>
      <c r="AA304" s="22">
        <f t="shared" si="184"/>
        <v>544.06860696517413</v>
      </c>
      <c r="AB304" s="22">
        <f t="shared" si="186"/>
        <v>6528.8232835820891</v>
      </c>
      <c r="AC304" s="22">
        <f t="shared" si="185"/>
        <v>212186.75671641791</v>
      </c>
      <c r="AD304" s="22">
        <f t="shared" si="182"/>
        <v>-711.73328358208528</v>
      </c>
      <c r="AE304" s="24"/>
      <c r="AF304" s="4">
        <v>6528.8232835820891</v>
      </c>
      <c r="AG304" s="4">
        <v>0</v>
      </c>
      <c r="AH304" s="4">
        <f t="shared" si="183"/>
        <v>6528.8232835820891</v>
      </c>
    </row>
    <row r="305" spans="1:34">
      <c r="A305" s="16" t="s">
        <v>633</v>
      </c>
      <c r="B305" s="16" t="s">
        <v>634</v>
      </c>
      <c r="C305" s="16" t="s">
        <v>635</v>
      </c>
      <c r="D305" s="19">
        <v>40544</v>
      </c>
      <c r="E305" s="16" t="s">
        <v>111</v>
      </c>
      <c r="F305" s="20">
        <v>50</v>
      </c>
      <c r="G305" s="20">
        <v>0</v>
      </c>
      <c r="H305" s="20">
        <v>38</v>
      </c>
      <c r="I305" s="20">
        <v>4</v>
      </c>
      <c r="J305" s="21">
        <f t="shared" si="174"/>
        <v>460</v>
      </c>
      <c r="K305" s="22">
        <v>395472.95</v>
      </c>
      <c r="L305" s="19">
        <v>44804</v>
      </c>
      <c r="M305" s="22">
        <v>92277.01</v>
      </c>
      <c r="N305" s="22">
        <v>303195.94</v>
      </c>
      <c r="O305" s="22">
        <f t="shared" si="175"/>
        <v>308468.90999999997</v>
      </c>
      <c r="P305" s="22">
        <v>5272.97</v>
      </c>
      <c r="Q305" s="22">
        <f t="shared" si="176"/>
        <v>659.12125000000003</v>
      </c>
      <c r="R305" s="22">
        <f t="shared" si="177"/>
        <v>2636.4850000000001</v>
      </c>
      <c r="S305" s="22">
        <f t="shared" si="178"/>
        <v>300559.45500000002</v>
      </c>
      <c r="U305" s="22">
        <v>308468.90999999997</v>
      </c>
      <c r="V305" s="23">
        <v>45</v>
      </c>
      <c r="W305" s="23">
        <v>50</v>
      </c>
      <c r="X305" s="23">
        <f t="shared" si="179"/>
        <v>-5</v>
      </c>
      <c r="Y305" s="24">
        <f t="shared" si="180"/>
        <v>-60</v>
      </c>
      <c r="Z305" s="24">
        <f t="shared" si="181"/>
        <v>408</v>
      </c>
      <c r="AA305" s="22">
        <f t="shared" si="184"/>
        <v>756.05124999999998</v>
      </c>
      <c r="AB305" s="22">
        <f t="shared" si="186"/>
        <v>9072.6149999999998</v>
      </c>
      <c r="AC305" s="22">
        <f t="shared" si="185"/>
        <v>299396.29499999998</v>
      </c>
      <c r="AD305" s="22">
        <f t="shared" si="182"/>
        <v>-1163.1600000000326</v>
      </c>
      <c r="AE305" s="24"/>
      <c r="AF305" s="4">
        <v>9072.6149999999998</v>
      </c>
      <c r="AG305" s="4">
        <v>0</v>
      </c>
      <c r="AH305" s="4">
        <f t="shared" si="183"/>
        <v>9072.6149999999998</v>
      </c>
    </row>
    <row r="306" spans="1:34">
      <c r="A306" s="16" t="s">
        <v>636</v>
      </c>
      <c r="B306" s="16" t="s">
        <v>637</v>
      </c>
      <c r="C306" s="16" t="s">
        <v>638</v>
      </c>
      <c r="D306" s="19">
        <v>40634</v>
      </c>
      <c r="E306" s="16" t="s">
        <v>111</v>
      </c>
      <c r="F306" s="20">
        <v>50</v>
      </c>
      <c r="G306" s="20">
        <v>0</v>
      </c>
      <c r="H306" s="20">
        <v>38</v>
      </c>
      <c r="I306" s="20">
        <v>7</v>
      </c>
      <c r="J306" s="21">
        <f t="shared" si="174"/>
        <v>463</v>
      </c>
      <c r="K306" s="22">
        <v>214.3</v>
      </c>
      <c r="L306" s="19">
        <v>44804</v>
      </c>
      <c r="M306" s="22">
        <v>48.99</v>
      </c>
      <c r="N306" s="22">
        <v>165.31</v>
      </c>
      <c r="O306" s="22">
        <f t="shared" si="175"/>
        <v>168.17000000000002</v>
      </c>
      <c r="P306" s="22">
        <v>2.86</v>
      </c>
      <c r="Q306" s="22">
        <f t="shared" si="176"/>
        <v>0.35749999999999998</v>
      </c>
      <c r="R306" s="22">
        <f t="shared" si="177"/>
        <v>1.43</v>
      </c>
      <c r="S306" s="22">
        <f t="shared" si="178"/>
        <v>163.88</v>
      </c>
      <c r="U306" s="22">
        <v>168.17000000000002</v>
      </c>
      <c r="V306" s="23">
        <v>45</v>
      </c>
      <c r="W306" s="23">
        <v>50</v>
      </c>
      <c r="X306" s="23">
        <f t="shared" si="179"/>
        <v>-5</v>
      </c>
      <c r="Y306" s="24">
        <f t="shared" si="180"/>
        <v>-60</v>
      </c>
      <c r="Z306" s="24">
        <f t="shared" si="181"/>
        <v>411</v>
      </c>
      <c r="AA306" s="22">
        <f t="shared" si="184"/>
        <v>0.40917274939172754</v>
      </c>
      <c r="AB306" s="22">
        <f t="shared" si="186"/>
        <v>4.9100729927007301</v>
      </c>
      <c r="AC306" s="22">
        <f t="shared" si="185"/>
        <v>163.2599270072993</v>
      </c>
      <c r="AD306" s="22">
        <f t="shared" si="182"/>
        <v>-0.62007299270069893</v>
      </c>
      <c r="AE306" s="24"/>
      <c r="AF306" s="4">
        <v>4.9100729927007301</v>
      </c>
      <c r="AG306" s="4">
        <v>0</v>
      </c>
      <c r="AH306" s="4">
        <f t="shared" si="183"/>
        <v>4.9100729927007301</v>
      </c>
    </row>
    <row r="307" spans="1:34">
      <c r="A307" s="16" t="s">
        <v>639</v>
      </c>
      <c r="B307" s="16" t="s">
        <v>640</v>
      </c>
      <c r="C307" s="16" t="s">
        <v>638</v>
      </c>
      <c r="D307" s="19">
        <v>40817</v>
      </c>
      <c r="E307" s="16" t="s">
        <v>111</v>
      </c>
      <c r="F307" s="20">
        <v>50</v>
      </c>
      <c r="G307" s="20">
        <v>0</v>
      </c>
      <c r="H307" s="20">
        <v>39</v>
      </c>
      <c r="I307" s="20">
        <v>1</v>
      </c>
      <c r="J307" s="21">
        <f t="shared" si="174"/>
        <v>469</v>
      </c>
      <c r="K307" s="22">
        <v>315.14999999999998</v>
      </c>
      <c r="L307" s="19">
        <v>44804</v>
      </c>
      <c r="M307" s="22">
        <v>68.790000000000006</v>
      </c>
      <c r="N307" s="22">
        <v>246.36</v>
      </c>
      <c r="O307" s="22">
        <f t="shared" si="175"/>
        <v>250.56</v>
      </c>
      <c r="P307" s="22">
        <v>4.2</v>
      </c>
      <c r="Q307" s="22">
        <f t="shared" si="176"/>
        <v>0.52500000000000002</v>
      </c>
      <c r="R307" s="22">
        <f t="shared" si="177"/>
        <v>2.1</v>
      </c>
      <c r="S307" s="22">
        <f t="shared" si="178"/>
        <v>244.26000000000002</v>
      </c>
      <c r="U307" s="22">
        <v>250.56</v>
      </c>
      <c r="V307" s="23">
        <v>45</v>
      </c>
      <c r="W307" s="23">
        <v>50</v>
      </c>
      <c r="X307" s="23">
        <f t="shared" si="179"/>
        <v>-5</v>
      </c>
      <c r="Y307" s="24">
        <f t="shared" si="180"/>
        <v>-60</v>
      </c>
      <c r="Z307" s="24">
        <f t="shared" si="181"/>
        <v>417</v>
      </c>
      <c r="AA307" s="22">
        <f t="shared" si="184"/>
        <v>0.60086330935251797</v>
      </c>
      <c r="AB307" s="22">
        <f t="shared" si="186"/>
        <v>7.2103597122302157</v>
      </c>
      <c r="AC307" s="22">
        <f t="shared" si="185"/>
        <v>243.34964028776977</v>
      </c>
      <c r="AD307" s="22">
        <f t="shared" si="182"/>
        <v>-0.91035971223024603</v>
      </c>
      <c r="AE307" s="24"/>
      <c r="AF307" s="4">
        <v>7.2103597122302157</v>
      </c>
      <c r="AG307" s="4">
        <v>0</v>
      </c>
      <c r="AH307" s="4">
        <f t="shared" si="183"/>
        <v>7.2103597122302157</v>
      </c>
    </row>
    <row r="308" spans="1:34">
      <c r="A308" s="16" t="s">
        <v>641</v>
      </c>
      <c r="B308" s="16" t="s">
        <v>642</v>
      </c>
      <c r="C308" s="16" t="s">
        <v>643</v>
      </c>
      <c r="D308" s="19">
        <v>41000</v>
      </c>
      <c r="E308" s="16" t="s">
        <v>111</v>
      </c>
      <c r="F308" s="20">
        <v>50</v>
      </c>
      <c r="G308" s="20">
        <v>0</v>
      </c>
      <c r="H308" s="20">
        <v>39</v>
      </c>
      <c r="I308" s="20">
        <v>7</v>
      </c>
      <c r="J308" s="21">
        <f t="shared" si="174"/>
        <v>475</v>
      </c>
      <c r="K308" s="22">
        <v>6026.34</v>
      </c>
      <c r="L308" s="19">
        <v>44804</v>
      </c>
      <c r="M308" s="22">
        <v>1255.5</v>
      </c>
      <c r="N308" s="22">
        <v>4770.84</v>
      </c>
      <c r="O308" s="22">
        <f t="shared" si="175"/>
        <v>4851.1900000000005</v>
      </c>
      <c r="P308" s="22">
        <v>80.349999999999994</v>
      </c>
      <c r="Q308" s="22">
        <f t="shared" si="176"/>
        <v>10.043749999999999</v>
      </c>
      <c r="R308" s="22">
        <f t="shared" si="177"/>
        <v>40.174999999999997</v>
      </c>
      <c r="S308" s="22">
        <f t="shared" si="178"/>
        <v>4730.665</v>
      </c>
      <c r="U308" s="22">
        <v>4851.1900000000005</v>
      </c>
      <c r="V308" s="23">
        <v>45</v>
      </c>
      <c r="W308" s="23">
        <v>50</v>
      </c>
      <c r="X308" s="23">
        <f t="shared" si="179"/>
        <v>-5</v>
      </c>
      <c r="Y308" s="24">
        <f t="shared" si="180"/>
        <v>-60</v>
      </c>
      <c r="Z308" s="24">
        <f t="shared" si="181"/>
        <v>423</v>
      </c>
      <c r="AA308" s="22">
        <f t="shared" si="184"/>
        <v>11.468534278959812</v>
      </c>
      <c r="AB308" s="22">
        <f t="shared" si="186"/>
        <v>137.62241134751775</v>
      </c>
      <c r="AC308" s="22">
        <f t="shared" si="185"/>
        <v>4713.5675886524823</v>
      </c>
      <c r="AD308" s="22">
        <f t="shared" si="182"/>
        <v>-17.097411347517664</v>
      </c>
      <c r="AE308" s="24"/>
      <c r="AF308" s="4">
        <v>137.62241134751775</v>
      </c>
      <c r="AG308" s="4">
        <v>0</v>
      </c>
      <c r="AH308" s="4">
        <f t="shared" si="183"/>
        <v>137.62241134751775</v>
      </c>
    </row>
    <row r="309" spans="1:34">
      <c r="A309" s="16" t="s">
        <v>644</v>
      </c>
      <c r="B309" s="16" t="s">
        <v>645</v>
      </c>
      <c r="C309" s="16" t="s">
        <v>646</v>
      </c>
      <c r="D309" s="19">
        <v>41548</v>
      </c>
      <c r="E309" s="16" t="s">
        <v>111</v>
      </c>
      <c r="F309" s="20">
        <v>50</v>
      </c>
      <c r="G309" s="20">
        <v>0</v>
      </c>
      <c r="H309" s="20">
        <v>41</v>
      </c>
      <c r="I309" s="20">
        <v>1</v>
      </c>
      <c r="J309" s="21">
        <f t="shared" si="174"/>
        <v>493</v>
      </c>
      <c r="K309" s="22">
        <v>5397.76</v>
      </c>
      <c r="L309" s="19">
        <v>44804</v>
      </c>
      <c r="M309" s="22">
        <v>962.65</v>
      </c>
      <c r="N309" s="22">
        <v>4435.1099999999997</v>
      </c>
      <c r="O309" s="22">
        <f t="shared" si="175"/>
        <v>4507.08</v>
      </c>
      <c r="P309" s="22">
        <v>71.97</v>
      </c>
      <c r="Q309" s="22">
        <f t="shared" si="176"/>
        <v>8.9962499999999999</v>
      </c>
      <c r="R309" s="22">
        <f t="shared" si="177"/>
        <v>35.984999999999999</v>
      </c>
      <c r="S309" s="22">
        <f t="shared" si="178"/>
        <v>4399.125</v>
      </c>
      <c r="U309" s="22">
        <v>4507.08</v>
      </c>
      <c r="V309" s="23">
        <v>45</v>
      </c>
      <c r="W309" s="23">
        <v>50</v>
      </c>
      <c r="X309" s="23">
        <f t="shared" si="179"/>
        <v>-5</v>
      </c>
      <c r="Y309" s="24">
        <f t="shared" si="180"/>
        <v>-60</v>
      </c>
      <c r="Z309" s="24">
        <f t="shared" si="181"/>
        <v>441</v>
      </c>
      <c r="AA309" s="22">
        <f t="shared" si="184"/>
        <v>10.220136054421769</v>
      </c>
      <c r="AB309" s="22">
        <f t="shared" si="186"/>
        <v>122.64163265306122</v>
      </c>
      <c r="AC309" s="22">
        <f t="shared" si="185"/>
        <v>4384.4383673469383</v>
      </c>
      <c r="AD309" s="22">
        <f t="shared" si="182"/>
        <v>-14.686632653061679</v>
      </c>
      <c r="AE309" s="24"/>
      <c r="AF309" s="4">
        <v>122.64163265306122</v>
      </c>
      <c r="AG309" s="4">
        <v>0</v>
      </c>
      <c r="AH309" s="4">
        <f t="shared" si="183"/>
        <v>122.64163265306122</v>
      </c>
    </row>
    <row r="310" spans="1:34">
      <c r="A310" s="16" t="s">
        <v>647</v>
      </c>
      <c r="B310" s="16" t="s">
        <v>645</v>
      </c>
      <c r="C310" s="16" t="s">
        <v>648</v>
      </c>
      <c r="D310" s="19">
        <v>42735</v>
      </c>
      <c r="E310" s="16" t="s">
        <v>111</v>
      </c>
      <c r="F310" s="20">
        <v>15</v>
      </c>
      <c r="G310" s="20">
        <v>0</v>
      </c>
      <c r="H310" s="20">
        <v>9</v>
      </c>
      <c r="I310" s="20">
        <v>4</v>
      </c>
      <c r="J310" s="21">
        <f t="shared" si="174"/>
        <v>112</v>
      </c>
      <c r="K310" s="22">
        <v>59895.58</v>
      </c>
      <c r="L310" s="19">
        <v>44804</v>
      </c>
      <c r="M310" s="22">
        <v>24623.72</v>
      </c>
      <c r="N310" s="22">
        <v>35271.86</v>
      </c>
      <c r="O310" s="22">
        <f t="shared" si="175"/>
        <v>37933.879999999997</v>
      </c>
      <c r="P310" s="22">
        <v>2662.02</v>
      </c>
      <c r="Q310" s="22">
        <f t="shared" si="176"/>
        <v>332.7525</v>
      </c>
      <c r="R310" s="22">
        <f t="shared" si="177"/>
        <v>1331.01</v>
      </c>
      <c r="S310" s="22">
        <f t="shared" si="178"/>
        <v>33940.85</v>
      </c>
      <c r="U310" s="22">
        <v>37933.879999999997</v>
      </c>
      <c r="V310" s="23">
        <v>15</v>
      </c>
      <c r="W310" s="23">
        <v>15</v>
      </c>
      <c r="X310" s="23">
        <f t="shared" si="179"/>
        <v>0</v>
      </c>
      <c r="Y310" s="24">
        <f t="shared" si="180"/>
        <v>0</v>
      </c>
      <c r="Z310" s="24">
        <f t="shared" si="181"/>
        <v>120</v>
      </c>
      <c r="AA310" s="22">
        <f t="shared" si="184"/>
        <v>316.11566666666664</v>
      </c>
      <c r="AB310" s="22">
        <f t="shared" si="186"/>
        <v>3793.3879999999999</v>
      </c>
      <c r="AC310" s="22">
        <f t="shared" si="185"/>
        <v>34140.491999999998</v>
      </c>
      <c r="AD310" s="22">
        <f t="shared" si="182"/>
        <v>199.64199999999983</v>
      </c>
      <c r="AE310" s="24"/>
      <c r="AF310" s="4">
        <v>3793.3879999999999</v>
      </c>
      <c r="AG310" s="4">
        <v>0</v>
      </c>
      <c r="AH310" s="4">
        <f t="shared" si="183"/>
        <v>3793.3879999999999</v>
      </c>
    </row>
    <row r="311" spans="1:34">
      <c r="A311" s="16" t="s">
        <v>649</v>
      </c>
      <c r="B311" s="16" t="s">
        <v>645</v>
      </c>
      <c r="C311" s="16" t="s">
        <v>650</v>
      </c>
      <c r="D311" s="19">
        <v>42736</v>
      </c>
      <c r="E311" s="16" t="s">
        <v>111</v>
      </c>
      <c r="F311" s="20">
        <v>15</v>
      </c>
      <c r="G311" s="20">
        <v>0</v>
      </c>
      <c r="H311" s="20">
        <v>9</v>
      </c>
      <c r="I311" s="20">
        <v>4</v>
      </c>
      <c r="J311" s="21">
        <f t="shared" si="174"/>
        <v>112</v>
      </c>
      <c r="K311" s="22">
        <v>114937.29</v>
      </c>
      <c r="L311" s="19">
        <v>44804</v>
      </c>
      <c r="M311" s="22">
        <v>43420.77</v>
      </c>
      <c r="N311" s="22">
        <v>71516.52</v>
      </c>
      <c r="O311" s="22">
        <f t="shared" si="175"/>
        <v>76624.84</v>
      </c>
      <c r="P311" s="22">
        <v>5108.32</v>
      </c>
      <c r="Q311" s="22">
        <f t="shared" si="176"/>
        <v>638.54</v>
      </c>
      <c r="R311" s="22">
        <f t="shared" si="177"/>
        <v>2554.16</v>
      </c>
      <c r="S311" s="22">
        <f t="shared" si="178"/>
        <v>68962.359999999986</v>
      </c>
      <c r="U311" s="22">
        <v>76624.84</v>
      </c>
      <c r="V311" s="23">
        <v>15</v>
      </c>
      <c r="W311" s="23">
        <v>15</v>
      </c>
      <c r="X311" s="23">
        <f t="shared" si="179"/>
        <v>0</v>
      </c>
      <c r="Y311" s="24">
        <f t="shared" si="180"/>
        <v>0</v>
      </c>
      <c r="Z311" s="24">
        <f t="shared" si="181"/>
        <v>120</v>
      </c>
      <c r="AA311" s="22">
        <f t="shared" si="184"/>
        <v>638.54033333333325</v>
      </c>
      <c r="AB311" s="22">
        <f t="shared" si="186"/>
        <v>7662.4839999999986</v>
      </c>
      <c r="AC311" s="22">
        <f t="shared" si="185"/>
        <v>68962.356</v>
      </c>
      <c r="AD311" s="22">
        <f t="shared" si="182"/>
        <v>-3.999999986262992E-3</v>
      </c>
      <c r="AE311" s="24"/>
      <c r="AF311" s="4">
        <v>7662.4839999999986</v>
      </c>
      <c r="AG311" s="4">
        <v>0</v>
      </c>
      <c r="AH311" s="4">
        <f t="shared" si="183"/>
        <v>7662.4839999999986</v>
      </c>
    </row>
    <row r="312" spans="1:34">
      <c r="A312" s="16" t="s">
        <v>651</v>
      </c>
      <c r="B312" s="16" t="s">
        <v>645</v>
      </c>
      <c r="C312" s="16" t="s">
        <v>652</v>
      </c>
      <c r="D312" s="19">
        <v>42826</v>
      </c>
      <c r="E312" s="16" t="s">
        <v>111</v>
      </c>
      <c r="F312" s="20">
        <v>15</v>
      </c>
      <c r="G312" s="20">
        <v>0</v>
      </c>
      <c r="H312" s="20">
        <v>9</v>
      </c>
      <c r="I312" s="20">
        <v>7</v>
      </c>
      <c r="J312" s="21">
        <f t="shared" si="174"/>
        <v>115</v>
      </c>
      <c r="K312" s="22">
        <v>64.099999999999994</v>
      </c>
      <c r="L312" s="19">
        <v>44804</v>
      </c>
      <c r="M312" s="22">
        <v>23.13</v>
      </c>
      <c r="N312" s="22">
        <v>40.97</v>
      </c>
      <c r="O312" s="22">
        <f t="shared" si="175"/>
        <v>43.81</v>
      </c>
      <c r="P312" s="22">
        <v>2.84</v>
      </c>
      <c r="Q312" s="22">
        <f t="shared" si="176"/>
        <v>0.35499999999999998</v>
      </c>
      <c r="R312" s="22">
        <f t="shared" si="177"/>
        <v>1.42</v>
      </c>
      <c r="S312" s="22">
        <f t="shared" si="178"/>
        <v>39.549999999999997</v>
      </c>
      <c r="U312" s="22">
        <v>43.81</v>
      </c>
      <c r="V312" s="23">
        <v>15</v>
      </c>
      <c r="W312" s="23">
        <v>15</v>
      </c>
      <c r="X312" s="23">
        <f t="shared" si="179"/>
        <v>0</v>
      </c>
      <c r="Y312" s="24">
        <f t="shared" si="180"/>
        <v>0</v>
      </c>
      <c r="Z312" s="24">
        <f t="shared" si="181"/>
        <v>123</v>
      </c>
      <c r="AA312" s="22">
        <f t="shared" si="184"/>
        <v>0.35617886178861791</v>
      </c>
      <c r="AB312" s="22">
        <f t="shared" si="186"/>
        <v>4.2741463414634149</v>
      </c>
      <c r="AC312" s="22">
        <f t="shared" si="185"/>
        <v>39.535853658536588</v>
      </c>
      <c r="AD312" s="22">
        <f t="shared" si="182"/>
        <v>-1.4146341463408874E-2</v>
      </c>
      <c r="AE312" s="24"/>
      <c r="AF312" s="4">
        <v>4.2741463414634149</v>
      </c>
      <c r="AG312" s="4">
        <v>0</v>
      </c>
      <c r="AH312" s="4">
        <f t="shared" si="183"/>
        <v>4.2741463414634149</v>
      </c>
    </row>
    <row r="313" spans="1:34">
      <c r="A313" s="16" t="s">
        <v>653</v>
      </c>
      <c r="B313" s="16" t="s">
        <v>645</v>
      </c>
      <c r="C313" s="16" t="s">
        <v>654</v>
      </c>
      <c r="D313" s="19">
        <v>44562</v>
      </c>
      <c r="E313" s="16" t="s">
        <v>111</v>
      </c>
      <c r="F313" s="20">
        <v>25</v>
      </c>
      <c r="G313" s="20">
        <v>0</v>
      </c>
      <c r="H313" s="20">
        <v>24</v>
      </c>
      <c r="I313" s="20">
        <v>4</v>
      </c>
      <c r="J313" s="21">
        <f t="shared" si="174"/>
        <v>292</v>
      </c>
      <c r="K313" s="22">
        <v>56300.94</v>
      </c>
      <c r="L313" s="19">
        <v>44804</v>
      </c>
      <c r="M313" s="22">
        <v>1501.36</v>
      </c>
      <c r="N313" s="22">
        <v>54799.58</v>
      </c>
      <c r="O313" s="22">
        <f t="shared" si="175"/>
        <v>56300.94</v>
      </c>
      <c r="P313" s="22">
        <v>1501.36</v>
      </c>
      <c r="Q313" s="22">
        <f t="shared" si="176"/>
        <v>187.67</v>
      </c>
      <c r="R313" s="22">
        <f t="shared" si="177"/>
        <v>750.68</v>
      </c>
      <c r="S313" s="22">
        <f t="shared" si="178"/>
        <v>54048.9</v>
      </c>
      <c r="U313" s="22">
        <v>56300.94</v>
      </c>
      <c r="V313" s="23">
        <v>15</v>
      </c>
      <c r="W313" s="23">
        <v>25</v>
      </c>
      <c r="X313" s="23">
        <f t="shared" si="179"/>
        <v>-10</v>
      </c>
      <c r="Y313" s="24">
        <f t="shared" si="180"/>
        <v>-120</v>
      </c>
      <c r="Z313" s="24">
        <f>+J313+Y313+8</f>
        <v>180</v>
      </c>
      <c r="AA313" s="22">
        <f t="shared" si="184"/>
        <v>312.78300000000002</v>
      </c>
      <c r="AB313" s="22">
        <f t="shared" si="186"/>
        <v>3753.3960000000002</v>
      </c>
      <c r="AC313" s="22">
        <f t="shared" si="185"/>
        <v>52547.544000000002</v>
      </c>
      <c r="AD313" s="22">
        <f t="shared" si="182"/>
        <v>-1501.3559999999998</v>
      </c>
      <c r="AE313" s="24"/>
      <c r="AF313" s="4">
        <v>3753.3960000000002</v>
      </c>
      <c r="AG313" s="4">
        <v>0</v>
      </c>
      <c r="AH313" s="4">
        <f t="shared" si="183"/>
        <v>3753.3960000000002</v>
      </c>
    </row>
    <row r="314" spans="1:34">
      <c r="A314" s="16" t="s">
        <v>655</v>
      </c>
      <c r="B314" s="16" t="s">
        <v>645</v>
      </c>
      <c r="C314" s="16" t="s">
        <v>656</v>
      </c>
      <c r="D314" s="19">
        <v>44562</v>
      </c>
      <c r="E314" s="16" t="s">
        <v>111</v>
      </c>
      <c r="F314" s="20">
        <v>25</v>
      </c>
      <c r="G314" s="20">
        <v>0</v>
      </c>
      <c r="H314" s="20">
        <v>24</v>
      </c>
      <c r="I314" s="20">
        <v>4</v>
      </c>
      <c r="J314" s="21">
        <f t="shared" si="174"/>
        <v>292</v>
      </c>
      <c r="K314" s="22">
        <v>191651.20000000001</v>
      </c>
      <c r="L314" s="19">
        <v>44804</v>
      </c>
      <c r="M314" s="22">
        <v>5110.7</v>
      </c>
      <c r="N314" s="22">
        <v>186540.5</v>
      </c>
      <c r="O314" s="22">
        <f t="shared" si="175"/>
        <v>191651.20000000001</v>
      </c>
      <c r="P314" s="22">
        <v>5110.7</v>
      </c>
      <c r="Q314" s="22">
        <f t="shared" si="176"/>
        <v>638.83749999999998</v>
      </c>
      <c r="R314" s="22">
        <f t="shared" si="177"/>
        <v>2555.35</v>
      </c>
      <c r="S314" s="22">
        <f t="shared" si="178"/>
        <v>183985.15</v>
      </c>
      <c r="U314" s="22">
        <v>191651.20000000001</v>
      </c>
      <c r="V314" s="23">
        <v>15</v>
      </c>
      <c r="W314" s="23">
        <v>25</v>
      </c>
      <c r="X314" s="23">
        <f t="shared" si="179"/>
        <v>-10</v>
      </c>
      <c r="Y314" s="24">
        <f t="shared" si="180"/>
        <v>-120</v>
      </c>
      <c r="Z314" s="24">
        <f>+J314+Y314+8</f>
        <v>180</v>
      </c>
      <c r="AA314" s="22">
        <f t="shared" si="184"/>
        <v>1064.7288888888891</v>
      </c>
      <c r="AB314" s="22">
        <f t="shared" si="186"/>
        <v>12776.74666666667</v>
      </c>
      <c r="AC314" s="22">
        <f t="shared" si="185"/>
        <v>178874.45333333334</v>
      </c>
      <c r="AD314" s="22">
        <f t="shared" si="182"/>
        <v>-5110.6966666666558</v>
      </c>
      <c r="AE314" s="24"/>
      <c r="AF314" s="4">
        <v>12776.74666666667</v>
      </c>
      <c r="AG314" s="4">
        <v>0</v>
      </c>
      <c r="AH314" s="4">
        <f t="shared" si="183"/>
        <v>12776.74666666667</v>
      </c>
    </row>
    <row r="315" spans="1:34">
      <c r="A315" s="16" t="s">
        <v>551</v>
      </c>
      <c r="K315" s="35">
        <v>4187352.66</v>
      </c>
      <c r="M315" s="22">
        <v>1573886.47</v>
      </c>
      <c r="N315" s="22">
        <v>2613466.19</v>
      </c>
      <c r="O315" s="4">
        <f>SUM(O276:O314)</f>
        <v>2678151.29</v>
      </c>
      <c r="P315" s="4">
        <f>SUM(P276:P314)</f>
        <v>64685.099999999984</v>
      </c>
      <c r="Q315" s="4">
        <f>SUM(Q276:Q314)</f>
        <v>8085.637499999998</v>
      </c>
      <c r="R315" s="4">
        <f>SUM(R276:R314)</f>
        <v>32342.549999999992</v>
      </c>
      <c r="S315" s="36">
        <f>SUM(S276:S314)</f>
        <v>2581123.6399999992</v>
      </c>
      <c r="U315" s="4">
        <v>2678151.29</v>
      </c>
      <c r="AA315" s="4">
        <f>SUM(AA276:AA314)</f>
        <v>11342.892722673394</v>
      </c>
      <c r="AB315" s="4">
        <f>SUM(AB276:AB314)</f>
        <v>132009.85767208072</v>
      </c>
      <c r="AC315" s="4">
        <f>SUM(AC276:AC314)</f>
        <v>2543671.2923279195</v>
      </c>
      <c r="AD315" s="4">
        <f>SUM(AD276:AD314)</f>
        <v>-37452.347672080825</v>
      </c>
      <c r="AF315" s="4">
        <f>SUM(AF276:AF314)+3</f>
        <v>132012.85767208072</v>
      </c>
      <c r="AG315" s="4">
        <f t="shared" ref="AG315" si="187">SUM(AG276:AG314)</f>
        <v>2470.1400000000003</v>
      </c>
      <c r="AH315" s="4">
        <f>SUM(AH276:AH314)+3</f>
        <v>134482.9976720807</v>
      </c>
    </row>
    <row r="316" spans="1:34">
      <c r="A316" s="16" t="s">
        <v>69</v>
      </c>
      <c r="K316" s="22">
        <v>0</v>
      </c>
      <c r="M316" s="22">
        <v>0</v>
      </c>
      <c r="N316" s="22">
        <v>0</v>
      </c>
      <c r="AB316" s="4"/>
      <c r="AC316" s="4"/>
      <c r="AD316" s="4"/>
      <c r="AF316" s="4"/>
      <c r="AG316" s="4"/>
      <c r="AH316" s="4"/>
    </row>
    <row r="317" spans="1:34">
      <c r="A317" s="16" t="s">
        <v>70</v>
      </c>
      <c r="AB317" s="4"/>
      <c r="AC317" s="4"/>
      <c r="AD317" s="4"/>
      <c r="AF317" s="4"/>
      <c r="AG317" s="4"/>
      <c r="AH317" s="4"/>
    </row>
    <row r="318" spans="1:34">
      <c r="A318" s="16" t="s">
        <v>71</v>
      </c>
      <c r="K318" s="22">
        <v>4187352.66</v>
      </c>
      <c r="M318" s="22">
        <v>1573886.47</v>
      </c>
      <c r="N318" s="22">
        <v>2613466.19</v>
      </c>
      <c r="AB318" s="4"/>
      <c r="AC318" s="4"/>
      <c r="AD318" s="4"/>
      <c r="AF318" s="4"/>
      <c r="AG318" s="4"/>
      <c r="AH318" s="4"/>
    </row>
    <row r="319" spans="1:34">
      <c r="A319" s="16" t="s">
        <v>657</v>
      </c>
      <c r="AB319" s="4"/>
      <c r="AC319" s="4"/>
      <c r="AD319" s="4"/>
      <c r="AF319" s="4"/>
      <c r="AG319" s="4"/>
      <c r="AH319" s="4"/>
    </row>
    <row r="320" spans="1:34">
      <c r="A320" s="16" t="s">
        <v>73</v>
      </c>
      <c r="AB320" s="4"/>
      <c r="AC320" s="4"/>
      <c r="AD320" s="4"/>
      <c r="AF320" s="4"/>
      <c r="AG320" s="4"/>
      <c r="AH320" s="4"/>
    </row>
    <row r="321" spans="1:34">
      <c r="A321" s="16" t="s">
        <v>658</v>
      </c>
      <c r="AB321" s="4"/>
      <c r="AC321" s="4"/>
      <c r="AD321" s="4"/>
      <c r="AF321" s="4"/>
      <c r="AG321" s="4"/>
      <c r="AH321" s="4"/>
    </row>
    <row r="322" spans="1:34">
      <c r="A322" s="16" t="s">
        <v>659</v>
      </c>
      <c r="B322" s="16" t="s">
        <v>660</v>
      </c>
      <c r="C322" s="16" t="s">
        <v>566</v>
      </c>
      <c r="D322" s="19">
        <v>27576</v>
      </c>
      <c r="E322" s="16" t="s">
        <v>111</v>
      </c>
      <c r="F322" s="20">
        <v>50</v>
      </c>
      <c r="G322" s="20">
        <v>0</v>
      </c>
      <c r="H322" s="20">
        <v>2</v>
      </c>
      <c r="I322" s="20">
        <v>10</v>
      </c>
      <c r="J322" s="21">
        <f t="shared" ref="J322:J385" si="188">(H322*12)+I322</f>
        <v>34</v>
      </c>
      <c r="K322" s="22">
        <v>272713</v>
      </c>
      <c r="L322" s="19">
        <v>44804</v>
      </c>
      <c r="M322" s="22">
        <v>272713</v>
      </c>
      <c r="N322" s="22">
        <v>0</v>
      </c>
      <c r="O322" s="22">
        <f t="shared" ref="O322:O385" si="189">+N322+P322</f>
        <v>0</v>
      </c>
      <c r="P322" s="22">
        <v>0</v>
      </c>
      <c r="Q322" s="22">
        <f t="shared" ref="Q322:Q385" si="190">+P322/8</f>
        <v>0</v>
      </c>
      <c r="R322" s="22">
        <f t="shared" ref="R322:R386" si="191">+Q322*4</f>
        <v>0</v>
      </c>
      <c r="S322" s="22">
        <f t="shared" ref="S322:S385" si="192">+O322-P322-R322</f>
        <v>0</v>
      </c>
      <c r="U322" s="22">
        <v>0</v>
      </c>
      <c r="V322" s="23">
        <v>62.6</v>
      </c>
      <c r="W322" s="23">
        <v>50</v>
      </c>
      <c r="X322" s="23">
        <f t="shared" ref="X322:X385" si="193">+V322-W322</f>
        <v>12.600000000000001</v>
      </c>
      <c r="Y322" s="24">
        <f t="shared" ref="Y322:Y385" si="194">+X322*12</f>
        <v>151.20000000000002</v>
      </c>
      <c r="Z322" s="24">
        <f t="shared" ref="Z322:Z385" si="195">+J322+Y322+8</f>
        <v>193.20000000000002</v>
      </c>
      <c r="AA322" s="22">
        <f t="shared" ref="AA322:AA385" si="196">+U322/Z322</f>
        <v>0</v>
      </c>
      <c r="AB322" s="22">
        <f t="shared" ref="AB322:AB385" si="197">+AA322*12</f>
        <v>0</v>
      </c>
      <c r="AC322" s="22">
        <f t="shared" ref="AC322:AC385" si="198">+U322-AB322</f>
        <v>0</v>
      </c>
      <c r="AD322" s="22">
        <f t="shared" ref="AD322:AD385" si="199">+AC322-S322</f>
        <v>0</v>
      </c>
      <c r="AE322" s="24"/>
      <c r="AF322" s="4">
        <v>0</v>
      </c>
      <c r="AG322" s="4">
        <v>0</v>
      </c>
      <c r="AH322" s="4">
        <f>+AF322+AG322</f>
        <v>0</v>
      </c>
    </row>
    <row r="323" spans="1:34">
      <c r="A323" s="16" t="s">
        <v>661</v>
      </c>
      <c r="B323" s="16" t="s">
        <v>662</v>
      </c>
      <c r="C323" s="16" t="s">
        <v>566</v>
      </c>
      <c r="D323" s="19">
        <v>27942</v>
      </c>
      <c r="E323" s="16" t="s">
        <v>111</v>
      </c>
      <c r="F323" s="20">
        <v>50</v>
      </c>
      <c r="G323" s="20">
        <v>0</v>
      </c>
      <c r="H323" s="20">
        <v>3</v>
      </c>
      <c r="I323" s="20">
        <v>10</v>
      </c>
      <c r="J323" s="21">
        <f t="shared" si="188"/>
        <v>46</v>
      </c>
      <c r="K323" s="22">
        <v>-22704.080000000002</v>
      </c>
      <c r="L323" s="19">
        <v>44804</v>
      </c>
      <c r="M323" s="22">
        <v>-20963.36</v>
      </c>
      <c r="N323" s="22">
        <v>-1740.72</v>
      </c>
      <c r="O323" s="22">
        <f t="shared" si="189"/>
        <v>-2043.44</v>
      </c>
      <c r="P323" s="22">
        <v>-302.72000000000003</v>
      </c>
      <c r="Q323" s="22">
        <f t="shared" si="190"/>
        <v>-37.840000000000003</v>
      </c>
      <c r="R323" s="22">
        <f t="shared" si="191"/>
        <v>-151.36000000000001</v>
      </c>
      <c r="S323" s="22">
        <f t="shared" si="192"/>
        <v>-1589.3600000000001</v>
      </c>
      <c r="U323" s="22">
        <v>-2043.44</v>
      </c>
      <c r="V323" s="23">
        <v>62.5</v>
      </c>
      <c r="W323" s="23">
        <v>50</v>
      </c>
      <c r="X323" s="23">
        <f t="shared" si="193"/>
        <v>12.5</v>
      </c>
      <c r="Y323" s="24">
        <f t="shared" si="194"/>
        <v>150</v>
      </c>
      <c r="Z323" s="24">
        <f t="shared" si="195"/>
        <v>204</v>
      </c>
      <c r="AA323" s="22">
        <f t="shared" si="196"/>
        <v>-10.01686274509804</v>
      </c>
      <c r="AB323" s="22">
        <f t="shared" si="197"/>
        <v>-120.20235294117649</v>
      </c>
      <c r="AC323" s="22">
        <f t="shared" si="198"/>
        <v>-1923.2376470588235</v>
      </c>
      <c r="AD323" s="22">
        <f t="shared" si="199"/>
        <v>-333.87764705882341</v>
      </c>
      <c r="AE323" s="24"/>
      <c r="AF323" s="4">
        <v>-120.20235294117649</v>
      </c>
      <c r="AG323" s="4">
        <v>0</v>
      </c>
      <c r="AH323" s="4">
        <f t="shared" ref="AH323:AH386" si="200">+AF323+AG323</f>
        <v>-120.20235294117649</v>
      </c>
    </row>
    <row r="324" spans="1:34">
      <c r="A324" s="16" t="s">
        <v>663</v>
      </c>
      <c r="B324" s="16" t="s">
        <v>664</v>
      </c>
      <c r="C324" s="16" t="s">
        <v>566</v>
      </c>
      <c r="D324" s="19">
        <v>28307</v>
      </c>
      <c r="E324" s="16" t="s">
        <v>111</v>
      </c>
      <c r="F324" s="20">
        <v>50</v>
      </c>
      <c r="G324" s="20">
        <v>0</v>
      </c>
      <c r="H324" s="20">
        <v>4</v>
      </c>
      <c r="I324" s="20">
        <v>10</v>
      </c>
      <c r="J324" s="21">
        <f t="shared" si="188"/>
        <v>58</v>
      </c>
      <c r="K324" s="22">
        <v>150858</v>
      </c>
      <c r="L324" s="19">
        <v>44804</v>
      </c>
      <c r="M324" s="22">
        <v>135116.16</v>
      </c>
      <c r="N324" s="22">
        <v>15741.84</v>
      </c>
      <c r="O324" s="22">
        <f t="shared" si="189"/>
        <v>17753.28</v>
      </c>
      <c r="P324" s="22">
        <v>2011.44</v>
      </c>
      <c r="Q324" s="22">
        <f t="shared" si="190"/>
        <v>251.43</v>
      </c>
      <c r="R324" s="22">
        <f t="shared" si="191"/>
        <v>1005.72</v>
      </c>
      <c r="S324" s="22">
        <f t="shared" si="192"/>
        <v>14736.119999999999</v>
      </c>
      <c r="U324" s="22">
        <v>17753.28</v>
      </c>
      <c r="V324" s="23">
        <v>62.5</v>
      </c>
      <c r="W324" s="23">
        <v>50</v>
      </c>
      <c r="X324" s="23">
        <f t="shared" si="193"/>
        <v>12.5</v>
      </c>
      <c r="Y324" s="24">
        <f t="shared" si="194"/>
        <v>150</v>
      </c>
      <c r="Z324" s="24">
        <f t="shared" si="195"/>
        <v>216</v>
      </c>
      <c r="AA324" s="22">
        <f t="shared" si="196"/>
        <v>82.191111111111113</v>
      </c>
      <c r="AB324" s="22">
        <f t="shared" si="197"/>
        <v>986.29333333333329</v>
      </c>
      <c r="AC324" s="22">
        <f t="shared" si="198"/>
        <v>16766.986666666664</v>
      </c>
      <c r="AD324" s="22">
        <f t="shared" si="199"/>
        <v>2030.866666666665</v>
      </c>
      <c r="AE324" s="24"/>
      <c r="AF324" s="4">
        <v>986.29333333333329</v>
      </c>
      <c r="AG324" s="4">
        <v>0</v>
      </c>
      <c r="AH324" s="4">
        <f t="shared" si="200"/>
        <v>986.29333333333329</v>
      </c>
    </row>
    <row r="325" spans="1:34">
      <c r="A325" s="16" t="s">
        <v>665</v>
      </c>
      <c r="B325" s="16" t="s">
        <v>666</v>
      </c>
      <c r="C325" s="16" t="s">
        <v>566</v>
      </c>
      <c r="D325" s="19">
        <v>28368</v>
      </c>
      <c r="E325" s="16" t="s">
        <v>111</v>
      </c>
      <c r="F325" s="20">
        <v>50</v>
      </c>
      <c r="G325" s="20">
        <v>0</v>
      </c>
      <c r="H325" s="20">
        <v>5</v>
      </c>
      <c r="I325" s="20">
        <v>0</v>
      </c>
      <c r="J325" s="21">
        <f t="shared" si="188"/>
        <v>60</v>
      </c>
      <c r="K325" s="22">
        <v>778356.63</v>
      </c>
      <c r="L325" s="19">
        <v>44804</v>
      </c>
      <c r="M325" s="22">
        <v>700520.85</v>
      </c>
      <c r="N325" s="22">
        <v>77835.78</v>
      </c>
      <c r="O325" s="22">
        <f t="shared" si="189"/>
        <v>88213.86</v>
      </c>
      <c r="P325" s="22">
        <v>10378.08</v>
      </c>
      <c r="Q325" s="22">
        <f t="shared" si="190"/>
        <v>1297.26</v>
      </c>
      <c r="R325" s="22">
        <f t="shared" si="191"/>
        <v>5189.04</v>
      </c>
      <c r="S325" s="22">
        <f t="shared" si="192"/>
        <v>72646.740000000005</v>
      </c>
      <c r="U325" s="22">
        <v>88213.86</v>
      </c>
      <c r="V325" s="23">
        <v>62.5</v>
      </c>
      <c r="W325" s="23">
        <v>50</v>
      </c>
      <c r="X325" s="23">
        <f t="shared" si="193"/>
        <v>12.5</v>
      </c>
      <c r="Y325" s="24">
        <f t="shared" si="194"/>
        <v>150</v>
      </c>
      <c r="Z325" s="24">
        <f t="shared" si="195"/>
        <v>218</v>
      </c>
      <c r="AA325" s="22">
        <f t="shared" si="196"/>
        <v>404.65073394495414</v>
      </c>
      <c r="AB325" s="22">
        <f t="shared" si="197"/>
        <v>4855.8088073394501</v>
      </c>
      <c r="AC325" s="22">
        <f t="shared" si="198"/>
        <v>83358.051192660554</v>
      </c>
      <c r="AD325" s="22">
        <f t="shared" si="199"/>
        <v>10711.311192660549</v>
      </c>
      <c r="AE325" s="24"/>
      <c r="AF325" s="4">
        <v>4855.8088073394501</v>
      </c>
      <c r="AG325" s="4">
        <v>0</v>
      </c>
      <c r="AH325" s="4">
        <f t="shared" si="200"/>
        <v>4855.8088073394501</v>
      </c>
    </row>
    <row r="326" spans="1:34">
      <c r="A326" s="16" t="s">
        <v>667</v>
      </c>
      <c r="B326" s="16" t="s">
        <v>668</v>
      </c>
      <c r="C326" s="16" t="s">
        <v>566</v>
      </c>
      <c r="D326" s="19">
        <v>28672</v>
      </c>
      <c r="E326" s="16" t="s">
        <v>111</v>
      </c>
      <c r="F326" s="20">
        <v>50</v>
      </c>
      <c r="G326" s="20">
        <v>0</v>
      </c>
      <c r="H326" s="20">
        <v>5</v>
      </c>
      <c r="I326" s="20">
        <v>10</v>
      </c>
      <c r="J326" s="21">
        <f t="shared" si="188"/>
        <v>70</v>
      </c>
      <c r="K326" s="22">
        <v>-11222.03</v>
      </c>
      <c r="L326" s="19">
        <v>44804</v>
      </c>
      <c r="M326" s="22">
        <v>-9912.76</v>
      </c>
      <c r="N326" s="22">
        <v>-1309.27</v>
      </c>
      <c r="O326" s="22">
        <f t="shared" si="189"/>
        <v>-1458.8899999999999</v>
      </c>
      <c r="P326" s="22">
        <v>-149.62</v>
      </c>
      <c r="Q326" s="22">
        <f t="shared" si="190"/>
        <v>-18.702500000000001</v>
      </c>
      <c r="R326" s="22">
        <f t="shared" si="191"/>
        <v>-74.81</v>
      </c>
      <c r="S326" s="22">
        <f t="shared" si="192"/>
        <v>-1234.46</v>
      </c>
      <c r="U326" s="22">
        <v>-1458.8899999999999</v>
      </c>
      <c r="V326" s="23">
        <v>62.5</v>
      </c>
      <c r="W326" s="23">
        <v>50</v>
      </c>
      <c r="X326" s="23">
        <f t="shared" si="193"/>
        <v>12.5</v>
      </c>
      <c r="Y326" s="24">
        <f t="shared" si="194"/>
        <v>150</v>
      </c>
      <c r="Z326" s="24">
        <f t="shared" si="195"/>
        <v>228</v>
      </c>
      <c r="AA326" s="22">
        <f t="shared" si="196"/>
        <v>-6.3986403508771925</v>
      </c>
      <c r="AB326" s="22">
        <f t="shared" si="197"/>
        <v>-76.783684210526303</v>
      </c>
      <c r="AC326" s="22">
        <f t="shared" si="198"/>
        <v>-1382.1063157894737</v>
      </c>
      <c r="AD326" s="22">
        <f t="shared" si="199"/>
        <v>-147.64631578947365</v>
      </c>
      <c r="AE326" s="24"/>
      <c r="AF326" s="4">
        <v>-76.783684210526303</v>
      </c>
      <c r="AG326" s="4">
        <v>0</v>
      </c>
      <c r="AH326" s="4">
        <f t="shared" si="200"/>
        <v>-76.783684210526303</v>
      </c>
    </row>
    <row r="327" spans="1:34">
      <c r="A327" s="16" t="s">
        <v>669</v>
      </c>
      <c r="B327" s="16" t="s">
        <v>670</v>
      </c>
      <c r="C327" s="16" t="s">
        <v>566</v>
      </c>
      <c r="D327" s="19">
        <v>29037</v>
      </c>
      <c r="E327" s="16" t="s">
        <v>111</v>
      </c>
      <c r="F327" s="20">
        <v>50</v>
      </c>
      <c r="G327" s="20">
        <v>0</v>
      </c>
      <c r="H327" s="20">
        <v>6</v>
      </c>
      <c r="I327" s="20">
        <v>10</v>
      </c>
      <c r="J327" s="21">
        <f t="shared" si="188"/>
        <v>82</v>
      </c>
      <c r="K327" s="22">
        <v>330637.84000000003</v>
      </c>
      <c r="L327" s="19">
        <v>44804</v>
      </c>
      <c r="M327" s="22">
        <v>285450.8</v>
      </c>
      <c r="N327" s="22">
        <v>45187.040000000001</v>
      </c>
      <c r="O327" s="22">
        <f t="shared" si="189"/>
        <v>49595.54</v>
      </c>
      <c r="P327" s="22">
        <v>4408.5</v>
      </c>
      <c r="Q327" s="22">
        <f t="shared" si="190"/>
        <v>551.0625</v>
      </c>
      <c r="R327" s="22">
        <f t="shared" si="191"/>
        <v>2204.25</v>
      </c>
      <c r="S327" s="22">
        <f t="shared" si="192"/>
        <v>42982.79</v>
      </c>
      <c r="U327" s="22">
        <v>49595.54</v>
      </c>
      <c r="V327" s="23">
        <v>62.5</v>
      </c>
      <c r="W327" s="23">
        <v>50</v>
      </c>
      <c r="X327" s="23">
        <f t="shared" si="193"/>
        <v>12.5</v>
      </c>
      <c r="Y327" s="24">
        <f t="shared" si="194"/>
        <v>150</v>
      </c>
      <c r="Z327" s="24">
        <f t="shared" si="195"/>
        <v>240</v>
      </c>
      <c r="AA327" s="22">
        <f t="shared" si="196"/>
        <v>206.64808333333335</v>
      </c>
      <c r="AB327" s="22">
        <f t="shared" si="197"/>
        <v>2479.777</v>
      </c>
      <c r="AC327" s="22">
        <f t="shared" si="198"/>
        <v>47115.762999999999</v>
      </c>
      <c r="AD327" s="22">
        <f t="shared" si="199"/>
        <v>4132.9729999999981</v>
      </c>
      <c r="AE327" s="24"/>
      <c r="AF327" s="4">
        <v>2479.777</v>
      </c>
      <c r="AG327" s="4">
        <v>0</v>
      </c>
      <c r="AH327" s="4">
        <f t="shared" si="200"/>
        <v>2479.777</v>
      </c>
    </row>
    <row r="328" spans="1:34">
      <c r="A328" s="16" t="s">
        <v>671</v>
      </c>
      <c r="B328" s="16" t="s">
        <v>672</v>
      </c>
      <c r="C328" s="16" t="s">
        <v>566</v>
      </c>
      <c r="D328" s="19">
        <v>29403</v>
      </c>
      <c r="E328" s="16" t="s">
        <v>111</v>
      </c>
      <c r="F328" s="20">
        <v>50</v>
      </c>
      <c r="G328" s="20">
        <v>0</v>
      </c>
      <c r="H328" s="20">
        <v>7</v>
      </c>
      <c r="I328" s="20">
        <v>10</v>
      </c>
      <c r="J328" s="21">
        <f t="shared" si="188"/>
        <v>94</v>
      </c>
      <c r="K328" s="22">
        <v>2189.92</v>
      </c>
      <c r="L328" s="19">
        <v>44804</v>
      </c>
      <c r="M328" s="22">
        <v>1846.9</v>
      </c>
      <c r="N328" s="22">
        <v>343.02</v>
      </c>
      <c r="O328" s="22">
        <f t="shared" si="189"/>
        <v>372.21999999999997</v>
      </c>
      <c r="P328" s="22">
        <v>29.2</v>
      </c>
      <c r="Q328" s="22">
        <f t="shared" si="190"/>
        <v>3.65</v>
      </c>
      <c r="R328" s="22">
        <f t="shared" si="191"/>
        <v>14.6</v>
      </c>
      <c r="S328" s="22">
        <f t="shared" si="192"/>
        <v>328.41999999999996</v>
      </c>
      <c r="U328" s="22">
        <v>372.21999999999997</v>
      </c>
      <c r="V328" s="23">
        <v>62.5</v>
      </c>
      <c r="W328" s="23">
        <v>50</v>
      </c>
      <c r="X328" s="23">
        <f t="shared" si="193"/>
        <v>12.5</v>
      </c>
      <c r="Y328" s="24">
        <f t="shared" si="194"/>
        <v>150</v>
      </c>
      <c r="Z328" s="24">
        <f t="shared" si="195"/>
        <v>252</v>
      </c>
      <c r="AA328" s="22">
        <f t="shared" si="196"/>
        <v>1.477063492063492</v>
      </c>
      <c r="AB328" s="22">
        <f t="shared" si="197"/>
        <v>17.724761904761905</v>
      </c>
      <c r="AC328" s="22">
        <f t="shared" si="198"/>
        <v>354.49523809523805</v>
      </c>
      <c r="AD328" s="22">
        <f t="shared" si="199"/>
        <v>26.075238095238092</v>
      </c>
      <c r="AE328" s="24"/>
      <c r="AF328" s="4">
        <v>17.724761904761905</v>
      </c>
      <c r="AG328" s="4">
        <v>0</v>
      </c>
      <c r="AH328" s="4">
        <f t="shared" si="200"/>
        <v>17.724761904761905</v>
      </c>
    </row>
    <row r="329" spans="1:34">
      <c r="A329" s="16" t="s">
        <v>673</v>
      </c>
      <c r="B329" s="16" t="s">
        <v>674</v>
      </c>
      <c r="C329" s="16" t="s">
        <v>566</v>
      </c>
      <c r="D329" s="19">
        <v>29768</v>
      </c>
      <c r="E329" s="16" t="s">
        <v>111</v>
      </c>
      <c r="F329" s="20">
        <v>50</v>
      </c>
      <c r="G329" s="20">
        <v>0</v>
      </c>
      <c r="H329" s="20">
        <v>8</v>
      </c>
      <c r="I329" s="20">
        <v>10</v>
      </c>
      <c r="J329" s="21">
        <f t="shared" si="188"/>
        <v>106</v>
      </c>
      <c r="K329" s="22">
        <v>13603.7</v>
      </c>
      <c r="L329" s="19">
        <v>44804</v>
      </c>
      <c r="M329" s="22">
        <v>11200.22</v>
      </c>
      <c r="N329" s="22">
        <v>2403.48</v>
      </c>
      <c r="O329" s="22">
        <f t="shared" si="189"/>
        <v>2584.86</v>
      </c>
      <c r="P329" s="22">
        <v>181.38</v>
      </c>
      <c r="Q329" s="22">
        <f t="shared" si="190"/>
        <v>22.672499999999999</v>
      </c>
      <c r="R329" s="22">
        <f t="shared" si="191"/>
        <v>90.69</v>
      </c>
      <c r="S329" s="22">
        <f t="shared" si="192"/>
        <v>2312.79</v>
      </c>
      <c r="U329" s="22">
        <v>2584.86</v>
      </c>
      <c r="V329" s="23">
        <v>62.5</v>
      </c>
      <c r="W329" s="23">
        <v>50</v>
      </c>
      <c r="X329" s="23">
        <f t="shared" si="193"/>
        <v>12.5</v>
      </c>
      <c r="Y329" s="24">
        <f t="shared" si="194"/>
        <v>150</v>
      </c>
      <c r="Z329" s="24">
        <f t="shared" si="195"/>
        <v>264</v>
      </c>
      <c r="AA329" s="22">
        <f t="shared" si="196"/>
        <v>9.7911363636363635</v>
      </c>
      <c r="AB329" s="22">
        <f t="shared" si="197"/>
        <v>117.49363636363637</v>
      </c>
      <c r="AC329" s="22">
        <f t="shared" si="198"/>
        <v>2467.3663636363635</v>
      </c>
      <c r="AD329" s="22">
        <f t="shared" si="199"/>
        <v>154.57636363636357</v>
      </c>
      <c r="AE329" s="24"/>
      <c r="AF329" s="4">
        <v>117.49363636363637</v>
      </c>
      <c r="AG329" s="4">
        <v>0</v>
      </c>
      <c r="AH329" s="4">
        <f t="shared" si="200"/>
        <v>117.49363636363637</v>
      </c>
    </row>
    <row r="330" spans="1:34">
      <c r="A330" s="16" t="s">
        <v>675</v>
      </c>
      <c r="B330" s="16" t="s">
        <v>676</v>
      </c>
      <c r="C330" s="16" t="s">
        <v>566</v>
      </c>
      <c r="D330" s="19">
        <v>30133</v>
      </c>
      <c r="E330" s="16" t="s">
        <v>111</v>
      </c>
      <c r="F330" s="20">
        <v>50</v>
      </c>
      <c r="G330" s="20">
        <v>0</v>
      </c>
      <c r="H330" s="20">
        <v>9</v>
      </c>
      <c r="I330" s="20">
        <v>10</v>
      </c>
      <c r="J330" s="21">
        <f t="shared" si="188"/>
        <v>118</v>
      </c>
      <c r="K330" s="22">
        <v>-78.52</v>
      </c>
      <c r="L330" s="19">
        <v>44804</v>
      </c>
      <c r="M330" s="22">
        <v>-63.06</v>
      </c>
      <c r="N330" s="22">
        <v>-15.46</v>
      </c>
      <c r="O330" s="22">
        <f t="shared" si="189"/>
        <v>-16.5</v>
      </c>
      <c r="P330" s="22">
        <v>-1.04</v>
      </c>
      <c r="Q330" s="22">
        <f t="shared" si="190"/>
        <v>-0.13</v>
      </c>
      <c r="R330" s="22">
        <f t="shared" si="191"/>
        <v>-0.52</v>
      </c>
      <c r="S330" s="22">
        <f t="shared" si="192"/>
        <v>-14.940000000000001</v>
      </c>
      <c r="U330" s="22">
        <v>-16.5</v>
      </c>
      <c r="V330" s="23">
        <v>62.5</v>
      </c>
      <c r="W330" s="23">
        <v>50</v>
      </c>
      <c r="X330" s="23">
        <f t="shared" si="193"/>
        <v>12.5</v>
      </c>
      <c r="Y330" s="24">
        <f t="shared" si="194"/>
        <v>150</v>
      </c>
      <c r="Z330" s="24">
        <f t="shared" si="195"/>
        <v>276</v>
      </c>
      <c r="AA330" s="22">
        <f t="shared" si="196"/>
        <v>-5.9782608695652176E-2</v>
      </c>
      <c r="AB330" s="22">
        <f t="shared" si="197"/>
        <v>-0.71739130434782616</v>
      </c>
      <c r="AC330" s="22">
        <f t="shared" si="198"/>
        <v>-15.782608695652174</v>
      </c>
      <c r="AD330" s="22">
        <f t="shared" si="199"/>
        <v>-0.84260869565217256</v>
      </c>
      <c r="AE330" s="24"/>
      <c r="AF330" s="4">
        <v>-0.71739130434782616</v>
      </c>
      <c r="AG330" s="4">
        <v>0</v>
      </c>
      <c r="AH330" s="4">
        <f t="shared" si="200"/>
        <v>-0.71739130434782616</v>
      </c>
    </row>
    <row r="331" spans="1:34">
      <c r="A331" s="16" t="s">
        <v>677</v>
      </c>
      <c r="B331" s="16" t="s">
        <v>678</v>
      </c>
      <c r="C331" s="16" t="s">
        <v>566</v>
      </c>
      <c r="D331" s="19">
        <v>30498</v>
      </c>
      <c r="E331" s="16" t="s">
        <v>111</v>
      </c>
      <c r="F331" s="20">
        <v>50</v>
      </c>
      <c r="G331" s="20">
        <v>0</v>
      </c>
      <c r="H331" s="20">
        <v>10</v>
      </c>
      <c r="I331" s="20">
        <v>10</v>
      </c>
      <c r="J331" s="21">
        <f t="shared" si="188"/>
        <v>130</v>
      </c>
      <c r="K331" s="22">
        <v>3248.14</v>
      </c>
      <c r="L331" s="19">
        <v>44804</v>
      </c>
      <c r="M331" s="22">
        <v>2544.2600000000002</v>
      </c>
      <c r="N331" s="22">
        <v>703.88</v>
      </c>
      <c r="O331" s="22">
        <f t="shared" si="189"/>
        <v>747.18</v>
      </c>
      <c r="P331" s="22">
        <v>43.3</v>
      </c>
      <c r="Q331" s="22">
        <f t="shared" si="190"/>
        <v>5.4124999999999996</v>
      </c>
      <c r="R331" s="22">
        <f t="shared" si="191"/>
        <v>21.65</v>
      </c>
      <c r="S331" s="22">
        <f t="shared" si="192"/>
        <v>682.23</v>
      </c>
      <c r="U331" s="22">
        <v>747.18</v>
      </c>
      <c r="V331" s="23">
        <v>62.5</v>
      </c>
      <c r="W331" s="23">
        <v>50</v>
      </c>
      <c r="X331" s="23">
        <f t="shared" si="193"/>
        <v>12.5</v>
      </c>
      <c r="Y331" s="24">
        <f t="shared" si="194"/>
        <v>150</v>
      </c>
      <c r="Z331" s="24">
        <f t="shared" si="195"/>
        <v>288</v>
      </c>
      <c r="AA331" s="22">
        <f t="shared" si="196"/>
        <v>2.5943749999999999</v>
      </c>
      <c r="AB331" s="22">
        <f t="shared" si="197"/>
        <v>31.1325</v>
      </c>
      <c r="AC331" s="22">
        <f t="shared" si="198"/>
        <v>716.0474999999999</v>
      </c>
      <c r="AD331" s="22">
        <f t="shared" si="199"/>
        <v>33.817499999999882</v>
      </c>
      <c r="AE331" s="24"/>
      <c r="AF331" s="4">
        <v>31.1325</v>
      </c>
      <c r="AG331" s="4">
        <v>0</v>
      </c>
      <c r="AH331" s="4">
        <f t="shared" si="200"/>
        <v>31.1325</v>
      </c>
    </row>
    <row r="332" spans="1:34">
      <c r="A332" s="16" t="s">
        <v>679</v>
      </c>
      <c r="B332" s="16" t="s">
        <v>680</v>
      </c>
      <c r="C332" s="16" t="s">
        <v>566</v>
      </c>
      <c r="D332" s="19">
        <v>30864</v>
      </c>
      <c r="E332" s="16" t="s">
        <v>111</v>
      </c>
      <c r="F332" s="20">
        <v>50</v>
      </c>
      <c r="G332" s="20">
        <v>0</v>
      </c>
      <c r="H332" s="20">
        <v>11</v>
      </c>
      <c r="I332" s="20">
        <v>10</v>
      </c>
      <c r="J332" s="21">
        <f t="shared" si="188"/>
        <v>142</v>
      </c>
      <c r="K332" s="22">
        <v>73.42</v>
      </c>
      <c r="L332" s="19">
        <v>44804</v>
      </c>
      <c r="M332" s="22">
        <v>56.11</v>
      </c>
      <c r="N332" s="22">
        <v>17.309999999999999</v>
      </c>
      <c r="O332" s="22">
        <f t="shared" si="189"/>
        <v>18.29</v>
      </c>
      <c r="P332" s="22">
        <v>0.98</v>
      </c>
      <c r="Q332" s="22">
        <f t="shared" si="190"/>
        <v>0.1225</v>
      </c>
      <c r="R332" s="22">
        <f t="shared" si="191"/>
        <v>0.49</v>
      </c>
      <c r="S332" s="22">
        <f t="shared" si="192"/>
        <v>16.82</v>
      </c>
      <c r="U332" s="22">
        <v>18.29</v>
      </c>
      <c r="V332" s="23">
        <v>62.5</v>
      </c>
      <c r="W332" s="23">
        <v>50</v>
      </c>
      <c r="X332" s="23">
        <f t="shared" si="193"/>
        <v>12.5</v>
      </c>
      <c r="Y332" s="24">
        <f t="shared" si="194"/>
        <v>150</v>
      </c>
      <c r="Z332" s="24">
        <f t="shared" si="195"/>
        <v>300</v>
      </c>
      <c r="AA332" s="22">
        <f t="shared" si="196"/>
        <v>6.0966666666666662E-2</v>
      </c>
      <c r="AB332" s="22">
        <f t="shared" si="197"/>
        <v>0.73159999999999992</v>
      </c>
      <c r="AC332" s="22">
        <f t="shared" si="198"/>
        <v>17.558399999999999</v>
      </c>
      <c r="AD332" s="22">
        <f t="shared" si="199"/>
        <v>0.73839999999999861</v>
      </c>
      <c r="AE332" s="24"/>
      <c r="AF332" s="4">
        <v>0.73159999999999992</v>
      </c>
      <c r="AG332" s="4">
        <v>0</v>
      </c>
      <c r="AH332" s="4">
        <f t="shared" si="200"/>
        <v>0.73159999999999992</v>
      </c>
    </row>
    <row r="333" spans="1:34">
      <c r="A333" s="16" t="s">
        <v>681</v>
      </c>
      <c r="B333" s="16" t="s">
        <v>682</v>
      </c>
      <c r="C333" s="16" t="s">
        <v>566</v>
      </c>
      <c r="D333" s="19">
        <v>31229</v>
      </c>
      <c r="E333" s="16" t="s">
        <v>111</v>
      </c>
      <c r="F333" s="20">
        <v>50</v>
      </c>
      <c r="G333" s="20">
        <v>0</v>
      </c>
      <c r="H333" s="20">
        <v>12</v>
      </c>
      <c r="I333" s="20">
        <v>10</v>
      </c>
      <c r="J333" s="21">
        <f t="shared" si="188"/>
        <v>154</v>
      </c>
      <c r="K333" s="22">
        <v>33107.78</v>
      </c>
      <c r="L333" s="19">
        <v>44804</v>
      </c>
      <c r="M333" s="22">
        <v>24610.28</v>
      </c>
      <c r="N333" s="22">
        <v>8497.5</v>
      </c>
      <c r="O333" s="22">
        <f t="shared" si="189"/>
        <v>8938.94</v>
      </c>
      <c r="P333" s="22">
        <v>441.44</v>
      </c>
      <c r="Q333" s="22">
        <f t="shared" si="190"/>
        <v>55.18</v>
      </c>
      <c r="R333" s="22">
        <f t="shared" si="191"/>
        <v>220.72</v>
      </c>
      <c r="S333" s="22">
        <f t="shared" si="192"/>
        <v>8276.7800000000007</v>
      </c>
      <c r="U333" s="22">
        <v>8938.94</v>
      </c>
      <c r="V333" s="23">
        <v>62.5</v>
      </c>
      <c r="W333" s="23">
        <v>50</v>
      </c>
      <c r="X333" s="23">
        <f t="shared" si="193"/>
        <v>12.5</v>
      </c>
      <c r="Y333" s="24">
        <f t="shared" si="194"/>
        <v>150</v>
      </c>
      <c r="Z333" s="24">
        <f t="shared" si="195"/>
        <v>312</v>
      </c>
      <c r="AA333" s="22">
        <f t="shared" si="196"/>
        <v>28.65044871794872</v>
      </c>
      <c r="AB333" s="22">
        <f t="shared" si="197"/>
        <v>343.80538461538464</v>
      </c>
      <c r="AC333" s="22">
        <f t="shared" si="198"/>
        <v>8595.1346153846152</v>
      </c>
      <c r="AD333" s="22">
        <f t="shared" si="199"/>
        <v>318.35461538461459</v>
      </c>
      <c r="AE333" s="24"/>
      <c r="AF333" s="4">
        <v>343.80538461538464</v>
      </c>
      <c r="AG333" s="4">
        <v>0</v>
      </c>
      <c r="AH333" s="4">
        <f t="shared" si="200"/>
        <v>343.80538461538464</v>
      </c>
    </row>
    <row r="334" spans="1:34">
      <c r="A334" s="16" t="s">
        <v>683</v>
      </c>
      <c r="B334" s="16" t="s">
        <v>684</v>
      </c>
      <c r="C334" s="16" t="s">
        <v>566</v>
      </c>
      <c r="D334" s="19">
        <v>31594</v>
      </c>
      <c r="E334" s="16" t="s">
        <v>111</v>
      </c>
      <c r="F334" s="20">
        <v>50</v>
      </c>
      <c r="G334" s="20">
        <v>0</v>
      </c>
      <c r="H334" s="20">
        <v>13</v>
      </c>
      <c r="I334" s="20">
        <v>10</v>
      </c>
      <c r="J334" s="21">
        <f t="shared" si="188"/>
        <v>166</v>
      </c>
      <c r="K334" s="22">
        <v>16304.87</v>
      </c>
      <c r="L334" s="19">
        <v>44804</v>
      </c>
      <c r="M334" s="22">
        <v>11793.96</v>
      </c>
      <c r="N334" s="22">
        <v>4510.91</v>
      </c>
      <c r="O334" s="22">
        <f t="shared" si="189"/>
        <v>4728.3099999999995</v>
      </c>
      <c r="P334" s="22">
        <v>217.4</v>
      </c>
      <c r="Q334" s="22">
        <f t="shared" si="190"/>
        <v>27.175000000000001</v>
      </c>
      <c r="R334" s="22">
        <f t="shared" si="191"/>
        <v>108.7</v>
      </c>
      <c r="S334" s="22">
        <f t="shared" si="192"/>
        <v>4402.21</v>
      </c>
      <c r="U334" s="22">
        <v>4728.3099999999995</v>
      </c>
      <c r="V334" s="23">
        <v>62.5</v>
      </c>
      <c r="W334" s="23">
        <v>50</v>
      </c>
      <c r="X334" s="23">
        <f t="shared" si="193"/>
        <v>12.5</v>
      </c>
      <c r="Y334" s="24">
        <f t="shared" si="194"/>
        <v>150</v>
      </c>
      <c r="Z334" s="24">
        <f t="shared" si="195"/>
        <v>324</v>
      </c>
      <c r="AA334" s="22">
        <f t="shared" si="196"/>
        <v>14.593549382716049</v>
      </c>
      <c r="AB334" s="22">
        <f t="shared" si="197"/>
        <v>175.12259259259258</v>
      </c>
      <c r="AC334" s="22">
        <f t="shared" si="198"/>
        <v>4553.1874074074067</v>
      </c>
      <c r="AD334" s="22">
        <f t="shared" si="199"/>
        <v>150.97740740740664</v>
      </c>
      <c r="AE334" s="24"/>
      <c r="AF334" s="4">
        <v>175.12259259259258</v>
      </c>
      <c r="AG334" s="4">
        <v>0</v>
      </c>
      <c r="AH334" s="4">
        <f t="shared" si="200"/>
        <v>175.12259259259258</v>
      </c>
    </row>
    <row r="335" spans="1:34">
      <c r="A335" s="16" t="s">
        <v>685</v>
      </c>
      <c r="B335" s="16" t="s">
        <v>686</v>
      </c>
      <c r="C335" s="16" t="s">
        <v>566</v>
      </c>
      <c r="D335" s="19">
        <v>31959</v>
      </c>
      <c r="E335" s="16" t="s">
        <v>111</v>
      </c>
      <c r="F335" s="20">
        <v>50</v>
      </c>
      <c r="G335" s="20">
        <v>0</v>
      </c>
      <c r="H335" s="20">
        <v>14</v>
      </c>
      <c r="I335" s="20">
        <v>10</v>
      </c>
      <c r="J335" s="21">
        <f t="shared" si="188"/>
        <v>178</v>
      </c>
      <c r="K335" s="22">
        <v>6723</v>
      </c>
      <c r="L335" s="19">
        <v>44804</v>
      </c>
      <c r="M335" s="22">
        <v>4728.47</v>
      </c>
      <c r="N335" s="22">
        <v>1994.53</v>
      </c>
      <c r="O335" s="22">
        <f t="shared" si="189"/>
        <v>2084.17</v>
      </c>
      <c r="P335" s="22">
        <v>89.64</v>
      </c>
      <c r="Q335" s="22">
        <f t="shared" si="190"/>
        <v>11.205</v>
      </c>
      <c r="R335" s="22">
        <f t="shared" si="191"/>
        <v>44.82</v>
      </c>
      <c r="S335" s="22">
        <f t="shared" si="192"/>
        <v>1949.71</v>
      </c>
      <c r="U335" s="22">
        <v>2084.17</v>
      </c>
      <c r="V335" s="23">
        <v>62.5</v>
      </c>
      <c r="W335" s="23">
        <v>50</v>
      </c>
      <c r="X335" s="23">
        <f t="shared" si="193"/>
        <v>12.5</v>
      </c>
      <c r="Y335" s="24">
        <f t="shared" si="194"/>
        <v>150</v>
      </c>
      <c r="Z335" s="24">
        <f t="shared" si="195"/>
        <v>336</v>
      </c>
      <c r="AA335" s="22">
        <f t="shared" si="196"/>
        <v>6.2028869047619049</v>
      </c>
      <c r="AB335" s="22">
        <f t="shared" si="197"/>
        <v>74.434642857142862</v>
      </c>
      <c r="AC335" s="22">
        <f t="shared" si="198"/>
        <v>2009.7353571428573</v>
      </c>
      <c r="AD335" s="22">
        <f t="shared" si="199"/>
        <v>60.025357142857274</v>
      </c>
      <c r="AE335" s="24"/>
      <c r="AF335" s="4">
        <v>74.434642857142862</v>
      </c>
      <c r="AG335" s="4">
        <v>0</v>
      </c>
      <c r="AH335" s="4">
        <f t="shared" si="200"/>
        <v>74.434642857142862</v>
      </c>
    </row>
    <row r="336" spans="1:34">
      <c r="A336" s="16" t="s">
        <v>687</v>
      </c>
      <c r="B336" s="16" t="s">
        <v>688</v>
      </c>
      <c r="C336" s="16" t="s">
        <v>689</v>
      </c>
      <c r="D336" s="19">
        <v>31959</v>
      </c>
      <c r="E336" s="16" t="s">
        <v>111</v>
      </c>
      <c r="F336" s="20">
        <v>50</v>
      </c>
      <c r="G336" s="20">
        <v>0</v>
      </c>
      <c r="H336" s="20">
        <v>14</v>
      </c>
      <c r="I336" s="20">
        <v>10</v>
      </c>
      <c r="J336" s="21">
        <f t="shared" si="188"/>
        <v>178</v>
      </c>
      <c r="K336" s="22">
        <v>2105</v>
      </c>
      <c r="L336" s="19">
        <v>44804</v>
      </c>
      <c r="M336" s="22">
        <v>1450.77</v>
      </c>
      <c r="N336" s="22">
        <v>654.23</v>
      </c>
      <c r="O336" s="22">
        <f t="shared" si="189"/>
        <v>682.29</v>
      </c>
      <c r="P336" s="22">
        <v>28.06</v>
      </c>
      <c r="Q336" s="22">
        <f t="shared" si="190"/>
        <v>3.5074999999999998</v>
      </c>
      <c r="R336" s="22">
        <f t="shared" si="191"/>
        <v>14.03</v>
      </c>
      <c r="S336" s="22">
        <f t="shared" si="192"/>
        <v>640.20000000000005</v>
      </c>
      <c r="U336" s="22">
        <v>682.29</v>
      </c>
      <c r="V336" s="23">
        <v>62.5</v>
      </c>
      <c r="W336" s="23">
        <v>50</v>
      </c>
      <c r="X336" s="23">
        <f t="shared" si="193"/>
        <v>12.5</v>
      </c>
      <c r="Y336" s="24">
        <f t="shared" si="194"/>
        <v>150</v>
      </c>
      <c r="Z336" s="24">
        <f t="shared" si="195"/>
        <v>336</v>
      </c>
      <c r="AA336" s="22">
        <f t="shared" si="196"/>
        <v>2.0306249999999997</v>
      </c>
      <c r="AB336" s="22">
        <f t="shared" si="197"/>
        <v>24.367499999999996</v>
      </c>
      <c r="AC336" s="22">
        <f t="shared" si="198"/>
        <v>657.92250000000001</v>
      </c>
      <c r="AD336" s="22">
        <f t="shared" si="199"/>
        <v>17.722499999999968</v>
      </c>
      <c r="AE336" s="24"/>
      <c r="AF336" s="4">
        <v>24.367499999999996</v>
      </c>
      <c r="AG336" s="4">
        <v>0</v>
      </c>
      <c r="AH336" s="4">
        <f t="shared" si="200"/>
        <v>24.367499999999996</v>
      </c>
    </row>
    <row r="337" spans="1:34">
      <c r="A337" s="16" t="s">
        <v>690</v>
      </c>
      <c r="B337" s="16" t="s">
        <v>691</v>
      </c>
      <c r="C337" s="16" t="s">
        <v>692</v>
      </c>
      <c r="D337" s="19">
        <v>38352</v>
      </c>
      <c r="E337" s="16" t="s">
        <v>111</v>
      </c>
      <c r="F337" s="20">
        <v>50</v>
      </c>
      <c r="G337" s="20">
        <v>0</v>
      </c>
      <c r="H337" s="20">
        <v>32</v>
      </c>
      <c r="I337" s="20">
        <v>4</v>
      </c>
      <c r="J337" s="21">
        <f t="shared" si="188"/>
        <v>388</v>
      </c>
      <c r="K337" s="22">
        <v>-2105</v>
      </c>
      <c r="L337" s="19">
        <v>44804</v>
      </c>
      <c r="M337" s="22">
        <v>-2105</v>
      </c>
      <c r="N337" s="22">
        <v>0</v>
      </c>
      <c r="O337" s="22">
        <f t="shared" si="189"/>
        <v>0</v>
      </c>
      <c r="P337" s="22">
        <v>0</v>
      </c>
      <c r="Q337" s="22">
        <f t="shared" si="190"/>
        <v>0</v>
      </c>
      <c r="R337" s="22">
        <f t="shared" si="191"/>
        <v>0</v>
      </c>
      <c r="S337" s="22">
        <f t="shared" si="192"/>
        <v>0</v>
      </c>
      <c r="U337" s="22">
        <v>0</v>
      </c>
      <c r="V337" s="23">
        <v>50</v>
      </c>
      <c r="W337" s="23">
        <v>50</v>
      </c>
      <c r="X337" s="23">
        <f t="shared" si="193"/>
        <v>0</v>
      </c>
      <c r="Y337" s="24">
        <f t="shared" si="194"/>
        <v>0</v>
      </c>
      <c r="Z337" s="24">
        <f t="shared" si="195"/>
        <v>396</v>
      </c>
      <c r="AA337" s="22">
        <f t="shared" si="196"/>
        <v>0</v>
      </c>
      <c r="AB337" s="22">
        <f t="shared" si="197"/>
        <v>0</v>
      </c>
      <c r="AC337" s="22">
        <f t="shared" si="198"/>
        <v>0</v>
      </c>
      <c r="AD337" s="22">
        <f t="shared" si="199"/>
        <v>0</v>
      </c>
      <c r="AE337" s="24"/>
      <c r="AF337" s="4">
        <v>0</v>
      </c>
      <c r="AG337" s="4">
        <v>0</v>
      </c>
      <c r="AH337" s="4">
        <f t="shared" si="200"/>
        <v>0</v>
      </c>
    </row>
    <row r="338" spans="1:34">
      <c r="A338" s="16" t="s">
        <v>693</v>
      </c>
      <c r="B338" s="16" t="s">
        <v>694</v>
      </c>
      <c r="C338" s="16" t="s">
        <v>566</v>
      </c>
      <c r="D338" s="19">
        <v>32325</v>
      </c>
      <c r="E338" s="16" t="s">
        <v>111</v>
      </c>
      <c r="F338" s="20">
        <v>50</v>
      </c>
      <c r="G338" s="20">
        <v>0</v>
      </c>
      <c r="H338" s="20">
        <v>15</v>
      </c>
      <c r="I338" s="20">
        <v>10</v>
      </c>
      <c r="J338" s="21">
        <f t="shared" si="188"/>
        <v>190</v>
      </c>
      <c r="K338" s="22">
        <v>1891448.79</v>
      </c>
      <c r="L338" s="19">
        <v>44804</v>
      </c>
      <c r="M338" s="22">
        <v>1292490.1599999999</v>
      </c>
      <c r="N338" s="22">
        <v>598958.63</v>
      </c>
      <c r="O338" s="22">
        <f t="shared" si="189"/>
        <v>624177.94999999995</v>
      </c>
      <c r="P338" s="22">
        <v>25219.32</v>
      </c>
      <c r="Q338" s="22">
        <f t="shared" si="190"/>
        <v>3152.415</v>
      </c>
      <c r="R338" s="22">
        <f t="shared" si="191"/>
        <v>12609.66</v>
      </c>
      <c r="S338" s="22">
        <f t="shared" si="192"/>
        <v>586348.97</v>
      </c>
      <c r="U338" s="22">
        <v>624177.94999999995</v>
      </c>
      <c r="V338" s="23">
        <v>62.5</v>
      </c>
      <c r="W338" s="23">
        <v>50</v>
      </c>
      <c r="X338" s="23">
        <f t="shared" si="193"/>
        <v>12.5</v>
      </c>
      <c r="Y338" s="24">
        <f t="shared" si="194"/>
        <v>150</v>
      </c>
      <c r="Z338" s="24">
        <f t="shared" si="195"/>
        <v>348</v>
      </c>
      <c r="AA338" s="22">
        <f t="shared" si="196"/>
        <v>1793.6147988505745</v>
      </c>
      <c r="AB338" s="22">
        <f t="shared" si="197"/>
        <v>21523.377586206894</v>
      </c>
      <c r="AC338" s="22">
        <f t="shared" si="198"/>
        <v>602654.57241379307</v>
      </c>
      <c r="AD338" s="22">
        <f t="shared" si="199"/>
        <v>16305.602413793094</v>
      </c>
      <c r="AE338" s="24"/>
      <c r="AF338" s="4">
        <v>21523.377586206894</v>
      </c>
      <c r="AG338" s="4">
        <v>0</v>
      </c>
      <c r="AH338" s="4">
        <f t="shared" si="200"/>
        <v>21523.377586206894</v>
      </c>
    </row>
    <row r="339" spans="1:34">
      <c r="A339" s="16" t="s">
        <v>695</v>
      </c>
      <c r="B339" s="16" t="s">
        <v>696</v>
      </c>
      <c r="C339" s="16" t="s">
        <v>566</v>
      </c>
      <c r="D339" s="19">
        <v>32690</v>
      </c>
      <c r="E339" s="16" t="s">
        <v>111</v>
      </c>
      <c r="F339" s="20">
        <v>50</v>
      </c>
      <c r="G339" s="20">
        <v>0</v>
      </c>
      <c r="H339" s="20">
        <v>16</v>
      </c>
      <c r="I339" s="20">
        <v>10</v>
      </c>
      <c r="J339" s="21">
        <f t="shared" si="188"/>
        <v>202</v>
      </c>
      <c r="K339" s="22">
        <v>2982.15</v>
      </c>
      <c r="L339" s="19">
        <v>44804</v>
      </c>
      <c r="M339" s="22">
        <v>1978.06</v>
      </c>
      <c r="N339" s="22">
        <v>1004.09</v>
      </c>
      <c r="O339" s="22">
        <f t="shared" si="189"/>
        <v>1043.8500000000001</v>
      </c>
      <c r="P339" s="22">
        <v>39.76</v>
      </c>
      <c r="Q339" s="22">
        <f t="shared" si="190"/>
        <v>4.97</v>
      </c>
      <c r="R339" s="22">
        <f t="shared" si="191"/>
        <v>19.88</v>
      </c>
      <c r="S339" s="22">
        <f t="shared" si="192"/>
        <v>984.21000000000015</v>
      </c>
      <c r="U339" s="22">
        <v>1043.8500000000001</v>
      </c>
      <c r="V339" s="23">
        <v>62.5</v>
      </c>
      <c r="W339" s="23">
        <v>50</v>
      </c>
      <c r="X339" s="23">
        <f t="shared" si="193"/>
        <v>12.5</v>
      </c>
      <c r="Y339" s="24">
        <f t="shared" si="194"/>
        <v>150</v>
      </c>
      <c r="Z339" s="24">
        <f t="shared" si="195"/>
        <v>360</v>
      </c>
      <c r="AA339" s="22">
        <f t="shared" si="196"/>
        <v>2.8995833333333336</v>
      </c>
      <c r="AB339" s="22">
        <f t="shared" si="197"/>
        <v>34.795000000000002</v>
      </c>
      <c r="AC339" s="22">
        <f t="shared" si="198"/>
        <v>1009.0550000000002</v>
      </c>
      <c r="AD339" s="22">
        <f t="shared" si="199"/>
        <v>24.845000000000027</v>
      </c>
      <c r="AE339" s="24"/>
      <c r="AF339" s="4">
        <v>34.795000000000002</v>
      </c>
      <c r="AG339" s="4">
        <v>0</v>
      </c>
      <c r="AH339" s="4">
        <f t="shared" si="200"/>
        <v>34.795000000000002</v>
      </c>
    </row>
    <row r="340" spans="1:34">
      <c r="A340" s="16" t="s">
        <v>697</v>
      </c>
      <c r="B340" s="16" t="s">
        <v>698</v>
      </c>
      <c r="C340" s="16" t="s">
        <v>566</v>
      </c>
      <c r="D340" s="19">
        <v>33055</v>
      </c>
      <c r="E340" s="16" t="s">
        <v>111</v>
      </c>
      <c r="F340" s="20">
        <v>50</v>
      </c>
      <c r="G340" s="20">
        <v>0</v>
      </c>
      <c r="H340" s="20">
        <v>17</v>
      </c>
      <c r="I340" s="20">
        <v>10</v>
      </c>
      <c r="J340" s="21">
        <f t="shared" si="188"/>
        <v>214</v>
      </c>
      <c r="K340" s="22">
        <v>666182.01</v>
      </c>
      <c r="L340" s="19">
        <v>44804</v>
      </c>
      <c r="M340" s="22">
        <v>428577.08</v>
      </c>
      <c r="N340" s="22">
        <v>237604.93</v>
      </c>
      <c r="O340" s="22">
        <f t="shared" si="189"/>
        <v>246487.35</v>
      </c>
      <c r="P340" s="22">
        <v>8882.42</v>
      </c>
      <c r="Q340" s="22">
        <f t="shared" si="190"/>
        <v>1110.3025</v>
      </c>
      <c r="R340" s="22">
        <f t="shared" si="191"/>
        <v>4441.21</v>
      </c>
      <c r="S340" s="22">
        <f t="shared" si="192"/>
        <v>233163.72</v>
      </c>
      <c r="U340" s="22">
        <v>246487.35</v>
      </c>
      <c r="V340" s="23">
        <v>62.5</v>
      </c>
      <c r="W340" s="23">
        <v>50</v>
      </c>
      <c r="X340" s="23">
        <f t="shared" si="193"/>
        <v>12.5</v>
      </c>
      <c r="Y340" s="24">
        <f t="shared" si="194"/>
        <v>150</v>
      </c>
      <c r="Z340" s="24">
        <f t="shared" si="195"/>
        <v>372</v>
      </c>
      <c r="AA340" s="22">
        <f t="shared" si="196"/>
        <v>662.60040322580642</v>
      </c>
      <c r="AB340" s="22">
        <f t="shared" si="197"/>
        <v>7951.2048387096766</v>
      </c>
      <c r="AC340" s="22">
        <f t="shared" si="198"/>
        <v>238536.14516129033</v>
      </c>
      <c r="AD340" s="22">
        <f t="shared" si="199"/>
        <v>5372.4251612903317</v>
      </c>
      <c r="AE340" s="24"/>
      <c r="AF340" s="4">
        <v>7951.2048387096766</v>
      </c>
      <c r="AG340" s="4">
        <v>0</v>
      </c>
      <c r="AH340" s="4">
        <f t="shared" si="200"/>
        <v>7951.2048387096766</v>
      </c>
    </row>
    <row r="341" spans="1:34">
      <c r="A341" s="16" t="s">
        <v>699</v>
      </c>
      <c r="B341" s="16" t="s">
        <v>700</v>
      </c>
      <c r="C341" s="16" t="s">
        <v>701</v>
      </c>
      <c r="D341" s="19">
        <v>33419</v>
      </c>
      <c r="E341" s="16" t="s">
        <v>111</v>
      </c>
      <c r="F341" s="20">
        <v>50</v>
      </c>
      <c r="G341" s="20">
        <v>0</v>
      </c>
      <c r="H341" s="20">
        <v>18</v>
      </c>
      <c r="I341" s="20">
        <v>10</v>
      </c>
      <c r="J341" s="21">
        <f t="shared" si="188"/>
        <v>226</v>
      </c>
      <c r="K341" s="22">
        <v>5921.94</v>
      </c>
      <c r="L341" s="19">
        <v>44804</v>
      </c>
      <c r="M341" s="22">
        <v>4579.67</v>
      </c>
      <c r="N341" s="22">
        <v>1342.27</v>
      </c>
      <c r="O341" s="22">
        <f t="shared" si="189"/>
        <v>1421.23</v>
      </c>
      <c r="P341" s="22">
        <v>78.959999999999994</v>
      </c>
      <c r="Q341" s="22">
        <f t="shared" si="190"/>
        <v>9.8699999999999992</v>
      </c>
      <c r="R341" s="22">
        <f t="shared" si="191"/>
        <v>39.479999999999997</v>
      </c>
      <c r="S341" s="22">
        <f t="shared" si="192"/>
        <v>1302.79</v>
      </c>
      <c r="U341" s="22">
        <v>1421.23</v>
      </c>
      <c r="V341" s="23">
        <v>62.5</v>
      </c>
      <c r="W341" s="23">
        <v>50</v>
      </c>
      <c r="X341" s="23">
        <f t="shared" si="193"/>
        <v>12.5</v>
      </c>
      <c r="Y341" s="24">
        <f t="shared" si="194"/>
        <v>150</v>
      </c>
      <c r="Z341" s="24">
        <f t="shared" si="195"/>
        <v>384</v>
      </c>
      <c r="AA341" s="22">
        <f t="shared" si="196"/>
        <v>3.7011197916666667</v>
      </c>
      <c r="AB341" s="22">
        <f t="shared" si="197"/>
        <v>44.413437500000001</v>
      </c>
      <c r="AC341" s="22">
        <f t="shared" si="198"/>
        <v>1376.8165624999999</v>
      </c>
      <c r="AD341" s="22">
        <f t="shared" si="199"/>
        <v>74.026562499999955</v>
      </c>
      <c r="AE341" s="24"/>
      <c r="AF341" s="4">
        <v>44.413437500000001</v>
      </c>
      <c r="AG341" s="4">
        <v>0</v>
      </c>
      <c r="AH341" s="4">
        <f t="shared" si="200"/>
        <v>44.413437500000001</v>
      </c>
    </row>
    <row r="342" spans="1:34">
      <c r="A342" s="16" t="s">
        <v>702</v>
      </c>
      <c r="B342" s="16" t="s">
        <v>703</v>
      </c>
      <c r="C342" s="16" t="s">
        <v>704</v>
      </c>
      <c r="D342" s="19">
        <v>33786</v>
      </c>
      <c r="E342" s="16" t="s">
        <v>111</v>
      </c>
      <c r="F342" s="20">
        <v>50</v>
      </c>
      <c r="G342" s="20">
        <v>0</v>
      </c>
      <c r="H342" s="20">
        <v>19</v>
      </c>
      <c r="I342" s="20">
        <v>10</v>
      </c>
      <c r="J342" s="21">
        <f t="shared" si="188"/>
        <v>238</v>
      </c>
      <c r="K342" s="22">
        <v>1603.09</v>
      </c>
      <c r="L342" s="19">
        <v>44804</v>
      </c>
      <c r="M342" s="22">
        <v>967.14</v>
      </c>
      <c r="N342" s="22">
        <v>635.95000000000005</v>
      </c>
      <c r="O342" s="22">
        <f t="shared" si="189"/>
        <v>657.32</v>
      </c>
      <c r="P342" s="22">
        <v>21.37</v>
      </c>
      <c r="Q342" s="22">
        <f t="shared" si="190"/>
        <v>2.6712500000000001</v>
      </c>
      <c r="R342" s="22">
        <f t="shared" si="191"/>
        <v>10.685</v>
      </c>
      <c r="S342" s="22">
        <f t="shared" si="192"/>
        <v>625.2650000000001</v>
      </c>
      <c r="U342" s="22">
        <v>657.32</v>
      </c>
      <c r="V342" s="23">
        <v>62.5</v>
      </c>
      <c r="W342" s="23">
        <v>50</v>
      </c>
      <c r="X342" s="23">
        <f t="shared" si="193"/>
        <v>12.5</v>
      </c>
      <c r="Y342" s="24">
        <f t="shared" si="194"/>
        <v>150</v>
      </c>
      <c r="Z342" s="24">
        <f t="shared" si="195"/>
        <v>396</v>
      </c>
      <c r="AA342" s="22">
        <f t="shared" si="196"/>
        <v>1.65989898989899</v>
      </c>
      <c r="AB342" s="22">
        <f t="shared" si="197"/>
        <v>19.918787878787882</v>
      </c>
      <c r="AC342" s="22">
        <f t="shared" si="198"/>
        <v>637.40121212121221</v>
      </c>
      <c r="AD342" s="22">
        <f t="shared" si="199"/>
        <v>12.136212121212111</v>
      </c>
      <c r="AE342" s="24"/>
      <c r="AF342" s="4">
        <v>19.918787878787882</v>
      </c>
      <c r="AG342" s="4">
        <v>0</v>
      </c>
      <c r="AH342" s="4">
        <f t="shared" si="200"/>
        <v>19.918787878787882</v>
      </c>
    </row>
    <row r="343" spans="1:34">
      <c r="A343" s="16" t="s">
        <v>705</v>
      </c>
      <c r="B343" s="16" t="s">
        <v>706</v>
      </c>
      <c r="C343" s="16" t="s">
        <v>704</v>
      </c>
      <c r="D343" s="19">
        <v>33786</v>
      </c>
      <c r="E343" s="16" t="s">
        <v>111</v>
      </c>
      <c r="F343" s="20">
        <v>50</v>
      </c>
      <c r="G343" s="20">
        <v>0</v>
      </c>
      <c r="H343" s="20">
        <v>19</v>
      </c>
      <c r="I343" s="20">
        <v>10</v>
      </c>
      <c r="J343" s="21">
        <f t="shared" si="188"/>
        <v>238</v>
      </c>
      <c r="K343" s="22">
        <v>47.23</v>
      </c>
      <c r="L343" s="19">
        <v>44804</v>
      </c>
      <c r="M343" s="22">
        <v>28.66</v>
      </c>
      <c r="N343" s="22">
        <v>18.57</v>
      </c>
      <c r="O343" s="22">
        <f t="shared" si="189"/>
        <v>19.2</v>
      </c>
      <c r="P343" s="22">
        <v>0.63</v>
      </c>
      <c r="Q343" s="22">
        <f t="shared" si="190"/>
        <v>7.8750000000000001E-2</v>
      </c>
      <c r="R343" s="22">
        <f t="shared" si="191"/>
        <v>0.315</v>
      </c>
      <c r="S343" s="22">
        <f t="shared" si="192"/>
        <v>18.254999999999999</v>
      </c>
      <c r="U343" s="22">
        <v>19.2</v>
      </c>
      <c r="V343" s="23">
        <v>62.5</v>
      </c>
      <c r="W343" s="23">
        <v>50</v>
      </c>
      <c r="X343" s="23">
        <f t="shared" si="193"/>
        <v>12.5</v>
      </c>
      <c r="Y343" s="24">
        <f t="shared" si="194"/>
        <v>150</v>
      </c>
      <c r="Z343" s="24">
        <f t="shared" si="195"/>
        <v>396</v>
      </c>
      <c r="AA343" s="22">
        <f t="shared" si="196"/>
        <v>4.8484848484848485E-2</v>
      </c>
      <c r="AB343" s="22">
        <f t="shared" si="197"/>
        <v>0.58181818181818179</v>
      </c>
      <c r="AC343" s="22">
        <f t="shared" si="198"/>
        <v>18.618181818181817</v>
      </c>
      <c r="AD343" s="22">
        <f t="shared" si="199"/>
        <v>0.36318181818181827</v>
      </c>
      <c r="AE343" s="24"/>
      <c r="AF343" s="4">
        <v>0.58181818181818179</v>
      </c>
      <c r="AG343" s="4">
        <v>0</v>
      </c>
      <c r="AH343" s="4">
        <f t="shared" si="200"/>
        <v>0.58181818181818179</v>
      </c>
    </row>
    <row r="344" spans="1:34">
      <c r="A344" s="16" t="s">
        <v>707</v>
      </c>
      <c r="B344" s="16" t="s">
        <v>708</v>
      </c>
      <c r="C344" s="16" t="s">
        <v>709</v>
      </c>
      <c r="D344" s="19">
        <v>34150</v>
      </c>
      <c r="E344" s="16" t="s">
        <v>111</v>
      </c>
      <c r="F344" s="20">
        <v>50</v>
      </c>
      <c r="G344" s="20">
        <v>0</v>
      </c>
      <c r="H344" s="20">
        <v>20</v>
      </c>
      <c r="I344" s="20">
        <v>10</v>
      </c>
      <c r="J344" s="21">
        <f t="shared" si="188"/>
        <v>250</v>
      </c>
      <c r="K344" s="22">
        <v>387.03</v>
      </c>
      <c r="L344" s="19">
        <v>44804</v>
      </c>
      <c r="M344" s="22">
        <v>221.89</v>
      </c>
      <c r="N344" s="22">
        <v>165.14</v>
      </c>
      <c r="O344" s="22">
        <f t="shared" si="189"/>
        <v>170.29999999999998</v>
      </c>
      <c r="P344" s="22">
        <v>5.16</v>
      </c>
      <c r="Q344" s="22">
        <f t="shared" si="190"/>
        <v>0.64500000000000002</v>
      </c>
      <c r="R344" s="22">
        <f t="shared" si="191"/>
        <v>2.58</v>
      </c>
      <c r="S344" s="22">
        <f t="shared" si="192"/>
        <v>162.55999999999997</v>
      </c>
      <c r="U344" s="22">
        <v>170.29999999999998</v>
      </c>
      <c r="V344" s="23">
        <v>62.5</v>
      </c>
      <c r="W344" s="23">
        <v>50</v>
      </c>
      <c r="X344" s="23">
        <f t="shared" si="193"/>
        <v>12.5</v>
      </c>
      <c r="Y344" s="24">
        <f t="shared" si="194"/>
        <v>150</v>
      </c>
      <c r="Z344" s="24">
        <f t="shared" si="195"/>
        <v>408</v>
      </c>
      <c r="AA344" s="22">
        <f t="shared" si="196"/>
        <v>0.41740196078431369</v>
      </c>
      <c r="AB344" s="22">
        <f t="shared" si="197"/>
        <v>5.0088235294117638</v>
      </c>
      <c r="AC344" s="22">
        <f t="shared" si="198"/>
        <v>165.29117647058823</v>
      </c>
      <c r="AD344" s="22">
        <f t="shared" si="199"/>
        <v>2.7311764705882524</v>
      </c>
      <c r="AE344" s="24"/>
      <c r="AF344" s="4">
        <v>5.0088235294117638</v>
      </c>
      <c r="AG344" s="4">
        <v>0</v>
      </c>
      <c r="AH344" s="4">
        <f t="shared" si="200"/>
        <v>5.0088235294117638</v>
      </c>
    </row>
    <row r="345" spans="1:34">
      <c r="A345" s="16" t="s">
        <v>710</v>
      </c>
      <c r="B345" s="16" t="s">
        <v>711</v>
      </c>
      <c r="C345" s="16" t="s">
        <v>712</v>
      </c>
      <c r="D345" s="19">
        <v>34150</v>
      </c>
      <c r="E345" s="16" t="s">
        <v>111</v>
      </c>
      <c r="F345" s="20">
        <v>50</v>
      </c>
      <c r="G345" s="20">
        <v>0</v>
      </c>
      <c r="H345" s="20">
        <v>20</v>
      </c>
      <c r="I345" s="20">
        <v>10</v>
      </c>
      <c r="J345" s="21">
        <f t="shared" si="188"/>
        <v>250</v>
      </c>
      <c r="K345" s="22">
        <v>1233.7</v>
      </c>
      <c r="L345" s="19">
        <v>44804</v>
      </c>
      <c r="M345" s="22">
        <v>707.23</v>
      </c>
      <c r="N345" s="22">
        <v>526.47</v>
      </c>
      <c r="O345" s="22">
        <f t="shared" si="189"/>
        <v>542.91000000000008</v>
      </c>
      <c r="P345" s="22">
        <v>16.440000000000001</v>
      </c>
      <c r="Q345" s="22">
        <f t="shared" si="190"/>
        <v>2.0550000000000002</v>
      </c>
      <c r="R345" s="22">
        <f t="shared" si="191"/>
        <v>8.2200000000000006</v>
      </c>
      <c r="S345" s="22">
        <f t="shared" si="192"/>
        <v>518.25</v>
      </c>
      <c r="U345" s="22">
        <v>542.91000000000008</v>
      </c>
      <c r="V345" s="23">
        <v>62.5</v>
      </c>
      <c r="W345" s="23">
        <v>50</v>
      </c>
      <c r="X345" s="23">
        <f t="shared" si="193"/>
        <v>12.5</v>
      </c>
      <c r="Y345" s="24">
        <f t="shared" si="194"/>
        <v>150</v>
      </c>
      <c r="Z345" s="24">
        <f t="shared" si="195"/>
        <v>408</v>
      </c>
      <c r="AA345" s="22">
        <f t="shared" si="196"/>
        <v>1.3306617647058825</v>
      </c>
      <c r="AB345" s="22">
        <f t="shared" si="197"/>
        <v>15.967941176470589</v>
      </c>
      <c r="AC345" s="22">
        <f t="shared" si="198"/>
        <v>526.94205882352946</v>
      </c>
      <c r="AD345" s="22">
        <f t="shared" si="199"/>
        <v>8.6920588235294645</v>
      </c>
      <c r="AE345" s="24"/>
      <c r="AF345" s="4">
        <v>15.967941176470589</v>
      </c>
      <c r="AG345" s="4">
        <v>0</v>
      </c>
      <c r="AH345" s="4">
        <f t="shared" si="200"/>
        <v>15.967941176470589</v>
      </c>
    </row>
    <row r="346" spans="1:34">
      <c r="A346" s="16" t="s">
        <v>713</v>
      </c>
      <c r="B346" s="16" t="s">
        <v>714</v>
      </c>
      <c r="C346" s="16" t="s">
        <v>715</v>
      </c>
      <c r="D346" s="19">
        <v>34150</v>
      </c>
      <c r="E346" s="16" t="s">
        <v>111</v>
      </c>
      <c r="F346" s="20">
        <v>50</v>
      </c>
      <c r="G346" s="20">
        <v>0</v>
      </c>
      <c r="H346" s="20">
        <v>20</v>
      </c>
      <c r="I346" s="20">
        <v>10</v>
      </c>
      <c r="J346" s="21">
        <f t="shared" si="188"/>
        <v>250</v>
      </c>
      <c r="K346" s="22">
        <v>19542.12</v>
      </c>
      <c r="L346" s="19">
        <v>44804</v>
      </c>
      <c r="M346" s="22">
        <v>11204.09</v>
      </c>
      <c r="N346" s="22">
        <v>8338.0300000000007</v>
      </c>
      <c r="O346" s="22">
        <f t="shared" si="189"/>
        <v>8598.59</v>
      </c>
      <c r="P346" s="22">
        <v>260.56</v>
      </c>
      <c r="Q346" s="22">
        <f t="shared" si="190"/>
        <v>32.57</v>
      </c>
      <c r="R346" s="22">
        <f t="shared" si="191"/>
        <v>130.28</v>
      </c>
      <c r="S346" s="22">
        <f t="shared" si="192"/>
        <v>8207.75</v>
      </c>
      <c r="U346" s="22">
        <v>8598.59</v>
      </c>
      <c r="V346" s="23">
        <v>62.5</v>
      </c>
      <c r="W346" s="23">
        <v>50</v>
      </c>
      <c r="X346" s="23">
        <f t="shared" si="193"/>
        <v>12.5</v>
      </c>
      <c r="Y346" s="24">
        <f t="shared" si="194"/>
        <v>150</v>
      </c>
      <c r="Z346" s="24">
        <f t="shared" si="195"/>
        <v>408</v>
      </c>
      <c r="AA346" s="22">
        <f t="shared" si="196"/>
        <v>21.074975490196078</v>
      </c>
      <c r="AB346" s="22">
        <f t="shared" si="197"/>
        <v>252.89970588235292</v>
      </c>
      <c r="AC346" s="22">
        <f t="shared" si="198"/>
        <v>8345.6902941176468</v>
      </c>
      <c r="AD346" s="22">
        <f t="shared" si="199"/>
        <v>137.94029411764677</v>
      </c>
      <c r="AE346" s="24"/>
      <c r="AF346" s="4">
        <v>252.89970588235292</v>
      </c>
      <c r="AG346" s="4">
        <v>0</v>
      </c>
      <c r="AH346" s="4">
        <f t="shared" si="200"/>
        <v>252.89970588235292</v>
      </c>
    </row>
    <row r="347" spans="1:34">
      <c r="A347" s="16" t="s">
        <v>716</v>
      </c>
      <c r="B347" s="16" t="s">
        <v>717</v>
      </c>
      <c r="C347" s="16" t="s">
        <v>718</v>
      </c>
      <c r="D347" s="19">
        <v>34150</v>
      </c>
      <c r="E347" s="16" t="s">
        <v>111</v>
      </c>
      <c r="F347" s="20">
        <v>50</v>
      </c>
      <c r="G347" s="20">
        <v>0</v>
      </c>
      <c r="H347" s="20">
        <v>20</v>
      </c>
      <c r="I347" s="20">
        <v>10</v>
      </c>
      <c r="J347" s="21">
        <f t="shared" si="188"/>
        <v>250</v>
      </c>
      <c r="K347" s="22">
        <v>3475.66</v>
      </c>
      <c r="L347" s="19">
        <v>44804</v>
      </c>
      <c r="M347" s="22">
        <v>1992.63</v>
      </c>
      <c r="N347" s="22">
        <v>1483.03</v>
      </c>
      <c r="O347" s="22">
        <f t="shared" si="189"/>
        <v>1529.37</v>
      </c>
      <c r="P347" s="22">
        <v>46.34</v>
      </c>
      <c r="Q347" s="22">
        <f t="shared" si="190"/>
        <v>5.7925000000000004</v>
      </c>
      <c r="R347" s="22">
        <f t="shared" si="191"/>
        <v>23.17</v>
      </c>
      <c r="S347" s="22">
        <f t="shared" si="192"/>
        <v>1459.86</v>
      </c>
      <c r="U347" s="22">
        <v>1529.37</v>
      </c>
      <c r="V347" s="23">
        <v>62.5</v>
      </c>
      <c r="W347" s="23">
        <v>50</v>
      </c>
      <c r="X347" s="23">
        <f t="shared" si="193"/>
        <v>12.5</v>
      </c>
      <c r="Y347" s="24">
        <f t="shared" si="194"/>
        <v>150</v>
      </c>
      <c r="Z347" s="24">
        <f t="shared" si="195"/>
        <v>408</v>
      </c>
      <c r="AA347" s="22">
        <f t="shared" si="196"/>
        <v>3.7484558823529408</v>
      </c>
      <c r="AB347" s="22">
        <f t="shared" si="197"/>
        <v>44.98147058823529</v>
      </c>
      <c r="AC347" s="22">
        <f t="shared" si="198"/>
        <v>1484.3885294117647</v>
      </c>
      <c r="AD347" s="22">
        <f t="shared" si="199"/>
        <v>24.528529411764794</v>
      </c>
      <c r="AE347" s="24"/>
      <c r="AF347" s="4">
        <v>44.98147058823529</v>
      </c>
      <c r="AG347" s="4">
        <v>0</v>
      </c>
      <c r="AH347" s="4">
        <f t="shared" si="200"/>
        <v>44.98147058823529</v>
      </c>
    </row>
    <row r="348" spans="1:34">
      <c r="A348" s="16" t="s">
        <v>719</v>
      </c>
      <c r="B348" s="16" t="s">
        <v>720</v>
      </c>
      <c r="C348" s="16" t="s">
        <v>721</v>
      </c>
      <c r="D348" s="19">
        <v>34150</v>
      </c>
      <c r="E348" s="16" t="s">
        <v>111</v>
      </c>
      <c r="F348" s="20">
        <v>50</v>
      </c>
      <c r="G348" s="20">
        <v>0</v>
      </c>
      <c r="H348" s="20">
        <v>20</v>
      </c>
      <c r="I348" s="20">
        <v>10</v>
      </c>
      <c r="J348" s="21">
        <f t="shared" si="188"/>
        <v>250</v>
      </c>
      <c r="K348" s="22">
        <v>8867.6299999999992</v>
      </c>
      <c r="L348" s="19">
        <v>44804</v>
      </c>
      <c r="M348" s="22">
        <v>5084.05</v>
      </c>
      <c r="N348" s="22">
        <v>3783.58</v>
      </c>
      <c r="O348" s="22">
        <f t="shared" si="189"/>
        <v>3901.81</v>
      </c>
      <c r="P348" s="22">
        <v>118.23</v>
      </c>
      <c r="Q348" s="22">
        <f t="shared" si="190"/>
        <v>14.77875</v>
      </c>
      <c r="R348" s="22">
        <f t="shared" si="191"/>
        <v>59.115000000000002</v>
      </c>
      <c r="S348" s="22">
        <f t="shared" si="192"/>
        <v>3724.4650000000001</v>
      </c>
      <c r="U348" s="22">
        <v>3901.81</v>
      </c>
      <c r="V348" s="23">
        <v>62.5</v>
      </c>
      <c r="W348" s="23">
        <v>50</v>
      </c>
      <c r="X348" s="23">
        <f t="shared" si="193"/>
        <v>12.5</v>
      </c>
      <c r="Y348" s="24">
        <f t="shared" si="194"/>
        <v>150</v>
      </c>
      <c r="Z348" s="24">
        <f t="shared" si="195"/>
        <v>408</v>
      </c>
      <c r="AA348" s="22">
        <f t="shared" si="196"/>
        <v>9.5632598039215679</v>
      </c>
      <c r="AB348" s="22">
        <f t="shared" si="197"/>
        <v>114.75911764705882</v>
      </c>
      <c r="AC348" s="22">
        <f t="shared" si="198"/>
        <v>3787.0508823529412</v>
      </c>
      <c r="AD348" s="22">
        <f t="shared" si="199"/>
        <v>62.585882352941098</v>
      </c>
      <c r="AE348" s="24"/>
      <c r="AF348" s="4">
        <v>114.75911764705882</v>
      </c>
      <c r="AG348" s="4">
        <v>0</v>
      </c>
      <c r="AH348" s="4">
        <f t="shared" si="200"/>
        <v>114.75911764705882</v>
      </c>
    </row>
    <row r="349" spans="1:34">
      <c r="A349" s="16" t="s">
        <v>722</v>
      </c>
      <c r="B349" s="16" t="s">
        <v>723</v>
      </c>
      <c r="C349" s="16" t="s">
        <v>724</v>
      </c>
      <c r="D349" s="19">
        <v>34150</v>
      </c>
      <c r="E349" s="16" t="s">
        <v>111</v>
      </c>
      <c r="F349" s="20">
        <v>50</v>
      </c>
      <c r="G349" s="20">
        <v>0</v>
      </c>
      <c r="H349" s="20">
        <v>20</v>
      </c>
      <c r="I349" s="20">
        <v>10</v>
      </c>
      <c r="J349" s="21">
        <f t="shared" si="188"/>
        <v>250</v>
      </c>
      <c r="K349" s="22">
        <v>166795.35999999999</v>
      </c>
      <c r="L349" s="19">
        <v>44804</v>
      </c>
      <c r="M349" s="22">
        <v>95629.4</v>
      </c>
      <c r="N349" s="22">
        <v>71165.960000000006</v>
      </c>
      <c r="O349" s="22">
        <f t="shared" si="189"/>
        <v>73389.900000000009</v>
      </c>
      <c r="P349" s="22">
        <v>2223.94</v>
      </c>
      <c r="Q349" s="22">
        <f t="shared" si="190"/>
        <v>277.99250000000001</v>
      </c>
      <c r="R349" s="22">
        <f t="shared" si="191"/>
        <v>1111.97</v>
      </c>
      <c r="S349" s="22">
        <f t="shared" si="192"/>
        <v>70053.990000000005</v>
      </c>
      <c r="U349" s="22">
        <v>73389.900000000009</v>
      </c>
      <c r="V349" s="23">
        <v>62.5</v>
      </c>
      <c r="W349" s="23">
        <v>50</v>
      </c>
      <c r="X349" s="23">
        <f t="shared" si="193"/>
        <v>12.5</v>
      </c>
      <c r="Y349" s="24">
        <f t="shared" si="194"/>
        <v>150</v>
      </c>
      <c r="Z349" s="24">
        <f t="shared" si="195"/>
        <v>408</v>
      </c>
      <c r="AA349" s="22">
        <f t="shared" si="196"/>
        <v>179.87720588235297</v>
      </c>
      <c r="AB349" s="22">
        <f t="shared" si="197"/>
        <v>2158.5264705882355</v>
      </c>
      <c r="AC349" s="22">
        <f t="shared" si="198"/>
        <v>71231.37352941178</v>
      </c>
      <c r="AD349" s="22">
        <f t="shared" si="199"/>
        <v>1177.3835294117744</v>
      </c>
      <c r="AE349" s="24"/>
      <c r="AF349" s="4">
        <v>2158.5264705882355</v>
      </c>
      <c r="AG349" s="4">
        <v>0</v>
      </c>
      <c r="AH349" s="4">
        <f t="shared" si="200"/>
        <v>2158.5264705882355</v>
      </c>
    </row>
    <row r="350" spans="1:34">
      <c r="A350" s="16" t="s">
        <v>725</v>
      </c>
      <c r="B350" s="16" t="s">
        <v>726</v>
      </c>
      <c r="C350" s="16" t="s">
        <v>727</v>
      </c>
      <c r="D350" s="19">
        <v>34150</v>
      </c>
      <c r="E350" s="16" t="s">
        <v>111</v>
      </c>
      <c r="F350" s="20">
        <v>50</v>
      </c>
      <c r="G350" s="20">
        <v>0</v>
      </c>
      <c r="H350" s="20">
        <v>20</v>
      </c>
      <c r="I350" s="20">
        <v>10</v>
      </c>
      <c r="J350" s="21">
        <f t="shared" si="188"/>
        <v>250</v>
      </c>
      <c r="K350" s="22">
        <v>527.24</v>
      </c>
      <c r="L350" s="19">
        <v>44804</v>
      </c>
      <c r="M350" s="22">
        <v>302.41000000000003</v>
      </c>
      <c r="N350" s="22">
        <v>224.83</v>
      </c>
      <c r="O350" s="22">
        <f t="shared" si="189"/>
        <v>231.86</v>
      </c>
      <c r="P350" s="22">
        <v>7.03</v>
      </c>
      <c r="Q350" s="22">
        <f t="shared" si="190"/>
        <v>0.87875000000000003</v>
      </c>
      <c r="R350" s="22">
        <f t="shared" si="191"/>
        <v>3.5150000000000001</v>
      </c>
      <c r="S350" s="22">
        <f t="shared" si="192"/>
        <v>221.31500000000003</v>
      </c>
      <c r="U350" s="22">
        <v>231.86</v>
      </c>
      <c r="V350" s="23">
        <v>62.5</v>
      </c>
      <c r="W350" s="23">
        <v>50</v>
      </c>
      <c r="X350" s="23">
        <f t="shared" si="193"/>
        <v>12.5</v>
      </c>
      <c r="Y350" s="24">
        <f t="shared" si="194"/>
        <v>150</v>
      </c>
      <c r="Z350" s="24">
        <f t="shared" si="195"/>
        <v>408</v>
      </c>
      <c r="AA350" s="22">
        <f t="shared" si="196"/>
        <v>0.56828431372549026</v>
      </c>
      <c r="AB350" s="22">
        <f t="shared" si="197"/>
        <v>6.8194117647058832</v>
      </c>
      <c r="AC350" s="22">
        <f t="shared" si="198"/>
        <v>225.04058823529414</v>
      </c>
      <c r="AD350" s="22">
        <f t="shared" si="199"/>
        <v>3.7255882352941114</v>
      </c>
      <c r="AE350" s="24"/>
      <c r="AF350" s="4">
        <v>6.8194117647058832</v>
      </c>
      <c r="AG350" s="4">
        <v>0</v>
      </c>
      <c r="AH350" s="4">
        <f t="shared" si="200"/>
        <v>6.8194117647058832</v>
      </c>
    </row>
    <row r="351" spans="1:34">
      <c r="A351" s="16" t="s">
        <v>728</v>
      </c>
      <c r="B351" s="16" t="s">
        <v>729</v>
      </c>
      <c r="C351" s="16" t="s">
        <v>730</v>
      </c>
      <c r="D351" s="19">
        <v>34150</v>
      </c>
      <c r="E351" s="16" t="s">
        <v>111</v>
      </c>
      <c r="F351" s="20">
        <v>50</v>
      </c>
      <c r="G351" s="20">
        <v>0</v>
      </c>
      <c r="H351" s="20">
        <v>20</v>
      </c>
      <c r="I351" s="20">
        <v>10</v>
      </c>
      <c r="J351" s="21">
        <f t="shared" si="188"/>
        <v>250</v>
      </c>
      <c r="K351" s="22">
        <v>231252.87</v>
      </c>
      <c r="L351" s="19">
        <v>44804</v>
      </c>
      <c r="M351" s="22">
        <v>132585.03</v>
      </c>
      <c r="N351" s="22">
        <v>98667.839999999997</v>
      </c>
      <c r="O351" s="22">
        <f t="shared" si="189"/>
        <v>101751.20999999999</v>
      </c>
      <c r="P351" s="22">
        <v>3083.37</v>
      </c>
      <c r="Q351" s="22">
        <f t="shared" si="190"/>
        <v>385.42124999999999</v>
      </c>
      <c r="R351" s="22">
        <f t="shared" si="191"/>
        <v>1541.6849999999999</v>
      </c>
      <c r="S351" s="22">
        <f t="shared" si="192"/>
        <v>97126.154999999999</v>
      </c>
      <c r="U351" s="22">
        <v>101751.20999999999</v>
      </c>
      <c r="V351" s="23">
        <v>62.5</v>
      </c>
      <c r="W351" s="23">
        <v>50</v>
      </c>
      <c r="X351" s="23">
        <f t="shared" si="193"/>
        <v>12.5</v>
      </c>
      <c r="Y351" s="24">
        <f t="shared" si="194"/>
        <v>150</v>
      </c>
      <c r="Z351" s="24">
        <f t="shared" si="195"/>
        <v>408</v>
      </c>
      <c r="AA351" s="22">
        <f t="shared" si="196"/>
        <v>249.39022058823528</v>
      </c>
      <c r="AB351" s="22">
        <f t="shared" si="197"/>
        <v>2992.6826470588235</v>
      </c>
      <c r="AC351" s="22">
        <f t="shared" si="198"/>
        <v>98758.527352941164</v>
      </c>
      <c r="AD351" s="22">
        <f t="shared" si="199"/>
        <v>1632.3723529411654</v>
      </c>
      <c r="AE351" s="24"/>
      <c r="AF351" s="4">
        <v>2992.6826470588235</v>
      </c>
      <c r="AG351" s="4">
        <v>0</v>
      </c>
      <c r="AH351" s="4">
        <f t="shared" si="200"/>
        <v>2992.6826470588235</v>
      </c>
    </row>
    <row r="352" spans="1:34">
      <c r="A352" s="16" t="s">
        <v>731</v>
      </c>
      <c r="B352" s="16" t="s">
        <v>732</v>
      </c>
      <c r="C352" s="16" t="s">
        <v>733</v>
      </c>
      <c r="D352" s="19">
        <v>34150</v>
      </c>
      <c r="E352" s="16" t="s">
        <v>111</v>
      </c>
      <c r="F352" s="20">
        <v>50</v>
      </c>
      <c r="G352" s="20">
        <v>0</v>
      </c>
      <c r="H352" s="20">
        <v>20</v>
      </c>
      <c r="I352" s="20">
        <v>10</v>
      </c>
      <c r="J352" s="21">
        <f t="shared" si="188"/>
        <v>250</v>
      </c>
      <c r="K352" s="22">
        <v>4909.76</v>
      </c>
      <c r="L352" s="19">
        <v>44804</v>
      </c>
      <c r="M352" s="22">
        <v>2815.03</v>
      </c>
      <c r="N352" s="22">
        <v>2094.73</v>
      </c>
      <c r="O352" s="22">
        <f t="shared" si="189"/>
        <v>2160.19</v>
      </c>
      <c r="P352" s="22">
        <v>65.459999999999994</v>
      </c>
      <c r="Q352" s="22">
        <f t="shared" si="190"/>
        <v>8.1824999999999992</v>
      </c>
      <c r="R352" s="22">
        <f t="shared" si="191"/>
        <v>32.729999999999997</v>
      </c>
      <c r="S352" s="22">
        <f t="shared" si="192"/>
        <v>2062</v>
      </c>
      <c r="U352" s="22">
        <v>2160.19</v>
      </c>
      <c r="V352" s="23">
        <v>62.5</v>
      </c>
      <c r="W352" s="23">
        <v>50</v>
      </c>
      <c r="X352" s="23">
        <f t="shared" si="193"/>
        <v>12.5</v>
      </c>
      <c r="Y352" s="24">
        <f t="shared" si="194"/>
        <v>150</v>
      </c>
      <c r="Z352" s="24">
        <f t="shared" si="195"/>
        <v>408</v>
      </c>
      <c r="AA352" s="22">
        <f t="shared" si="196"/>
        <v>5.2945833333333336</v>
      </c>
      <c r="AB352" s="22">
        <f t="shared" si="197"/>
        <v>63.535000000000004</v>
      </c>
      <c r="AC352" s="22">
        <f t="shared" si="198"/>
        <v>2096.6550000000002</v>
      </c>
      <c r="AD352" s="22">
        <f t="shared" si="199"/>
        <v>34.6550000000002</v>
      </c>
      <c r="AE352" s="24"/>
      <c r="AF352" s="4">
        <v>63.535000000000004</v>
      </c>
      <c r="AG352" s="4">
        <v>0</v>
      </c>
      <c r="AH352" s="4">
        <f t="shared" si="200"/>
        <v>63.535000000000004</v>
      </c>
    </row>
    <row r="353" spans="1:34">
      <c r="A353" s="16" t="s">
        <v>734</v>
      </c>
      <c r="B353" s="16" t="s">
        <v>735</v>
      </c>
      <c r="C353" s="16" t="s">
        <v>736</v>
      </c>
      <c r="D353" s="19">
        <v>34150</v>
      </c>
      <c r="E353" s="16" t="s">
        <v>111</v>
      </c>
      <c r="F353" s="20">
        <v>50</v>
      </c>
      <c r="G353" s="20">
        <v>0</v>
      </c>
      <c r="H353" s="20">
        <v>20</v>
      </c>
      <c r="I353" s="20">
        <v>10</v>
      </c>
      <c r="J353" s="21">
        <f t="shared" si="188"/>
        <v>250</v>
      </c>
      <c r="K353" s="22">
        <v>697.08</v>
      </c>
      <c r="L353" s="19">
        <v>44804</v>
      </c>
      <c r="M353" s="22">
        <v>399.57</v>
      </c>
      <c r="N353" s="22">
        <v>297.51</v>
      </c>
      <c r="O353" s="22">
        <f t="shared" si="189"/>
        <v>306.8</v>
      </c>
      <c r="P353" s="22">
        <v>9.2899999999999991</v>
      </c>
      <c r="Q353" s="22">
        <f t="shared" si="190"/>
        <v>1.1612499999999999</v>
      </c>
      <c r="R353" s="22">
        <f t="shared" si="191"/>
        <v>4.6449999999999996</v>
      </c>
      <c r="S353" s="22">
        <f t="shared" si="192"/>
        <v>292.86500000000001</v>
      </c>
      <c r="U353" s="22">
        <v>306.8</v>
      </c>
      <c r="V353" s="23">
        <v>62.5</v>
      </c>
      <c r="W353" s="23">
        <v>50</v>
      </c>
      <c r="X353" s="23">
        <f t="shared" si="193"/>
        <v>12.5</v>
      </c>
      <c r="Y353" s="24">
        <f t="shared" si="194"/>
        <v>150</v>
      </c>
      <c r="Z353" s="24">
        <f t="shared" si="195"/>
        <v>408</v>
      </c>
      <c r="AA353" s="22">
        <f t="shared" si="196"/>
        <v>0.75196078431372548</v>
      </c>
      <c r="AB353" s="22">
        <f t="shared" si="197"/>
        <v>9.0235294117647058</v>
      </c>
      <c r="AC353" s="22">
        <f t="shared" si="198"/>
        <v>297.77647058823533</v>
      </c>
      <c r="AD353" s="22">
        <f t="shared" si="199"/>
        <v>4.9114705882353178</v>
      </c>
      <c r="AE353" s="24"/>
      <c r="AF353" s="4">
        <v>9.0235294117647058</v>
      </c>
      <c r="AG353" s="4">
        <v>0</v>
      </c>
      <c r="AH353" s="4">
        <f t="shared" si="200"/>
        <v>9.0235294117647058</v>
      </c>
    </row>
    <row r="354" spans="1:34">
      <c r="A354" s="16" t="s">
        <v>737</v>
      </c>
      <c r="B354" s="16" t="s">
        <v>738</v>
      </c>
      <c r="C354" s="16" t="s">
        <v>739</v>
      </c>
      <c r="D354" s="19">
        <v>34150</v>
      </c>
      <c r="E354" s="16" t="s">
        <v>111</v>
      </c>
      <c r="F354" s="20">
        <v>50</v>
      </c>
      <c r="G354" s="20">
        <v>0</v>
      </c>
      <c r="H354" s="20">
        <v>20</v>
      </c>
      <c r="I354" s="20">
        <v>10</v>
      </c>
      <c r="J354" s="21">
        <f t="shared" si="188"/>
        <v>250</v>
      </c>
      <c r="K354" s="22">
        <v>789.31</v>
      </c>
      <c r="L354" s="19">
        <v>44804</v>
      </c>
      <c r="M354" s="22">
        <v>452.63</v>
      </c>
      <c r="N354" s="22">
        <v>336.68</v>
      </c>
      <c r="O354" s="22">
        <f t="shared" si="189"/>
        <v>347.2</v>
      </c>
      <c r="P354" s="22">
        <v>10.52</v>
      </c>
      <c r="Q354" s="22">
        <f t="shared" si="190"/>
        <v>1.3149999999999999</v>
      </c>
      <c r="R354" s="22">
        <f t="shared" si="191"/>
        <v>5.26</v>
      </c>
      <c r="S354" s="22">
        <f t="shared" si="192"/>
        <v>331.42</v>
      </c>
      <c r="U354" s="22">
        <v>347.2</v>
      </c>
      <c r="V354" s="23">
        <v>62.5</v>
      </c>
      <c r="W354" s="23">
        <v>50</v>
      </c>
      <c r="X354" s="23">
        <f t="shared" si="193"/>
        <v>12.5</v>
      </c>
      <c r="Y354" s="24">
        <f t="shared" si="194"/>
        <v>150</v>
      </c>
      <c r="Z354" s="24">
        <f t="shared" si="195"/>
        <v>408</v>
      </c>
      <c r="AA354" s="22">
        <f t="shared" si="196"/>
        <v>0.85098039215686272</v>
      </c>
      <c r="AB354" s="22">
        <f t="shared" si="197"/>
        <v>10.211764705882352</v>
      </c>
      <c r="AC354" s="22">
        <f t="shared" si="198"/>
        <v>336.98823529411766</v>
      </c>
      <c r="AD354" s="22">
        <f t="shared" si="199"/>
        <v>5.5682352941176418</v>
      </c>
      <c r="AE354" s="24"/>
      <c r="AF354" s="4">
        <v>10.211764705882352</v>
      </c>
      <c r="AG354" s="4">
        <v>0</v>
      </c>
      <c r="AH354" s="4">
        <f t="shared" si="200"/>
        <v>10.211764705882352</v>
      </c>
    </row>
    <row r="355" spans="1:34">
      <c r="A355" s="16" t="s">
        <v>740</v>
      </c>
      <c r="B355" s="16" t="s">
        <v>741</v>
      </c>
      <c r="C355" s="16" t="s">
        <v>742</v>
      </c>
      <c r="D355" s="19">
        <v>34150</v>
      </c>
      <c r="E355" s="16" t="s">
        <v>111</v>
      </c>
      <c r="F355" s="20">
        <v>50</v>
      </c>
      <c r="G355" s="20">
        <v>0</v>
      </c>
      <c r="H355" s="20">
        <v>20</v>
      </c>
      <c r="I355" s="20">
        <v>10</v>
      </c>
      <c r="J355" s="21">
        <f t="shared" si="188"/>
        <v>250</v>
      </c>
      <c r="K355" s="22">
        <v>4959.8599999999997</v>
      </c>
      <c r="L355" s="19">
        <v>44804</v>
      </c>
      <c r="M355" s="22">
        <v>2843.72</v>
      </c>
      <c r="N355" s="22">
        <v>2116.14</v>
      </c>
      <c r="O355" s="22">
        <f t="shared" si="189"/>
        <v>2182.27</v>
      </c>
      <c r="P355" s="22">
        <v>66.13</v>
      </c>
      <c r="Q355" s="22">
        <f t="shared" si="190"/>
        <v>8.2662499999999994</v>
      </c>
      <c r="R355" s="22">
        <f t="shared" si="191"/>
        <v>33.064999999999998</v>
      </c>
      <c r="S355" s="22">
        <f t="shared" si="192"/>
        <v>2083.0749999999998</v>
      </c>
      <c r="U355" s="22">
        <v>2182.27</v>
      </c>
      <c r="V355" s="23">
        <v>62.5</v>
      </c>
      <c r="W355" s="23">
        <v>50</v>
      </c>
      <c r="X355" s="23">
        <f t="shared" si="193"/>
        <v>12.5</v>
      </c>
      <c r="Y355" s="24">
        <f t="shared" si="194"/>
        <v>150</v>
      </c>
      <c r="Z355" s="24">
        <f t="shared" si="195"/>
        <v>408</v>
      </c>
      <c r="AA355" s="22">
        <f t="shared" si="196"/>
        <v>5.3487009803921568</v>
      </c>
      <c r="AB355" s="22">
        <f t="shared" si="197"/>
        <v>64.184411764705885</v>
      </c>
      <c r="AC355" s="22">
        <f t="shared" si="198"/>
        <v>2118.0855882352939</v>
      </c>
      <c r="AD355" s="22">
        <f t="shared" si="199"/>
        <v>35.010588235294108</v>
      </c>
      <c r="AE355" s="24"/>
      <c r="AF355" s="4">
        <v>64.184411764705885</v>
      </c>
      <c r="AG355" s="4">
        <v>0</v>
      </c>
      <c r="AH355" s="4">
        <f t="shared" si="200"/>
        <v>64.184411764705885</v>
      </c>
    </row>
    <row r="356" spans="1:34">
      <c r="A356" s="16" t="s">
        <v>743</v>
      </c>
      <c r="B356" s="16" t="s">
        <v>744</v>
      </c>
      <c r="C356" s="16" t="s">
        <v>745</v>
      </c>
      <c r="D356" s="19">
        <v>34150</v>
      </c>
      <c r="E356" s="16" t="s">
        <v>111</v>
      </c>
      <c r="F356" s="20">
        <v>50</v>
      </c>
      <c r="G356" s="20">
        <v>0</v>
      </c>
      <c r="H356" s="20">
        <v>20</v>
      </c>
      <c r="I356" s="20">
        <v>10</v>
      </c>
      <c r="J356" s="21">
        <f t="shared" si="188"/>
        <v>250</v>
      </c>
      <c r="K356" s="22">
        <v>20073.39</v>
      </c>
      <c r="L356" s="19">
        <v>44804</v>
      </c>
      <c r="M356" s="22">
        <v>11508.79</v>
      </c>
      <c r="N356" s="22">
        <v>8564.6</v>
      </c>
      <c r="O356" s="22">
        <f t="shared" si="189"/>
        <v>8832.24</v>
      </c>
      <c r="P356" s="22">
        <v>267.64</v>
      </c>
      <c r="Q356" s="22">
        <f t="shared" si="190"/>
        <v>33.454999999999998</v>
      </c>
      <c r="R356" s="22">
        <f t="shared" si="191"/>
        <v>133.82</v>
      </c>
      <c r="S356" s="22">
        <f t="shared" si="192"/>
        <v>8430.7800000000007</v>
      </c>
      <c r="U356" s="22">
        <v>8832.24</v>
      </c>
      <c r="V356" s="23">
        <v>62.5</v>
      </c>
      <c r="W356" s="23">
        <v>50</v>
      </c>
      <c r="X356" s="23">
        <f t="shared" si="193"/>
        <v>12.5</v>
      </c>
      <c r="Y356" s="24">
        <f t="shared" si="194"/>
        <v>150</v>
      </c>
      <c r="Z356" s="24">
        <f t="shared" si="195"/>
        <v>408</v>
      </c>
      <c r="AA356" s="22">
        <f t="shared" si="196"/>
        <v>21.64764705882353</v>
      </c>
      <c r="AB356" s="22">
        <f t="shared" si="197"/>
        <v>259.77176470588233</v>
      </c>
      <c r="AC356" s="22">
        <f t="shared" si="198"/>
        <v>8572.4682352941181</v>
      </c>
      <c r="AD356" s="22">
        <f t="shared" si="199"/>
        <v>141.68823529411748</v>
      </c>
      <c r="AE356" s="24"/>
      <c r="AF356" s="4">
        <v>259.77176470588233</v>
      </c>
      <c r="AG356" s="4">
        <v>0</v>
      </c>
      <c r="AH356" s="4">
        <f t="shared" si="200"/>
        <v>259.77176470588233</v>
      </c>
    </row>
    <row r="357" spans="1:34">
      <c r="A357" s="16" t="s">
        <v>746</v>
      </c>
      <c r="B357" s="16" t="s">
        <v>747</v>
      </c>
      <c r="C357" s="16" t="s">
        <v>748</v>
      </c>
      <c r="D357" s="19">
        <v>34150</v>
      </c>
      <c r="E357" s="16" t="s">
        <v>111</v>
      </c>
      <c r="F357" s="20">
        <v>50</v>
      </c>
      <c r="G357" s="20">
        <v>0</v>
      </c>
      <c r="H357" s="20">
        <v>20</v>
      </c>
      <c r="I357" s="20">
        <v>10</v>
      </c>
      <c r="J357" s="21">
        <f t="shared" si="188"/>
        <v>250</v>
      </c>
      <c r="K357" s="22">
        <v>347.64</v>
      </c>
      <c r="L357" s="19">
        <v>44804</v>
      </c>
      <c r="M357" s="22">
        <v>199.26</v>
      </c>
      <c r="N357" s="22">
        <v>148.38</v>
      </c>
      <c r="O357" s="22">
        <f t="shared" si="189"/>
        <v>153.01</v>
      </c>
      <c r="P357" s="22">
        <v>4.63</v>
      </c>
      <c r="Q357" s="22">
        <f t="shared" si="190"/>
        <v>0.57874999999999999</v>
      </c>
      <c r="R357" s="22">
        <f t="shared" si="191"/>
        <v>2.3149999999999999</v>
      </c>
      <c r="S357" s="22">
        <f t="shared" si="192"/>
        <v>146.065</v>
      </c>
      <c r="U357" s="22">
        <v>153.01</v>
      </c>
      <c r="V357" s="23">
        <v>62.5</v>
      </c>
      <c r="W357" s="23">
        <v>50</v>
      </c>
      <c r="X357" s="23">
        <f t="shared" si="193"/>
        <v>12.5</v>
      </c>
      <c r="Y357" s="24">
        <f t="shared" si="194"/>
        <v>150</v>
      </c>
      <c r="Z357" s="24">
        <f t="shared" si="195"/>
        <v>408</v>
      </c>
      <c r="AA357" s="22">
        <f t="shared" si="196"/>
        <v>0.37502450980392155</v>
      </c>
      <c r="AB357" s="22">
        <f t="shared" si="197"/>
        <v>4.5002941176470586</v>
      </c>
      <c r="AC357" s="22">
        <f t="shared" si="198"/>
        <v>148.50970588235293</v>
      </c>
      <c r="AD357" s="22">
        <f t="shared" si="199"/>
        <v>2.4447058823529346</v>
      </c>
      <c r="AE357" s="24"/>
      <c r="AF357" s="4">
        <v>4.5002941176470586</v>
      </c>
      <c r="AG357" s="4">
        <v>0</v>
      </c>
      <c r="AH357" s="4">
        <f t="shared" si="200"/>
        <v>4.5002941176470586</v>
      </c>
    </row>
    <row r="358" spans="1:34">
      <c r="A358" s="16" t="s">
        <v>749</v>
      </c>
      <c r="B358" s="16" t="s">
        <v>750</v>
      </c>
      <c r="C358" s="16" t="s">
        <v>751</v>
      </c>
      <c r="D358" s="19">
        <v>34150</v>
      </c>
      <c r="E358" s="16" t="s">
        <v>111</v>
      </c>
      <c r="F358" s="20">
        <v>50</v>
      </c>
      <c r="G358" s="20">
        <v>0</v>
      </c>
      <c r="H358" s="20">
        <v>20</v>
      </c>
      <c r="I358" s="20">
        <v>10</v>
      </c>
      <c r="J358" s="21">
        <f t="shared" si="188"/>
        <v>250</v>
      </c>
      <c r="K358" s="22">
        <v>1127.24</v>
      </c>
      <c r="L358" s="19">
        <v>44804</v>
      </c>
      <c r="M358" s="22">
        <v>646.41</v>
      </c>
      <c r="N358" s="22">
        <v>480.83</v>
      </c>
      <c r="O358" s="22">
        <f t="shared" si="189"/>
        <v>495.85999999999996</v>
      </c>
      <c r="P358" s="22">
        <v>15.03</v>
      </c>
      <c r="Q358" s="22">
        <f t="shared" si="190"/>
        <v>1.8787499999999999</v>
      </c>
      <c r="R358" s="22">
        <f t="shared" si="191"/>
        <v>7.5149999999999997</v>
      </c>
      <c r="S358" s="22">
        <f t="shared" si="192"/>
        <v>473.315</v>
      </c>
      <c r="U358" s="22">
        <v>495.85999999999996</v>
      </c>
      <c r="V358" s="23">
        <v>62.5</v>
      </c>
      <c r="W358" s="23">
        <v>50</v>
      </c>
      <c r="X358" s="23">
        <f t="shared" si="193"/>
        <v>12.5</v>
      </c>
      <c r="Y358" s="24">
        <f t="shared" si="194"/>
        <v>150</v>
      </c>
      <c r="Z358" s="24">
        <f t="shared" si="195"/>
        <v>408</v>
      </c>
      <c r="AA358" s="22">
        <f t="shared" si="196"/>
        <v>1.215343137254902</v>
      </c>
      <c r="AB358" s="22">
        <f t="shared" si="197"/>
        <v>14.584117647058823</v>
      </c>
      <c r="AC358" s="22">
        <f t="shared" si="198"/>
        <v>481.27588235294115</v>
      </c>
      <c r="AD358" s="22">
        <f t="shared" si="199"/>
        <v>7.9608823529411552</v>
      </c>
      <c r="AE358" s="24"/>
      <c r="AF358" s="4">
        <v>14.584117647058823</v>
      </c>
      <c r="AG358" s="4">
        <v>0</v>
      </c>
      <c r="AH358" s="4">
        <f t="shared" si="200"/>
        <v>14.584117647058823</v>
      </c>
    </row>
    <row r="359" spans="1:34">
      <c r="A359" s="16" t="s">
        <v>752</v>
      </c>
      <c r="B359" s="16" t="s">
        <v>753</v>
      </c>
      <c r="C359" s="16" t="s">
        <v>754</v>
      </c>
      <c r="D359" s="19">
        <v>34150</v>
      </c>
      <c r="E359" s="16" t="s">
        <v>111</v>
      </c>
      <c r="F359" s="20">
        <v>50</v>
      </c>
      <c r="G359" s="20">
        <v>0</v>
      </c>
      <c r="H359" s="20">
        <v>20</v>
      </c>
      <c r="I359" s="20">
        <v>10</v>
      </c>
      <c r="J359" s="21">
        <f t="shared" si="188"/>
        <v>250</v>
      </c>
      <c r="K359" s="22">
        <v>4007.97</v>
      </c>
      <c r="L359" s="19">
        <v>44804</v>
      </c>
      <c r="M359" s="22">
        <v>2297.92</v>
      </c>
      <c r="N359" s="22">
        <v>1710.05</v>
      </c>
      <c r="O359" s="22">
        <f t="shared" si="189"/>
        <v>1763.49</v>
      </c>
      <c r="P359" s="22">
        <v>53.44</v>
      </c>
      <c r="Q359" s="22">
        <f t="shared" si="190"/>
        <v>6.68</v>
      </c>
      <c r="R359" s="22">
        <f t="shared" si="191"/>
        <v>26.72</v>
      </c>
      <c r="S359" s="22">
        <f t="shared" si="192"/>
        <v>1683.33</v>
      </c>
      <c r="U359" s="22">
        <v>1763.49</v>
      </c>
      <c r="V359" s="23">
        <v>62.5</v>
      </c>
      <c r="W359" s="23">
        <v>50</v>
      </c>
      <c r="X359" s="23">
        <f t="shared" si="193"/>
        <v>12.5</v>
      </c>
      <c r="Y359" s="24">
        <f t="shared" si="194"/>
        <v>150</v>
      </c>
      <c r="Z359" s="24">
        <f t="shared" si="195"/>
        <v>408</v>
      </c>
      <c r="AA359" s="22">
        <f t="shared" si="196"/>
        <v>4.3222794117647059</v>
      </c>
      <c r="AB359" s="22">
        <f t="shared" si="197"/>
        <v>51.86735294117647</v>
      </c>
      <c r="AC359" s="22">
        <f t="shared" si="198"/>
        <v>1711.6226470588235</v>
      </c>
      <c r="AD359" s="22">
        <f t="shared" si="199"/>
        <v>28.292647058823604</v>
      </c>
      <c r="AE359" s="24"/>
      <c r="AF359" s="4">
        <v>51.86735294117647</v>
      </c>
      <c r="AG359" s="4">
        <v>0</v>
      </c>
      <c r="AH359" s="4">
        <f t="shared" si="200"/>
        <v>51.86735294117647</v>
      </c>
    </row>
    <row r="360" spans="1:34">
      <c r="A360" s="16" t="s">
        <v>755</v>
      </c>
      <c r="B360" s="16" t="s">
        <v>756</v>
      </c>
      <c r="C360" s="16" t="s">
        <v>757</v>
      </c>
      <c r="D360" s="19">
        <v>34150</v>
      </c>
      <c r="E360" s="16" t="s">
        <v>111</v>
      </c>
      <c r="F360" s="20">
        <v>50</v>
      </c>
      <c r="G360" s="20">
        <v>0</v>
      </c>
      <c r="H360" s="20">
        <v>20</v>
      </c>
      <c r="I360" s="20">
        <v>10</v>
      </c>
      <c r="J360" s="21">
        <f t="shared" si="188"/>
        <v>250</v>
      </c>
      <c r="K360" s="22">
        <v>5646.38</v>
      </c>
      <c r="L360" s="19">
        <v>44804</v>
      </c>
      <c r="M360" s="22">
        <v>3237.31</v>
      </c>
      <c r="N360" s="22">
        <v>2409.0700000000002</v>
      </c>
      <c r="O360" s="22">
        <f t="shared" si="189"/>
        <v>2484.3500000000004</v>
      </c>
      <c r="P360" s="22">
        <v>75.28</v>
      </c>
      <c r="Q360" s="22">
        <f t="shared" si="190"/>
        <v>9.41</v>
      </c>
      <c r="R360" s="22">
        <f t="shared" si="191"/>
        <v>37.64</v>
      </c>
      <c r="S360" s="22">
        <f t="shared" si="192"/>
        <v>2371.4300000000003</v>
      </c>
      <c r="U360" s="22">
        <v>2484.3500000000004</v>
      </c>
      <c r="V360" s="23">
        <v>62.5</v>
      </c>
      <c r="W360" s="23">
        <v>50</v>
      </c>
      <c r="X360" s="23">
        <f t="shared" si="193"/>
        <v>12.5</v>
      </c>
      <c r="Y360" s="24">
        <f t="shared" si="194"/>
        <v>150</v>
      </c>
      <c r="Z360" s="24">
        <f t="shared" si="195"/>
        <v>408</v>
      </c>
      <c r="AA360" s="22">
        <f t="shared" si="196"/>
        <v>6.0890931372549026</v>
      </c>
      <c r="AB360" s="22">
        <f t="shared" si="197"/>
        <v>73.069117647058832</v>
      </c>
      <c r="AC360" s="22">
        <f t="shared" si="198"/>
        <v>2411.2808823529417</v>
      </c>
      <c r="AD360" s="22">
        <f t="shared" si="199"/>
        <v>39.850882352941426</v>
      </c>
      <c r="AE360" s="24"/>
      <c r="AF360" s="4">
        <v>73.069117647058832</v>
      </c>
      <c r="AG360" s="4">
        <v>0</v>
      </c>
      <c r="AH360" s="4">
        <f t="shared" si="200"/>
        <v>73.069117647058832</v>
      </c>
    </row>
    <row r="361" spans="1:34">
      <c r="A361" s="16" t="s">
        <v>758</v>
      </c>
      <c r="B361" s="16" t="s">
        <v>759</v>
      </c>
      <c r="C361" s="16" t="s">
        <v>760</v>
      </c>
      <c r="D361" s="19">
        <v>34150</v>
      </c>
      <c r="E361" s="16" t="s">
        <v>111</v>
      </c>
      <c r="F361" s="20">
        <v>50</v>
      </c>
      <c r="G361" s="20">
        <v>0</v>
      </c>
      <c r="H361" s="20">
        <v>20</v>
      </c>
      <c r="I361" s="20">
        <v>10</v>
      </c>
      <c r="J361" s="21">
        <f t="shared" si="188"/>
        <v>250</v>
      </c>
      <c r="K361" s="22">
        <v>587.66</v>
      </c>
      <c r="L361" s="19">
        <v>44804</v>
      </c>
      <c r="M361" s="22">
        <v>336.85</v>
      </c>
      <c r="N361" s="22">
        <v>250.81</v>
      </c>
      <c r="O361" s="22">
        <f t="shared" si="189"/>
        <v>258.64</v>
      </c>
      <c r="P361" s="22">
        <v>7.83</v>
      </c>
      <c r="Q361" s="22">
        <f t="shared" si="190"/>
        <v>0.97875000000000001</v>
      </c>
      <c r="R361" s="22">
        <f t="shared" si="191"/>
        <v>3.915</v>
      </c>
      <c r="S361" s="22">
        <f t="shared" si="192"/>
        <v>246.89499999999998</v>
      </c>
      <c r="U361" s="22">
        <v>258.64</v>
      </c>
      <c r="V361" s="23">
        <v>62.5</v>
      </c>
      <c r="W361" s="23">
        <v>50</v>
      </c>
      <c r="X361" s="23">
        <f t="shared" si="193"/>
        <v>12.5</v>
      </c>
      <c r="Y361" s="24">
        <f t="shared" si="194"/>
        <v>150</v>
      </c>
      <c r="Z361" s="24">
        <f t="shared" si="195"/>
        <v>408</v>
      </c>
      <c r="AA361" s="22">
        <f t="shared" si="196"/>
        <v>0.63392156862745097</v>
      </c>
      <c r="AB361" s="22">
        <f t="shared" si="197"/>
        <v>7.6070588235294121</v>
      </c>
      <c r="AC361" s="22">
        <f t="shared" si="198"/>
        <v>251.03294117647059</v>
      </c>
      <c r="AD361" s="22">
        <f t="shared" si="199"/>
        <v>4.1379411764706049</v>
      </c>
      <c r="AE361" s="24"/>
      <c r="AF361" s="4">
        <v>7.6070588235294121</v>
      </c>
      <c r="AG361" s="4">
        <v>0</v>
      </c>
      <c r="AH361" s="4">
        <f t="shared" si="200"/>
        <v>7.6070588235294121</v>
      </c>
    </row>
    <row r="362" spans="1:34">
      <c r="A362" s="16" t="s">
        <v>761</v>
      </c>
      <c r="B362" s="16" t="s">
        <v>762</v>
      </c>
      <c r="C362" s="16" t="s">
        <v>763</v>
      </c>
      <c r="D362" s="19">
        <v>34150</v>
      </c>
      <c r="E362" s="16" t="s">
        <v>111</v>
      </c>
      <c r="F362" s="20">
        <v>50</v>
      </c>
      <c r="G362" s="20">
        <v>0</v>
      </c>
      <c r="H362" s="20">
        <v>20</v>
      </c>
      <c r="I362" s="20">
        <v>10</v>
      </c>
      <c r="J362" s="21">
        <f t="shared" si="188"/>
        <v>250</v>
      </c>
      <c r="K362" s="22">
        <v>279.19</v>
      </c>
      <c r="L362" s="19">
        <v>44804</v>
      </c>
      <c r="M362" s="22">
        <v>159.99</v>
      </c>
      <c r="N362" s="22">
        <v>119.2</v>
      </c>
      <c r="O362" s="22">
        <f t="shared" si="189"/>
        <v>122.92</v>
      </c>
      <c r="P362" s="22">
        <v>3.72</v>
      </c>
      <c r="Q362" s="22">
        <f t="shared" si="190"/>
        <v>0.46500000000000002</v>
      </c>
      <c r="R362" s="22">
        <f t="shared" si="191"/>
        <v>1.86</v>
      </c>
      <c r="S362" s="22">
        <f t="shared" si="192"/>
        <v>117.34</v>
      </c>
      <c r="U362" s="22">
        <v>122.92</v>
      </c>
      <c r="V362" s="23">
        <v>62.5</v>
      </c>
      <c r="W362" s="23">
        <v>50</v>
      </c>
      <c r="X362" s="23">
        <f t="shared" si="193"/>
        <v>12.5</v>
      </c>
      <c r="Y362" s="24">
        <f t="shared" si="194"/>
        <v>150</v>
      </c>
      <c r="Z362" s="24">
        <f t="shared" si="195"/>
        <v>408</v>
      </c>
      <c r="AA362" s="22">
        <f t="shared" si="196"/>
        <v>0.30127450980392156</v>
      </c>
      <c r="AB362" s="22">
        <f t="shared" si="197"/>
        <v>3.6152941176470588</v>
      </c>
      <c r="AC362" s="22">
        <f t="shared" si="198"/>
        <v>119.30470588235295</v>
      </c>
      <c r="AD362" s="22">
        <f t="shared" si="199"/>
        <v>1.9647058823529449</v>
      </c>
      <c r="AE362" s="24"/>
      <c r="AF362" s="4">
        <v>3.6152941176470588</v>
      </c>
      <c r="AG362" s="4">
        <v>0</v>
      </c>
      <c r="AH362" s="4">
        <f t="shared" si="200"/>
        <v>3.6152941176470588</v>
      </c>
    </row>
    <row r="363" spans="1:34">
      <c r="A363" s="16" t="s">
        <v>764</v>
      </c>
      <c r="B363" s="16" t="s">
        <v>765</v>
      </c>
      <c r="C363" s="16" t="s">
        <v>766</v>
      </c>
      <c r="D363" s="19">
        <v>34150</v>
      </c>
      <c r="E363" s="16" t="s">
        <v>111</v>
      </c>
      <c r="F363" s="20">
        <v>50</v>
      </c>
      <c r="G363" s="20">
        <v>0</v>
      </c>
      <c r="H363" s="20">
        <v>20</v>
      </c>
      <c r="I363" s="20">
        <v>10</v>
      </c>
      <c r="J363" s="21">
        <f t="shared" si="188"/>
        <v>250</v>
      </c>
      <c r="K363" s="22">
        <v>1108.45</v>
      </c>
      <c r="L363" s="19">
        <v>44804</v>
      </c>
      <c r="M363" s="22">
        <v>635.54</v>
      </c>
      <c r="N363" s="22">
        <v>472.91</v>
      </c>
      <c r="O363" s="22">
        <f t="shared" si="189"/>
        <v>487.69</v>
      </c>
      <c r="P363" s="22">
        <v>14.78</v>
      </c>
      <c r="Q363" s="22">
        <f t="shared" si="190"/>
        <v>1.8474999999999999</v>
      </c>
      <c r="R363" s="22">
        <f t="shared" si="191"/>
        <v>7.39</v>
      </c>
      <c r="S363" s="22">
        <f t="shared" si="192"/>
        <v>465.52000000000004</v>
      </c>
      <c r="U363" s="22">
        <v>487.69</v>
      </c>
      <c r="V363" s="23">
        <v>62.5</v>
      </c>
      <c r="W363" s="23">
        <v>50</v>
      </c>
      <c r="X363" s="23">
        <f t="shared" si="193"/>
        <v>12.5</v>
      </c>
      <c r="Y363" s="24">
        <f t="shared" si="194"/>
        <v>150</v>
      </c>
      <c r="Z363" s="24">
        <f t="shared" si="195"/>
        <v>408</v>
      </c>
      <c r="AA363" s="22">
        <f t="shared" si="196"/>
        <v>1.1953186274509804</v>
      </c>
      <c r="AB363" s="22">
        <f t="shared" si="197"/>
        <v>14.343823529411765</v>
      </c>
      <c r="AC363" s="22">
        <f t="shared" si="198"/>
        <v>473.34617647058826</v>
      </c>
      <c r="AD363" s="22">
        <f t="shared" si="199"/>
        <v>7.8261764705882229</v>
      </c>
      <c r="AE363" s="24"/>
      <c r="AF363" s="4">
        <v>14.343823529411765</v>
      </c>
      <c r="AG363" s="4">
        <v>0</v>
      </c>
      <c r="AH363" s="4">
        <f t="shared" si="200"/>
        <v>14.343823529411765</v>
      </c>
    </row>
    <row r="364" spans="1:34">
      <c r="A364" s="16" t="s">
        <v>767</v>
      </c>
      <c r="B364" s="16" t="s">
        <v>768</v>
      </c>
      <c r="C364" s="16" t="s">
        <v>769</v>
      </c>
      <c r="D364" s="19">
        <v>34150</v>
      </c>
      <c r="E364" s="16" t="s">
        <v>111</v>
      </c>
      <c r="F364" s="20">
        <v>50</v>
      </c>
      <c r="G364" s="20">
        <v>0</v>
      </c>
      <c r="H364" s="20">
        <v>20</v>
      </c>
      <c r="I364" s="20">
        <v>10</v>
      </c>
      <c r="J364" s="21">
        <f t="shared" si="188"/>
        <v>250</v>
      </c>
      <c r="K364" s="22">
        <v>260.74</v>
      </c>
      <c r="L364" s="19">
        <v>44804</v>
      </c>
      <c r="M364" s="22">
        <v>149.61000000000001</v>
      </c>
      <c r="N364" s="22">
        <v>111.13</v>
      </c>
      <c r="O364" s="22">
        <f t="shared" si="189"/>
        <v>114.61</v>
      </c>
      <c r="P364" s="22">
        <v>3.48</v>
      </c>
      <c r="Q364" s="22">
        <f t="shared" si="190"/>
        <v>0.435</v>
      </c>
      <c r="R364" s="22">
        <f t="shared" si="191"/>
        <v>1.74</v>
      </c>
      <c r="S364" s="22">
        <f t="shared" si="192"/>
        <v>109.39</v>
      </c>
      <c r="U364" s="22">
        <v>114.61</v>
      </c>
      <c r="V364" s="23">
        <v>62.5</v>
      </c>
      <c r="W364" s="23">
        <v>50</v>
      </c>
      <c r="X364" s="23">
        <f t="shared" si="193"/>
        <v>12.5</v>
      </c>
      <c r="Y364" s="24">
        <f t="shared" si="194"/>
        <v>150</v>
      </c>
      <c r="Z364" s="24">
        <f t="shared" si="195"/>
        <v>408</v>
      </c>
      <c r="AA364" s="22">
        <f t="shared" si="196"/>
        <v>0.28090686274509802</v>
      </c>
      <c r="AB364" s="22">
        <f t="shared" si="197"/>
        <v>3.3708823529411762</v>
      </c>
      <c r="AC364" s="22">
        <f t="shared" si="198"/>
        <v>111.23911764705882</v>
      </c>
      <c r="AD364" s="22">
        <f t="shared" si="199"/>
        <v>1.8491176470588186</v>
      </c>
      <c r="AE364" s="24"/>
      <c r="AF364" s="4">
        <v>3.3708823529411762</v>
      </c>
      <c r="AG364" s="4">
        <v>0</v>
      </c>
      <c r="AH364" s="4">
        <f t="shared" si="200"/>
        <v>3.3708823529411762</v>
      </c>
    </row>
    <row r="365" spans="1:34">
      <c r="A365" s="16" t="s">
        <v>770</v>
      </c>
      <c r="B365" s="16" t="s">
        <v>771</v>
      </c>
      <c r="C365" s="16" t="s">
        <v>772</v>
      </c>
      <c r="D365" s="19">
        <v>34150</v>
      </c>
      <c r="E365" s="16" t="s">
        <v>111</v>
      </c>
      <c r="F365" s="20">
        <v>50</v>
      </c>
      <c r="G365" s="20">
        <v>0</v>
      </c>
      <c r="H365" s="20">
        <v>20</v>
      </c>
      <c r="I365" s="20">
        <v>10</v>
      </c>
      <c r="J365" s="21">
        <f t="shared" si="188"/>
        <v>250</v>
      </c>
      <c r="K365" s="22">
        <v>1032.25</v>
      </c>
      <c r="L365" s="19">
        <v>44804</v>
      </c>
      <c r="M365" s="22">
        <v>591.92999999999995</v>
      </c>
      <c r="N365" s="22">
        <v>440.32</v>
      </c>
      <c r="O365" s="22">
        <f t="shared" si="189"/>
        <v>454.08</v>
      </c>
      <c r="P365" s="22">
        <v>13.76</v>
      </c>
      <c r="Q365" s="22">
        <f t="shared" si="190"/>
        <v>1.72</v>
      </c>
      <c r="R365" s="22">
        <f t="shared" si="191"/>
        <v>6.88</v>
      </c>
      <c r="S365" s="22">
        <f t="shared" si="192"/>
        <v>433.44</v>
      </c>
      <c r="U365" s="22">
        <v>454.08</v>
      </c>
      <c r="V365" s="23">
        <v>62.5</v>
      </c>
      <c r="W365" s="23">
        <v>50</v>
      </c>
      <c r="X365" s="23">
        <f t="shared" si="193"/>
        <v>12.5</v>
      </c>
      <c r="Y365" s="24">
        <f t="shared" si="194"/>
        <v>150</v>
      </c>
      <c r="Z365" s="24">
        <f t="shared" si="195"/>
        <v>408</v>
      </c>
      <c r="AA365" s="22">
        <f t="shared" si="196"/>
        <v>1.1129411764705881</v>
      </c>
      <c r="AB365" s="22">
        <f t="shared" si="197"/>
        <v>13.355294117647057</v>
      </c>
      <c r="AC365" s="22">
        <f t="shared" si="198"/>
        <v>440.72470588235291</v>
      </c>
      <c r="AD365" s="22">
        <f t="shared" si="199"/>
        <v>7.2847058823529096</v>
      </c>
      <c r="AE365" s="24"/>
      <c r="AF365" s="4">
        <v>13.355294117647057</v>
      </c>
      <c r="AG365" s="4">
        <v>0</v>
      </c>
      <c r="AH365" s="4">
        <f t="shared" si="200"/>
        <v>13.355294117647057</v>
      </c>
    </row>
    <row r="366" spans="1:34">
      <c r="A366" s="16" t="s">
        <v>773</v>
      </c>
      <c r="B366" s="16" t="s">
        <v>774</v>
      </c>
      <c r="C366" s="16" t="s">
        <v>775</v>
      </c>
      <c r="D366" s="19">
        <v>34150</v>
      </c>
      <c r="E366" s="16" t="s">
        <v>111</v>
      </c>
      <c r="F366" s="20">
        <v>50</v>
      </c>
      <c r="G366" s="20">
        <v>0</v>
      </c>
      <c r="H366" s="20">
        <v>20</v>
      </c>
      <c r="I366" s="20">
        <v>10</v>
      </c>
      <c r="J366" s="21">
        <f t="shared" si="188"/>
        <v>250</v>
      </c>
      <c r="K366" s="22">
        <v>1108.45</v>
      </c>
      <c r="L366" s="19">
        <v>44804</v>
      </c>
      <c r="M366" s="22">
        <v>635.54</v>
      </c>
      <c r="N366" s="22">
        <v>472.91</v>
      </c>
      <c r="O366" s="22">
        <f t="shared" si="189"/>
        <v>487.69</v>
      </c>
      <c r="P366" s="22">
        <v>14.78</v>
      </c>
      <c r="Q366" s="22">
        <f t="shared" si="190"/>
        <v>1.8474999999999999</v>
      </c>
      <c r="R366" s="22">
        <f t="shared" si="191"/>
        <v>7.39</v>
      </c>
      <c r="S366" s="22">
        <f t="shared" si="192"/>
        <v>465.52000000000004</v>
      </c>
      <c r="U366" s="22">
        <v>487.69</v>
      </c>
      <c r="V366" s="23">
        <v>62.5</v>
      </c>
      <c r="W366" s="23">
        <v>50</v>
      </c>
      <c r="X366" s="23">
        <f t="shared" si="193"/>
        <v>12.5</v>
      </c>
      <c r="Y366" s="24">
        <f t="shared" si="194"/>
        <v>150</v>
      </c>
      <c r="Z366" s="24">
        <f t="shared" si="195"/>
        <v>408</v>
      </c>
      <c r="AA366" s="22">
        <f t="shared" si="196"/>
        <v>1.1953186274509804</v>
      </c>
      <c r="AB366" s="22">
        <f t="shared" si="197"/>
        <v>14.343823529411765</v>
      </c>
      <c r="AC366" s="22">
        <f t="shared" si="198"/>
        <v>473.34617647058826</v>
      </c>
      <c r="AD366" s="22">
        <f t="shared" si="199"/>
        <v>7.8261764705882229</v>
      </c>
      <c r="AE366" s="24"/>
      <c r="AF366" s="4">
        <v>14.343823529411765</v>
      </c>
      <c r="AG366" s="4">
        <v>0</v>
      </c>
      <c r="AH366" s="4">
        <f t="shared" si="200"/>
        <v>14.343823529411765</v>
      </c>
    </row>
    <row r="367" spans="1:34">
      <c r="A367" s="16" t="s">
        <v>776</v>
      </c>
      <c r="B367" s="16" t="s">
        <v>777</v>
      </c>
      <c r="C367" s="16" t="s">
        <v>778</v>
      </c>
      <c r="D367" s="19">
        <v>34515</v>
      </c>
      <c r="E367" s="16" t="s">
        <v>111</v>
      </c>
      <c r="F367" s="20">
        <v>50</v>
      </c>
      <c r="G367" s="20">
        <v>0</v>
      </c>
      <c r="H367" s="20">
        <v>21</v>
      </c>
      <c r="I367" s="20">
        <v>10</v>
      </c>
      <c r="J367" s="21">
        <f t="shared" si="188"/>
        <v>262</v>
      </c>
      <c r="K367" s="22">
        <v>725.03</v>
      </c>
      <c r="L367" s="19">
        <v>44804</v>
      </c>
      <c r="M367" s="22">
        <v>401.17</v>
      </c>
      <c r="N367" s="22">
        <v>323.86</v>
      </c>
      <c r="O367" s="22">
        <f t="shared" si="189"/>
        <v>333.52000000000004</v>
      </c>
      <c r="P367" s="22">
        <v>9.66</v>
      </c>
      <c r="Q367" s="22">
        <f t="shared" si="190"/>
        <v>1.2075</v>
      </c>
      <c r="R367" s="22">
        <f t="shared" si="191"/>
        <v>4.83</v>
      </c>
      <c r="S367" s="22">
        <f t="shared" si="192"/>
        <v>319.03000000000003</v>
      </c>
      <c r="U367" s="22">
        <v>333.52000000000004</v>
      </c>
      <c r="V367" s="23">
        <v>62.5</v>
      </c>
      <c r="W367" s="23">
        <v>50</v>
      </c>
      <c r="X367" s="23">
        <f t="shared" si="193"/>
        <v>12.5</v>
      </c>
      <c r="Y367" s="24">
        <f t="shared" si="194"/>
        <v>150</v>
      </c>
      <c r="Z367" s="24">
        <f t="shared" si="195"/>
        <v>420</v>
      </c>
      <c r="AA367" s="22">
        <f t="shared" si="196"/>
        <v>0.79409523809523819</v>
      </c>
      <c r="AB367" s="22">
        <f t="shared" si="197"/>
        <v>9.5291428571428582</v>
      </c>
      <c r="AC367" s="22">
        <f t="shared" si="198"/>
        <v>323.99085714285718</v>
      </c>
      <c r="AD367" s="22">
        <f t="shared" si="199"/>
        <v>4.9608571428571508</v>
      </c>
      <c r="AE367" s="24"/>
      <c r="AF367" s="4">
        <v>9.5291428571428582</v>
      </c>
      <c r="AG367" s="4">
        <v>0</v>
      </c>
      <c r="AH367" s="4">
        <f t="shared" si="200"/>
        <v>9.5291428571428582</v>
      </c>
    </row>
    <row r="368" spans="1:34">
      <c r="A368" s="16" t="s">
        <v>779</v>
      </c>
      <c r="B368" s="16" t="s">
        <v>780</v>
      </c>
      <c r="C368" s="16" t="s">
        <v>781</v>
      </c>
      <c r="D368" s="19">
        <v>34515</v>
      </c>
      <c r="E368" s="16" t="s">
        <v>111</v>
      </c>
      <c r="F368" s="20">
        <v>50</v>
      </c>
      <c r="G368" s="20">
        <v>0</v>
      </c>
      <c r="H368" s="20">
        <v>21</v>
      </c>
      <c r="I368" s="20">
        <v>10</v>
      </c>
      <c r="J368" s="21">
        <f t="shared" si="188"/>
        <v>262</v>
      </c>
      <c r="K368" s="22">
        <v>4288.76</v>
      </c>
      <c r="L368" s="19">
        <v>44804</v>
      </c>
      <c r="M368" s="22">
        <v>2373.2199999999998</v>
      </c>
      <c r="N368" s="22">
        <v>1915.54</v>
      </c>
      <c r="O368" s="22">
        <f t="shared" si="189"/>
        <v>1972.72</v>
      </c>
      <c r="P368" s="22">
        <v>57.18</v>
      </c>
      <c r="Q368" s="22">
        <f t="shared" si="190"/>
        <v>7.1475</v>
      </c>
      <c r="R368" s="22">
        <f t="shared" si="191"/>
        <v>28.59</v>
      </c>
      <c r="S368" s="22">
        <f t="shared" si="192"/>
        <v>1886.95</v>
      </c>
      <c r="U368" s="22">
        <v>1972.72</v>
      </c>
      <c r="V368" s="23">
        <v>62.5</v>
      </c>
      <c r="W368" s="23">
        <v>50</v>
      </c>
      <c r="X368" s="23">
        <f t="shared" si="193"/>
        <v>12.5</v>
      </c>
      <c r="Y368" s="24">
        <f t="shared" si="194"/>
        <v>150</v>
      </c>
      <c r="Z368" s="24">
        <f t="shared" si="195"/>
        <v>420</v>
      </c>
      <c r="AA368" s="22">
        <f t="shared" si="196"/>
        <v>4.6969523809523812</v>
      </c>
      <c r="AB368" s="22">
        <f t="shared" si="197"/>
        <v>56.363428571428571</v>
      </c>
      <c r="AC368" s="22">
        <f t="shared" si="198"/>
        <v>1916.3565714285714</v>
      </c>
      <c r="AD368" s="22">
        <f t="shared" si="199"/>
        <v>29.406571428571397</v>
      </c>
      <c r="AE368" s="24"/>
      <c r="AF368" s="4">
        <v>56.363428571428571</v>
      </c>
      <c r="AG368" s="4">
        <v>0</v>
      </c>
      <c r="AH368" s="4">
        <f t="shared" si="200"/>
        <v>56.363428571428571</v>
      </c>
    </row>
    <row r="369" spans="1:34">
      <c r="A369" s="16" t="s">
        <v>782</v>
      </c>
      <c r="B369" s="16" t="s">
        <v>783</v>
      </c>
      <c r="C369" s="16" t="s">
        <v>689</v>
      </c>
      <c r="D369" s="19">
        <v>34515</v>
      </c>
      <c r="E369" s="16" t="s">
        <v>111</v>
      </c>
      <c r="F369" s="20">
        <v>50</v>
      </c>
      <c r="G369" s="20">
        <v>0</v>
      </c>
      <c r="H369" s="20">
        <v>21</v>
      </c>
      <c r="I369" s="20">
        <v>10</v>
      </c>
      <c r="J369" s="21">
        <f t="shared" si="188"/>
        <v>262</v>
      </c>
      <c r="K369" s="22">
        <v>1447.68</v>
      </c>
      <c r="L369" s="19">
        <v>44804</v>
      </c>
      <c r="M369" s="22">
        <v>800.96</v>
      </c>
      <c r="N369" s="22">
        <v>646.72</v>
      </c>
      <c r="O369" s="22">
        <f t="shared" si="189"/>
        <v>666.02</v>
      </c>
      <c r="P369" s="22">
        <v>19.3</v>
      </c>
      <c r="Q369" s="22">
        <f t="shared" si="190"/>
        <v>2.4125000000000001</v>
      </c>
      <c r="R369" s="22">
        <f t="shared" si="191"/>
        <v>9.65</v>
      </c>
      <c r="S369" s="22">
        <f t="shared" si="192"/>
        <v>637.07000000000005</v>
      </c>
      <c r="U369" s="22">
        <v>666.02</v>
      </c>
      <c r="V369" s="23">
        <v>62.5</v>
      </c>
      <c r="W369" s="23">
        <v>50</v>
      </c>
      <c r="X369" s="23">
        <f t="shared" si="193"/>
        <v>12.5</v>
      </c>
      <c r="Y369" s="24">
        <f t="shared" si="194"/>
        <v>150</v>
      </c>
      <c r="Z369" s="24">
        <f t="shared" si="195"/>
        <v>420</v>
      </c>
      <c r="AA369" s="22">
        <f t="shared" si="196"/>
        <v>1.5857619047619047</v>
      </c>
      <c r="AB369" s="22">
        <f t="shared" si="197"/>
        <v>19.029142857142858</v>
      </c>
      <c r="AC369" s="22">
        <f t="shared" si="198"/>
        <v>646.99085714285707</v>
      </c>
      <c r="AD369" s="22">
        <f t="shared" si="199"/>
        <v>9.9208571428570167</v>
      </c>
      <c r="AE369" s="24"/>
      <c r="AF369" s="4">
        <v>19.029142857142858</v>
      </c>
      <c r="AG369" s="4">
        <v>0</v>
      </c>
      <c r="AH369" s="4">
        <f t="shared" si="200"/>
        <v>19.029142857142858</v>
      </c>
    </row>
    <row r="370" spans="1:34">
      <c r="A370" s="16" t="s">
        <v>784</v>
      </c>
      <c r="B370" s="16" t="s">
        <v>785</v>
      </c>
      <c r="C370" s="16" t="s">
        <v>786</v>
      </c>
      <c r="D370" s="19">
        <v>34515</v>
      </c>
      <c r="E370" s="16" t="s">
        <v>111</v>
      </c>
      <c r="F370" s="20">
        <v>50</v>
      </c>
      <c r="G370" s="20">
        <v>0</v>
      </c>
      <c r="H370" s="20">
        <v>21</v>
      </c>
      <c r="I370" s="20">
        <v>10</v>
      </c>
      <c r="J370" s="21">
        <f t="shared" si="188"/>
        <v>262</v>
      </c>
      <c r="K370" s="22">
        <v>8880.75</v>
      </c>
      <c r="L370" s="19">
        <v>44804</v>
      </c>
      <c r="M370" s="22">
        <v>4914.12</v>
      </c>
      <c r="N370" s="22">
        <v>3966.63</v>
      </c>
      <c r="O370" s="22">
        <f t="shared" si="189"/>
        <v>4085.04</v>
      </c>
      <c r="P370" s="22">
        <v>118.41</v>
      </c>
      <c r="Q370" s="22">
        <f t="shared" si="190"/>
        <v>14.80125</v>
      </c>
      <c r="R370" s="22">
        <f t="shared" si="191"/>
        <v>59.204999999999998</v>
      </c>
      <c r="S370" s="22">
        <f t="shared" si="192"/>
        <v>3907.4250000000002</v>
      </c>
      <c r="U370" s="22">
        <v>4085.04</v>
      </c>
      <c r="V370" s="23">
        <v>62.5</v>
      </c>
      <c r="W370" s="23">
        <v>50</v>
      </c>
      <c r="X370" s="23">
        <f t="shared" si="193"/>
        <v>12.5</v>
      </c>
      <c r="Y370" s="24">
        <f t="shared" si="194"/>
        <v>150</v>
      </c>
      <c r="Z370" s="24">
        <f t="shared" si="195"/>
        <v>420</v>
      </c>
      <c r="AA370" s="22">
        <f t="shared" si="196"/>
        <v>9.726285714285714</v>
      </c>
      <c r="AB370" s="22">
        <f t="shared" si="197"/>
        <v>116.71542857142856</v>
      </c>
      <c r="AC370" s="22">
        <f t="shared" si="198"/>
        <v>3968.3245714285713</v>
      </c>
      <c r="AD370" s="22">
        <f t="shared" si="199"/>
        <v>60.899571428571107</v>
      </c>
      <c r="AE370" s="24"/>
      <c r="AF370" s="4">
        <v>116.71542857142856</v>
      </c>
      <c r="AG370" s="4">
        <v>0</v>
      </c>
      <c r="AH370" s="4">
        <f t="shared" si="200"/>
        <v>116.71542857142856</v>
      </c>
    </row>
    <row r="371" spans="1:34">
      <c r="A371" s="16" t="s">
        <v>787</v>
      </c>
      <c r="B371" s="16" t="s">
        <v>788</v>
      </c>
      <c r="C371" s="16" t="s">
        <v>789</v>
      </c>
      <c r="D371" s="19">
        <v>34515</v>
      </c>
      <c r="E371" s="16" t="s">
        <v>111</v>
      </c>
      <c r="F371" s="20">
        <v>50</v>
      </c>
      <c r="G371" s="20">
        <v>0</v>
      </c>
      <c r="H371" s="20">
        <v>21</v>
      </c>
      <c r="I371" s="20">
        <v>10</v>
      </c>
      <c r="J371" s="21">
        <f t="shared" si="188"/>
        <v>262</v>
      </c>
      <c r="K371" s="22">
        <v>2944.87</v>
      </c>
      <c r="L371" s="19">
        <v>44804</v>
      </c>
      <c r="M371" s="22">
        <v>1629.55</v>
      </c>
      <c r="N371" s="22">
        <v>1315.32</v>
      </c>
      <c r="O371" s="22">
        <f t="shared" si="189"/>
        <v>1354.58</v>
      </c>
      <c r="P371" s="22">
        <v>39.26</v>
      </c>
      <c r="Q371" s="22">
        <f t="shared" si="190"/>
        <v>4.9074999999999998</v>
      </c>
      <c r="R371" s="22">
        <f t="shared" si="191"/>
        <v>19.63</v>
      </c>
      <c r="S371" s="22">
        <f t="shared" si="192"/>
        <v>1295.6899999999998</v>
      </c>
      <c r="U371" s="22">
        <v>1354.58</v>
      </c>
      <c r="V371" s="23">
        <v>62.5</v>
      </c>
      <c r="W371" s="23">
        <v>50</v>
      </c>
      <c r="X371" s="23">
        <f t="shared" si="193"/>
        <v>12.5</v>
      </c>
      <c r="Y371" s="24">
        <f t="shared" si="194"/>
        <v>150</v>
      </c>
      <c r="Z371" s="24">
        <f t="shared" si="195"/>
        <v>420</v>
      </c>
      <c r="AA371" s="22">
        <f t="shared" si="196"/>
        <v>3.2251904761904759</v>
      </c>
      <c r="AB371" s="22">
        <f t="shared" si="197"/>
        <v>38.702285714285708</v>
      </c>
      <c r="AC371" s="22">
        <f t="shared" si="198"/>
        <v>1315.8777142857143</v>
      </c>
      <c r="AD371" s="22">
        <f t="shared" si="199"/>
        <v>20.187714285714492</v>
      </c>
      <c r="AE371" s="24"/>
      <c r="AF371" s="4">
        <v>38.702285714285708</v>
      </c>
      <c r="AG371" s="4">
        <v>0</v>
      </c>
      <c r="AH371" s="4">
        <f t="shared" si="200"/>
        <v>38.702285714285708</v>
      </c>
    </row>
    <row r="372" spans="1:34">
      <c r="A372" s="16" t="s">
        <v>790</v>
      </c>
      <c r="B372" s="16" t="s">
        <v>791</v>
      </c>
      <c r="C372" s="16" t="s">
        <v>733</v>
      </c>
      <c r="D372" s="19">
        <v>34515</v>
      </c>
      <c r="E372" s="16" t="s">
        <v>111</v>
      </c>
      <c r="F372" s="20">
        <v>50</v>
      </c>
      <c r="G372" s="20">
        <v>0</v>
      </c>
      <c r="H372" s="20">
        <v>21</v>
      </c>
      <c r="I372" s="20">
        <v>10</v>
      </c>
      <c r="J372" s="21">
        <f t="shared" si="188"/>
        <v>262</v>
      </c>
      <c r="K372" s="22">
        <v>452.21</v>
      </c>
      <c r="L372" s="19">
        <v>44804</v>
      </c>
      <c r="M372" s="22">
        <v>250.35</v>
      </c>
      <c r="N372" s="22">
        <v>201.86</v>
      </c>
      <c r="O372" s="22">
        <f t="shared" si="189"/>
        <v>207.89000000000001</v>
      </c>
      <c r="P372" s="22">
        <v>6.03</v>
      </c>
      <c r="Q372" s="22">
        <f t="shared" si="190"/>
        <v>0.75375000000000003</v>
      </c>
      <c r="R372" s="22">
        <f t="shared" si="191"/>
        <v>3.0150000000000001</v>
      </c>
      <c r="S372" s="22">
        <f t="shared" si="192"/>
        <v>198.84500000000003</v>
      </c>
      <c r="U372" s="22">
        <v>207.89000000000001</v>
      </c>
      <c r="V372" s="23">
        <v>62.5</v>
      </c>
      <c r="W372" s="23">
        <v>50</v>
      </c>
      <c r="X372" s="23">
        <f t="shared" si="193"/>
        <v>12.5</v>
      </c>
      <c r="Y372" s="24">
        <f t="shared" si="194"/>
        <v>150</v>
      </c>
      <c r="Z372" s="24">
        <f t="shared" si="195"/>
        <v>420</v>
      </c>
      <c r="AA372" s="22">
        <f t="shared" si="196"/>
        <v>0.49497619047619051</v>
      </c>
      <c r="AB372" s="22">
        <f t="shared" si="197"/>
        <v>5.9397142857142864</v>
      </c>
      <c r="AC372" s="22">
        <f t="shared" si="198"/>
        <v>201.95028571428574</v>
      </c>
      <c r="AD372" s="22">
        <f t="shared" si="199"/>
        <v>3.1052857142857135</v>
      </c>
      <c r="AE372" s="24"/>
      <c r="AF372" s="4">
        <v>5.9397142857142864</v>
      </c>
      <c r="AG372" s="4">
        <v>0</v>
      </c>
      <c r="AH372" s="4">
        <f t="shared" si="200"/>
        <v>5.9397142857142864</v>
      </c>
    </row>
    <row r="373" spans="1:34">
      <c r="A373" s="16" t="s">
        <v>792</v>
      </c>
      <c r="B373" s="16" t="s">
        <v>793</v>
      </c>
      <c r="C373" s="16" t="s">
        <v>794</v>
      </c>
      <c r="D373" s="19">
        <v>34515</v>
      </c>
      <c r="E373" s="16" t="s">
        <v>111</v>
      </c>
      <c r="F373" s="20">
        <v>50</v>
      </c>
      <c r="G373" s="20">
        <v>0</v>
      </c>
      <c r="H373" s="20">
        <v>21</v>
      </c>
      <c r="I373" s="20">
        <v>10</v>
      </c>
      <c r="J373" s="21">
        <f t="shared" si="188"/>
        <v>262</v>
      </c>
      <c r="K373" s="22">
        <v>1342.17</v>
      </c>
      <c r="L373" s="19">
        <v>44804</v>
      </c>
      <c r="M373" s="22">
        <v>742.59</v>
      </c>
      <c r="N373" s="22">
        <v>599.58000000000004</v>
      </c>
      <c r="O373" s="22">
        <f t="shared" si="189"/>
        <v>617.47</v>
      </c>
      <c r="P373" s="22">
        <v>17.89</v>
      </c>
      <c r="Q373" s="22">
        <f t="shared" si="190"/>
        <v>2.2362500000000001</v>
      </c>
      <c r="R373" s="22">
        <f t="shared" si="191"/>
        <v>8.9450000000000003</v>
      </c>
      <c r="S373" s="22">
        <f t="shared" si="192"/>
        <v>590.63499999999999</v>
      </c>
      <c r="U373" s="22">
        <v>617.47</v>
      </c>
      <c r="V373" s="23">
        <v>62.5</v>
      </c>
      <c r="W373" s="23">
        <v>50</v>
      </c>
      <c r="X373" s="23">
        <f t="shared" si="193"/>
        <v>12.5</v>
      </c>
      <c r="Y373" s="24">
        <f t="shared" si="194"/>
        <v>150</v>
      </c>
      <c r="Z373" s="24">
        <f t="shared" si="195"/>
        <v>420</v>
      </c>
      <c r="AA373" s="22">
        <f t="shared" si="196"/>
        <v>1.4701666666666666</v>
      </c>
      <c r="AB373" s="22">
        <f t="shared" si="197"/>
        <v>17.641999999999999</v>
      </c>
      <c r="AC373" s="22">
        <f t="shared" si="198"/>
        <v>599.82799999999997</v>
      </c>
      <c r="AD373" s="22">
        <f t="shared" si="199"/>
        <v>9.1929999999999836</v>
      </c>
      <c r="AE373" s="24"/>
      <c r="AF373" s="4">
        <v>17.641999999999999</v>
      </c>
      <c r="AG373" s="4">
        <v>0</v>
      </c>
      <c r="AH373" s="4">
        <f t="shared" si="200"/>
        <v>17.641999999999999</v>
      </c>
    </row>
    <row r="374" spans="1:34">
      <c r="A374" s="16" t="s">
        <v>795</v>
      </c>
      <c r="B374" s="16" t="s">
        <v>796</v>
      </c>
      <c r="C374" s="16" t="s">
        <v>797</v>
      </c>
      <c r="D374" s="19">
        <v>34515</v>
      </c>
      <c r="E374" s="16" t="s">
        <v>111</v>
      </c>
      <c r="F374" s="20">
        <v>50</v>
      </c>
      <c r="G374" s="20">
        <v>0</v>
      </c>
      <c r="H374" s="20">
        <v>21</v>
      </c>
      <c r="I374" s="20">
        <v>10</v>
      </c>
      <c r="J374" s="21">
        <f t="shared" si="188"/>
        <v>262</v>
      </c>
      <c r="K374" s="22">
        <v>1603.33</v>
      </c>
      <c r="L374" s="19">
        <v>44804</v>
      </c>
      <c r="M374" s="22">
        <v>887.25</v>
      </c>
      <c r="N374" s="22">
        <v>716.08</v>
      </c>
      <c r="O374" s="22">
        <f t="shared" si="189"/>
        <v>737.46</v>
      </c>
      <c r="P374" s="22">
        <v>21.38</v>
      </c>
      <c r="Q374" s="22">
        <f t="shared" si="190"/>
        <v>2.6724999999999999</v>
      </c>
      <c r="R374" s="22">
        <f t="shared" si="191"/>
        <v>10.69</v>
      </c>
      <c r="S374" s="22">
        <f t="shared" si="192"/>
        <v>705.39</v>
      </c>
      <c r="U374" s="22">
        <v>737.46</v>
      </c>
      <c r="V374" s="23">
        <v>62.5</v>
      </c>
      <c r="W374" s="23">
        <v>50</v>
      </c>
      <c r="X374" s="23">
        <f t="shared" si="193"/>
        <v>12.5</v>
      </c>
      <c r="Y374" s="24">
        <f t="shared" si="194"/>
        <v>150</v>
      </c>
      <c r="Z374" s="24">
        <f t="shared" si="195"/>
        <v>420</v>
      </c>
      <c r="AA374" s="22">
        <f t="shared" si="196"/>
        <v>1.755857142857143</v>
      </c>
      <c r="AB374" s="22">
        <f t="shared" si="197"/>
        <v>21.070285714285717</v>
      </c>
      <c r="AC374" s="22">
        <f t="shared" si="198"/>
        <v>716.38971428571426</v>
      </c>
      <c r="AD374" s="22">
        <f t="shared" si="199"/>
        <v>10.999714285714276</v>
      </c>
      <c r="AE374" s="24"/>
      <c r="AF374" s="4">
        <v>21.070285714285717</v>
      </c>
      <c r="AG374" s="4">
        <v>0</v>
      </c>
      <c r="AH374" s="4">
        <f t="shared" si="200"/>
        <v>21.070285714285717</v>
      </c>
    </row>
    <row r="375" spans="1:34">
      <c r="A375" s="16" t="s">
        <v>798</v>
      </c>
      <c r="B375" s="16" t="s">
        <v>799</v>
      </c>
      <c r="C375" s="16" t="s">
        <v>800</v>
      </c>
      <c r="D375" s="19">
        <v>34515</v>
      </c>
      <c r="E375" s="16" t="s">
        <v>111</v>
      </c>
      <c r="F375" s="20">
        <v>50</v>
      </c>
      <c r="G375" s="20">
        <v>0</v>
      </c>
      <c r="H375" s="20">
        <v>21</v>
      </c>
      <c r="I375" s="20">
        <v>10</v>
      </c>
      <c r="J375" s="21">
        <f t="shared" si="188"/>
        <v>262</v>
      </c>
      <c r="K375" s="22">
        <v>2831.54</v>
      </c>
      <c r="L375" s="19">
        <v>44804</v>
      </c>
      <c r="M375" s="22">
        <v>1566.77</v>
      </c>
      <c r="N375" s="22">
        <v>1264.77</v>
      </c>
      <c r="O375" s="22">
        <f t="shared" si="189"/>
        <v>1302.52</v>
      </c>
      <c r="P375" s="22">
        <v>37.75</v>
      </c>
      <c r="Q375" s="22">
        <f t="shared" si="190"/>
        <v>4.71875</v>
      </c>
      <c r="R375" s="22">
        <f t="shared" si="191"/>
        <v>18.875</v>
      </c>
      <c r="S375" s="22">
        <f t="shared" si="192"/>
        <v>1245.895</v>
      </c>
      <c r="U375" s="22">
        <v>1302.52</v>
      </c>
      <c r="V375" s="23">
        <v>62.5</v>
      </c>
      <c r="W375" s="23">
        <v>50</v>
      </c>
      <c r="X375" s="23">
        <f t="shared" si="193"/>
        <v>12.5</v>
      </c>
      <c r="Y375" s="24">
        <f t="shared" si="194"/>
        <v>150</v>
      </c>
      <c r="Z375" s="24">
        <f t="shared" si="195"/>
        <v>420</v>
      </c>
      <c r="AA375" s="22">
        <f t="shared" si="196"/>
        <v>3.1012380952380951</v>
      </c>
      <c r="AB375" s="22">
        <f t="shared" si="197"/>
        <v>37.214857142857142</v>
      </c>
      <c r="AC375" s="22">
        <f t="shared" si="198"/>
        <v>1265.3051428571428</v>
      </c>
      <c r="AD375" s="22">
        <f t="shared" si="199"/>
        <v>19.410142857142773</v>
      </c>
      <c r="AE375" s="24"/>
      <c r="AF375" s="4">
        <v>37.214857142857142</v>
      </c>
      <c r="AG375" s="4">
        <v>0</v>
      </c>
      <c r="AH375" s="4">
        <f t="shared" si="200"/>
        <v>37.214857142857142</v>
      </c>
    </row>
    <row r="376" spans="1:34">
      <c r="A376" s="16" t="s">
        <v>801</v>
      </c>
      <c r="B376" s="16" t="s">
        <v>802</v>
      </c>
      <c r="C376" s="16" t="s">
        <v>718</v>
      </c>
      <c r="D376" s="19">
        <v>34880</v>
      </c>
      <c r="E376" s="16" t="s">
        <v>111</v>
      </c>
      <c r="F376" s="20">
        <v>50</v>
      </c>
      <c r="G376" s="20">
        <v>0</v>
      </c>
      <c r="H376" s="20">
        <v>22</v>
      </c>
      <c r="I376" s="20">
        <v>10</v>
      </c>
      <c r="J376" s="21">
        <f t="shared" si="188"/>
        <v>274</v>
      </c>
      <c r="K376" s="22">
        <v>983.82</v>
      </c>
      <c r="L376" s="19">
        <v>44804</v>
      </c>
      <c r="M376" s="22">
        <v>524.78</v>
      </c>
      <c r="N376" s="22">
        <v>459.04</v>
      </c>
      <c r="O376" s="22">
        <f t="shared" si="189"/>
        <v>472.16</v>
      </c>
      <c r="P376" s="22">
        <v>13.12</v>
      </c>
      <c r="Q376" s="22">
        <f t="shared" si="190"/>
        <v>1.64</v>
      </c>
      <c r="R376" s="22">
        <f t="shared" si="191"/>
        <v>6.56</v>
      </c>
      <c r="S376" s="22">
        <f t="shared" si="192"/>
        <v>452.48</v>
      </c>
      <c r="U376" s="22">
        <v>472.16</v>
      </c>
      <c r="V376" s="23">
        <v>62.5</v>
      </c>
      <c r="W376" s="23">
        <v>50</v>
      </c>
      <c r="X376" s="23">
        <f t="shared" si="193"/>
        <v>12.5</v>
      </c>
      <c r="Y376" s="24">
        <f t="shared" si="194"/>
        <v>150</v>
      </c>
      <c r="Z376" s="24">
        <f t="shared" si="195"/>
        <v>432</v>
      </c>
      <c r="AA376" s="22">
        <f t="shared" si="196"/>
        <v>1.0929629629629629</v>
      </c>
      <c r="AB376" s="22">
        <f t="shared" si="197"/>
        <v>13.115555555555556</v>
      </c>
      <c r="AC376" s="22">
        <f t="shared" si="198"/>
        <v>459.04444444444448</v>
      </c>
      <c r="AD376" s="22">
        <f t="shared" si="199"/>
        <v>6.5644444444444616</v>
      </c>
      <c r="AE376" s="24"/>
      <c r="AF376" s="4">
        <v>13.115555555555556</v>
      </c>
      <c r="AG376" s="4">
        <v>0</v>
      </c>
      <c r="AH376" s="4">
        <f t="shared" si="200"/>
        <v>13.115555555555556</v>
      </c>
    </row>
    <row r="377" spans="1:34">
      <c r="A377" s="16" t="s">
        <v>803</v>
      </c>
      <c r="B377" s="16" t="s">
        <v>804</v>
      </c>
      <c r="C377" s="16" t="s">
        <v>805</v>
      </c>
      <c r="D377" s="19">
        <v>34880</v>
      </c>
      <c r="E377" s="16" t="s">
        <v>111</v>
      </c>
      <c r="F377" s="20">
        <v>50</v>
      </c>
      <c r="G377" s="20">
        <v>0</v>
      </c>
      <c r="H377" s="20">
        <v>22</v>
      </c>
      <c r="I377" s="20">
        <v>10</v>
      </c>
      <c r="J377" s="21">
        <f t="shared" si="188"/>
        <v>274</v>
      </c>
      <c r="K377" s="22">
        <v>1967.68</v>
      </c>
      <c r="L377" s="19">
        <v>44804</v>
      </c>
      <c r="M377" s="22">
        <v>1049.3499999999999</v>
      </c>
      <c r="N377" s="22">
        <v>918.33</v>
      </c>
      <c r="O377" s="22">
        <f t="shared" si="189"/>
        <v>944.56000000000006</v>
      </c>
      <c r="P377" s="22">
        <v>26.23</v>
      </c>
      <c r="Q377" s="22">
        <f t="shared" si="190"/>
        <v>3.2787500000000001</v>
      </c>
      <c r="R377" s="22">
        <f t="shared" si="191"/>
        <v>13.115</v>
      </c>
      <c r="S377" s="22">
        <f t="shared" si="192"/>
        <v>905.21500000000003</v>
      </c>
      <c r="U377" s="22">
        <v>944.56000000000006</v>
      </c>
      <c r="V377" s="23">
        <v>62.5</v>
      </c>
      <c r="W377" s="23">
        <v>50</v>
      </c>
      <c r="X377" s="23">
        <f t="shared" si="193"/>
        <v>12.5</v>
      </c>
      <c r="Y377" s="24">
        <f t="shared" si="194"/>
        <v>150</v>
      </c>
      <c r="Z377" s="24">
        <f t="shared" si="195"/>
        <v>432</v>
      </c>
      <c r="AA377" s="22">
        <f t="shared" si="196"/>
        <v>2.1864814814814815</v>
      </c>
      <c r="AB377" s="22">
        <f t="shared" si="197"/>
        <v>26.237777777777779</v>
      </c>
      <c r="AC377" s="22">
        <f t="shared" si="198"/>
        <v>918.32222222222231</v>
      </c>
      <c r="AD377" s="22">
        <f t="shared" si="199"/>
        <v>13.107222222222276</v>
      </c>
      <c r="AE377" s="24"/>
      <c r="AF377" s="4">
        <v>26.237777777777779</v>
      </c>
      <c r="AG377" s="4">
        <v>0</v>
      </c>
      <c r="AH377" s="4">
        <f t="shared" si="200"/>
        <v>26.237777777777779</v>
      </c>
    </row>
    <row r="378" spans="1:34">
      <c r="A378" s="16" t="s">
        <v>806</v>
      </c>
      <c r="B378" s="16" t="s">
        <v>807</v>
      </c>
      <c r="C378" s="16" t="s">
        <v>808</v>
      </c>
      <c r="D378" s="19">
        <v>34880</v>
      </c>
      <c r="E378" s="16" t="s">
        <v>111</v>
      </c>
      <c r="F378" s="20">
        <v>50</v>
      </c>
      <c r="G378" s="20">
        <v>0</v>
      </c>
      <c r="H378" s="20">
        <v>22</v>
      </c>
      <c r="I378" s="20">
        <v>10</v>
      </c>
      <c r="J378" s="21">
        <f t="shared" si="188"/>
        <v>274</v>
      </c>
      <c r="K378" s="22">
        <v>910174.83</v>
      </c>
      <c r="L378" s="19">
        <v>44804</v>
      </c>
      <c r="M378" s="22">
        <v>485426.65</v>
      </c>
      <c r="N378" s="22">
        <v>424748.18</v>
      </c>
      <c r="O378" s="22">
        <f t="shared" si="189"/>
        <v>436883.83999999997</v>
      </c>
      <c r="P378" s="22">
        <v>12135.66</v>
      </c>
      <c r="Q378" s="22">
        <f t="shared" si="190"/>
        <v>1516.9575</v>
      </c>
      <c r="R378" s="22">
        <f t="shared" si="191"/>
        <v>6067.83</v>
      </c>
      <c r="S378" s="22">
        <f t="shared" si="192"/>
        <v>418680.35</v>
      </c>
      <c r="U378" s="22">
        <v>436883.83999999997</v>
      </c>
      <c r="V378" s="23">
        <v>62.5</v>
      </c>
      <c r="W378" s="23">
        <v>50</v>
      </c>
      <c r="X378" s="23">
        <f t="shared" si="193"/>
        <v>12.5</v>
      </c>
      <c r="Y378" s="24">
        <f t="shared" si="194"/>
        <v>150</v>
      </c>
      <c r="Z378" s="24">
        <f t="shared" si="195"/>
        <v>432</v>
      </c>
      <c r="AA378" s="22">
        <f t="shared" si="196"/>
        <v>1011.3051851851851</v>
      </c>
      <c r="AB378" s="22">
        <f t="shared" si="197"/>
        <v>12135.662222222221</v>
      </c>
      <c r="AC378" s="22">
        <f t="shared" si="198"/>
        <v>424748.17777777778</v>
      </c>
      <c r="AD378" s="22">
        <f t="shared" si="199"/>
        <v>6067.8277777777985</v>
      </c>
      <c r="AE378" s="24"/>
      <c r="AF378" s="4">
        <v>12135.662222222221</v>
      </c>
      <c r="AG378" s="4">
        <v>0</v>
      </c>
      <c r="AH378" s="4">
        <f t="shared" si="200"/>
        <v>12135.662222222221</v>
      </c>
    </row>
    <row r="379" spans="1:34">
      <c r="A379" s="16" t="s">
        <v>809</v>
      </c>
      <c r="B379" s="16" t="s">
        <v>810</v>
      </c>
      <c r="C379" s="16" t="s">
        <v>811</v>
      </c>
      <c r="D379" s="19">
        <v>34880</v>
      </c>
      <c r="E379" s="16" t="s">
        <v>111</v>
      </c>
      <c r="F379" s="20">
        <v>50</v>
      </c>
      <c r="G379" s="20">
        <v>0</v>
      </c>
      <c r="H379" s="20">
        <v>22</v>
      </c>
      <c r="I379" s="20">
        <v>10</v>
      </c>
      <c r="J379" s="21">
        <f t="shared" si="188"/>
        <v>274</v>
      </c>
      <c r="K379" s="22">
        <v>-13260.09</v>
      </c>
      <c r="L379" s="19">
        <v>44804</v>
      </c>
      <c r="M379" s="22">
        <v>-7072</v>
      </c>
      <c r="N379" s="22">
        <v>-6188.09</v>
      </c>
      <c r="O379" s="22">
        <f t="shared" si="189"/>
        <v>-6364.89</v>
      </c>
      <c r="P379" s="22">
        <v>-176.8</v>
      </c>
      <c r="Q379" s="22">
        <f t="shared" si="190"/>
        <v>-22.1</v>
      </c>
      <c r="R379" s="22">
        <f t="shared" si="191"/>
        <v>-88.4</v>
      </c>
      <c r="S379" s="22">
        <f t="shared" si="192"/>
        <v>-6099.6900000000005</v>
      </c>
      <c r="U379" s="22">
        <v>-6364.89</v>
      </c>
      <c r="V379" s="23">
        <v>62.5</v>
      </c>
      <c r="W379" s="23">
        <v>50</v>
      </c>
      <c r="X379" s="23">
        <f t="shared" si="193"/>
        <v>12.5</v>
      </c>
      <c r="Y379" s="24">
        <f t="shared" si="194"/>
        <v>150</v>
      </c>
      <c r="Z379" s="24">
        <f t="shared" si="195"/>
        <v>432</v>
      </c>
      <c r="AA379" s="22">
        <f t="shared" si="196"/>
        <v>-14.733541666666667</v>
      </c>
      <c r="AB379" s="22">
        <f t="shared" si="197"/>
        <v>-176.80250000000001</v>
      </c>
      <c r="AC379" s="22">
        <f t="shared" si="198"/>
        <v>-6188.0875000000005</v>
      </c>
      <c r="AD379" s="22">
        <f t="shared" si="199"/>
        <v>-88.397500000000036</v>
      </c>
      <c r="AE379" s="24"/>
      <c r="AF379" s="4">
        <v>-176.80250000000001</v>
      </c>
      <c r="AG379" s="4">
        <v>0</v>
      </c>
      <c r="AH379" s="4">
        <f t="shared" si="200"/>
        <v>-176.80250000000001</v>
      </c>
    </row>
    <row r="380" spans="1:34">
      <c r="A380" s="16" t="s">
        <v>812</v>
      </c>
      <c r="B380" s="16" t="s">
        <v>813</v>
      </c>
      <c r="C380" s="16" t="s">
        <v>814</v>
      </c>
      <c r="D380" s="19">
        <v>34880</v>
      </c>
      <c r="E380" s="16" t="s">
        <v>111</v>
      </c>
      <c r="F380" s="20">
        <v>50</v>
      </c>
      <c r="G380" s="20">
        <v>0</v>
      </c>
      <c r="H380" s="20">
        <v>22</v>
      </c>
      <c r="I380" s="20">
        <v>10</v>
      </c>
      <c r="J380" s="21">
        <f t="shared" si="188"/>
        <v>274</v>
      </c>
      <c r="K380" s="22">
        <v>7378.8</v>
      </c>
      <c r="L380" s="19">
        <v>44804</v>
      </c>
      <c r="M380" s="22">
        <v>3935.45</v>
      </c>
      <c r="N380" s="22">
        <v>3443.35</v>
      </c>
      <c r="O380" s="22">
        <f t="shared" si="189"/>
        <v>3541.73</v>
      </c>
      <c r="P380" s="22">
        <v>98.38</v>
      </c>
      <c r="Q380" s="22">
        <f t="shared" si="190"/>
        <v>12.297499999999999</v>
      </c>
      <c r="R380" s="22">
        <f t="shared" si="191"/>
        <v>49.19</v>
      </c>
      <c r="S380" s="22">
        <f t="shared" si="192"/>
        <v>3394.16</v>
      </c>
      <c r="U380" s="22">
        <v>3541.73</v>
      </c>
      <c r="V380" s="23">
        <v>62.5</v>
      </c>
      <c r="W380" s="23">
        <v>50</v>
      </c>
      <c r="X380" s="23">
        <f t="shared" si="193"/>
        <v>12.5</v>
      </c>
      <c r="Y380" s="24">
        <f t="shared" si="194"/>
        <v>150</v>
      </c>
      <c r="Z380" s="24">
        <f t="shared" si="195"/>
        <v>432</v>
      </c>
      <c r="AA380" s="22">
        <f t="shared" si="196"/>
        <v>8.198449074074075</v>
      </c>
      <c r="AB380" s="22">
        <f t="shared" si="197"/>
        <v>98.381388888888893</v>
      </c>
      <c r="AC380" s="22">
        <f t="shared" si="198"/>
        <v>3443.348611111111</v>
      </c>
      <c r="AD380" s="22">
        <f t="shared" si="199"/>
        <v>49.188611111111186</v>
      </c>
      <c r="AE380" s="24"/>
      <c r="AF380" s="4">
        <v>98.381388888888893</v>
      </c>
      <c r="AG380" s="4">
        <v>0</v>
      </c>
      <c r="AH380" s="4">
        <f t="shared" si="200"/>
        <v>98.381388888888893</v>
      </c>
    </row>
    <row r="381" spans="1:34">
      <c r="A381" s="16" t="s">
        <v>815</v>
      </c>
      <c r="B381" s="16" t="s">
        <v>816</v>
      </c>
      <c r="C381" s="16" t="s">
        <v>817</v>
      </c>
      <c r="D381" s="19">
        <v>34880</v>
      </c>
      <c r="E381" s="16" t="s">
        <v>111</v>
      </c>
      <c r="F381" s="20">
        <v>50</v>
      </c>
      <c r="G381" s="20">
        <v>0</v>
      </c>
      <c r="H381" s="20">
        <v>22</v>
      </c>
      <c r="I381" s="20">
        <v>10</v>
      </c>
      <c r="J381" s="21">
        <f t="shared" si="188"/>
        <v>274</v>
      </c>
      <c r="K381" s="22">
        <v>1229.8</v>
      </c>
      <c r="L381" s="19">
        <v>44804</v>
      </c>
      <c r="M381" s="22">
        <v>655.98</v>
      </c>
      <c r="N381" s="22">
        <v>573.82000000000005</v>
      </c>
      <c r="O381" s="22">
        <f t="shared" si="189"/>
        <v>590.22</v>
      </c>
      <c r="P381" s="22">
        <v>16.399999999999999</v>
      </c>
      <c r="Q381" s="22">
        <f t="shared" si="190"/>
        <v>2.0499999999999998</v>
      </c>
      <c r="R381" s="22">
        <f t="shared" si="191"/>
        <v>8.1999999999999993</v>
      </c>
      <c r="S381" s="22">
        <f t="shared" si="192"/>
        <v>565.62</v>
      </c>
      <c r="U381" s="22">
        <v>590.22</v>
      </c>
      <c r="V381" s="23">
        <v>62.5</v>
      </c>
      <c r="W381" s="23">
        <v>50</v>
      </c>
      <c r="X381" s="23">
        <f t="shared" si="193"/>
        <v>12.5</v>
      </c>
      <c r="Y381" s="24">
        <f t="shared" si="194"/>
        <v>150</v>
      </c>
      <c r="Z381" s="24">
        <f t="shared" si="195"/>
        <v>432</v>
      </c>
      <c r="AA381" s="22">
        <f t="shared" si="196"/>
        <v>1.36625</v>
      </c>
      <c r="AB381" s="22">
        <f t="shared" si="197"/>
        <v>16.395</v>
      </c>
      <c r="AC381" s="22">
        <f t="shared" si="198"/>
        <v>573.82500000000005</v>
      </c>
      <c r="AD381" s="22">
        <f t="shared" si="199"/>
        <v>8.2050000000000409</v>
      </c>
      <c r="AE381" s="24"/>
      <c r="AF381" s="4">
        <v>16.395</v>
      </c>
      <c r="AG381" s="4">
        <v>0</v>
      </c>
      <c r="AH381" s="4">
        <f t="shared" si="200"/>
        <v>16.395</v>
      </c>
    </row>
    <row r="382" spans="1:34">
      <c r="A382" s="16" t="s">
        <v>818</v>
      </c>
      <c r="B382" s="16" t="s">
        <v>819</v>
      </c>
      <c r="C382" s="16" t="s">
        <v>820</v>
      </c>
      <c r="D382" s="19">
        <v>34880</v>
      </c>
      <c r="E382" s="16" t="s">
        <v>111</v>
      </c>
      <c r="F382" s="20">
        <v>50</v>
      </c>
      <c r="G382" s="20">
        <v>0</v>
      </c>
      <c r="H382" s="20">
        <v>22</v>
      </c>
      <c r="I382" s="20">
        <v>10</v>
      </c>
      <c r="J382" s="21">
        <f t="shared" si="188"/>
        <v>274</v>
      </c>
      <c r="K382" s="22">
        <v>7388.8</v>
      </c>
      <c r="L382" s="19">
        <v>44804</v>
      </c>
      <c r="M382" s="22">
        <v>3940.77</v>
      </c>
      <c r="N382" s="22">
        <v>3448.03</v>
      </c>
      <c r="O382" s="22">
        <f t="shared" si="189"/>
        <v>3546.55</v>
      </c>
      <c r="P382" s="22">
        <v>98.52</v>
      </c>
      <c r="Q382" s="22">
        <f t="shared" si="190"/>
        <v>12.315</v>
      </c>
      <c r="R382" s="22">
        <f t="shared" si="191"/>
        <v>49.26</v>
      </c>
      <c r="S382" s="22">
        <f t="shared" si="192"/>
        <v>3398.77</v>
      </c>
      <c r="U382" s="22">
        <v>3546.55</v>
      </c>
      <c r="V382" s="23">
        <v>62.5</v>
      </c>
      <c r="W382" s="23">
        <v>50</v>
      </c>
      <c r="X382" s="23">
        <f t="shared" si="193"/>
        <v>12.5</v>
      </c>
      <c r="Y382" s="24">
        <f t="shared" si="194"/>
        <v>150</v>
      </c>
      <c r="Z382" s="24">
        <f t="shared" si="195"/>
        <v>432</v>
      </c>
      <c r="AA382" s="22">
        <f t="shared" si="196"/>
        <v>8.2096064814814813</v>
      </c>
      <c r="AB382" s="22">
        <f t="shared" si="197"/>
        <v>98.515277777777783</v>
      </c>
      <c r="AC382" s="22">
        <f t="shared" si="198"/>
        <v>3448.0347222222226</v>
      </c>
      <c r="AD382" s="22">
        <f t="shared" si="199"/>
        <v>49.264722222222645</v>
      </c>
      <c r="AE382" s="24"/>
      <c r="AF382" s="4">
        <v>98.515277777777783</v>
      </c>
      <c r="AG382" s="4">
        <v>0</v>
      </c>
      <c r="AH382" s="4">
        <f t="shared" si="200"/>
        <v>98.515277777777783</v>
      </c>
    </row>
    <row r="383" spans="1:34">
      <c r="A383" s="16" t="s">
        <v>821</v>
      </c>
      <c r="B383" s="16" t="s">
        <v>822</v>
      </c>
      <c r="C383" s="16" t="s">
        <v>763</v>
      </c>
      <c r="D383" s="19">
        <v>34880</v>
      </c>
      <c r="E383" s="16" t="s">
        <v>111</v>
      </c>
      <c r="F383" s="20">
        <v>50</v>
      </c>
      <c r="G383" s="20">
        <v>0</v>
      </c>
      <c r="H383" s="20">
        <v>22</v>
      </c>
      <c r="I383" s="20">
        <v>10</v>
      </c>
      <c r="J383" s="21">
        <f t="shared" si="188"/>
        <v>274</v>
      </c>
      <c r="K383" s="22">
        <v>696.29</v>
      </c>
      <c r="L383" s="19">
        <v>44804</v>
      </c>
      <c r="M383" s="22">
        <v>371.34</v>
      </c>
      <c r="N383" s="22">
        <v>324.95</v>
      </c>
      <c r="O383" s="22">
        <f t="shared" si="189"/>
        <v>334.22999999999996</v>
      </c>
      <c r="P383" s="22">
        <v>9.2799999999999994</v>
      </c>
      <c r="Q383" s="22">
        <f t="shared" si="190"/>
        <v>1.1599999999999999</v>
      </c>
      <c r="R383" s="22">
        <f t="shared" si="191"/>
        <v>4.6399999999999997</v>
      </c>
      <c r="S383" s="22">
        <f t="shared" si="192"/>
        <v>320.31</v>
      </c>
      <c r="U383" s="22">
        <v>334.22999999999996</v>
      </c>
      <c r="V383" s="23">
        <v>62.5</v>
      </c>
      <c r="W383" s="23">
        <v>50</v>
      </c>
      <c r="X383" s="23">
        <f t="shared" si="193"/>
        <v>12.5</v>
      </c>
      <c r="Y383" s="24">
        <f t="shared" si="194"/>
        <v>150</v>
      </c>
      <c r="Z383" s="24">
        <f t="shared" si="195"/>
        <v>432</v>
      </c>
      <c r="AA383" s="22">
        <f t="shared" si="196"/>
        <v>0.77368055555555548</v>
      </c>
      <c r="AB383" s="22">
        <f t="shared" si="197"/>
        <v>9.2841666666666658</v>
      </c>
      <c r="AC383" s="22">
        <f t="shared" si="198"/>
        <v>324.94583333333327</v>
      </c>
      <c r="AD383" s="22">
        <f t="shared" si="199"/>
        <v>4.6358333333332666</v>
      </c>
      <c r="AE383" s="24"/>
      <c r="AF383" s="4">
        <v>9.2841666666666658</v>
      </c>
      <c r="AG383" s="4">
        <v>0</v>
      </c>
      <c r="AH383" s="4">
        <f t="shared" si="200"/>
        <v>9.2841666666666658</v>
      </c>
    </row>
    <row r="384" spans="1:34">
      <c r="A384" s="16" t="s">
        <v>823</v>
      </c>
      <c r="B384" s="16" t="s">
        <v>824</v>
      </c>
      <c r="C384" s="16" t="s">
        <v>825</v>
      </c>
      <c r="D384" s="19">
        <v>34880</v>
      </c>
      <c r="E384" s="16" t="s">
        <v>111</v>
      </c>
      <c r="F384" s="20">
        <v>50</v>
      </c>
      <c r="G384" s="20">
        <v>0</v>
      </c>
      <c r="H384" s="20">
        <v>22</v>
      </c>
      <c r="I384" s="20">
        <v>10</v>
      </c>
      <c r="J384" s="21">
        <f t="shared" si="188"/>
        <v>274</v>
      </c>
      <c r="K384" s="22">
        <v>62</v>
      </c>
      <c r="L384" s="19">
        <v>44804</v>
      </c>
      <c r="M384" s="22">
        <v>33.06</v>
      </c>
      <c r="N384" s="22">
        <v>28.94</v>
      </c>
      <c r="O384" s="22">
        <f t="shared" si="189"/>
        <v>29.76</v>
      </c>
      <c r="P384" s="22">
        <v>0.82</v>
      </c>
      <c r="Q384" s="22">
        <f t="shared" si="190"/>
        <v>0.10249999999999999</v>
      </c>
      <c r="R384" s="22">
        <f t="shared" si="191"/>
        <v>0.41</v>
      </c>
      <c r="S384" s="22">
        <f t="shared" si="192"/>
        <v>28.53</v>
      </c>
      <c r="U384" s="22">
        <v>29.76</v>
      </c>
      <c r="V384" s="23">
        <v>62.5</v>
      </c>
      <c r="W384" s="23">
        <v>50</v>
      </c>
      <c r="X384" s="23">
        <f t="shared" si="193"/>
        <v>12.5</v>
      </c>
      <c r="Y384" s="24">
        <f t="shared" si="194"/>
        <v>150</v>
      </c>
      <c r="Z384" s="24">
        <f t="shared" si="195"/>
        <v>432</v>
      </c>
      <c r="AA384" s="22">
        <f t="shared" si="196"/>
        <v>6.8888888888888888E-2</v>
      </c>
      <c r="AB384" s="22">
        <f t="shared" si="197"/>
        <v>0.82666666666666666</v>
      </c>
      <c r="AC384" s="22">
        <f t="shared" si="198"/>
        <v>28.933333333333334</v>
      </c>
      <c r="AD384" s="22">
        <f t="shared" si="199"/>
        <v>0.40333333333333243</v>
      </c>
      <c r="AE384" s="24"/>
      <c r="AF384" s="4">
        <v>0.82666666666666666</v>
      </c>
      <c r="AG384" s="4">
        <v>0</v>
      </c>
      <c r="AH384" s="4">
        <f t="shared" si="200"/>
        <v>0.82666666666666666</v>
      </c>
    </row>
    <row r="385" spans="1:34">
      <c r="A385" s="16" t="s">
        <v>826</v>
      </c>
      <c r="B385" s="16" t="s">
        <v>827</v>
      </c>
      <c r="C385" s="16" t="s">
        <v>828</v>
      </c>
      <c r="D385" s="19">
        <v>34880</v>
      </c>
      <c r="E385" s="16" t="s">
        <v>111</v>
      </c>
      <c r="F385" s="20">
        <v>50</v>
      </c>
      <c r="G385" s="20">
        <v>0</v>
      </c>
      <c r="H385" s="20">
        <v>22</v>
      </c>
      <c r="I385" s="20">
        <v>10</v>
      </c>
      <c r="J385" s="21">
        <f t="shared" si="188"/>
        <v>274</v>
      </c>
      <c r="K385" s="22">
        <v>681</v>
      </c>
      <c r="L385" s="19">
        <v>44804</v>
      </c>
      <c r="M385" s="22">
        <v>363.21</v>
      </c>
      <c r="N385" s="22">
        <v>317.79000000000002</v>
      </c>
      <c r="O385" s="22">
        <f t="shared" si="189"/>
        <v>326.87</v>
      </c>
      <c r="P385" s="22">
        <v>9.08</v>
      </c>
      <c r="Q385" s="22">
        <f t="shared" si="190"/>
        <v>1.135</v>
      </c>
      <c r="R385" s="22">
        <f t="shared" si="191"/>
        <v>4.54</v>
      </c>
      <c r="S385" s="22">
        <f t="shared" si="192"/>
        <v>313.25</v>
      </c>
      <c r="U385" s="22">
        <v>326.87</v>
      </c>
      <c r="V385" s="23">
        <v>62.5</v>
      </c>
      <c r="W385" s="23">
        <v>50</v>
      </c>
      <c r="X385" s="23">
        <f t="shared" si="193"/>
        <v>12.5</v>
      </c>
      <c r="Y385" s="24">
        <f t="shared" si="194"/>
        <v>150</v>
      </c>
      <c r="Z385" s="24">
        <f t="shared" si="195"/>
        <v>432</v>
      </c>
      <c r="AA385" s="22">
        <f t="shared" si="196"/>
        <v>0.75664351851851852</v>
      </c>
      <c r="AB385" s="22">
        <f t="shared" si="197"/>
        <v>9.0797222222222231</v>
      </c>
      <c r="AC385" s="22">
        <f t="shared" si="198"/>
        <v>317.79027777777776</v>
      </c>
      <c r="AD385" s="22">
        <f t="shared" si="199"/>
        <v>4.5402777777777601</v>
      </c>
      <c r="AE385" s="24"/>
      <c r="AF385" s="4">
        <v>9.0797222222222231</v>
      </c>
      <c r="AG385" s="4">
        <v>0</v>
      </c>
      <c r="AH385" s="4">
        <f t="shared" si="200"/>
        <v>9.0797222222222231</v>
      </c>
    </row>
    <row r="386" spans="1:34">
      <c r="A386" s="16" t="s">
        <v>829</v>
      </c>
      <c r="B386" s="16" t="s">
        <v>830</v>
      </c>
      <c r="C386" s="16" t="s">
        <v>831</v>
      </c>
      <c r="D386" s="19">
        <v>34880</v>
      </c>
      <c r="E386" s="16" t="s">
        <v>111</v>
      </c>
      <c r="F386" s="20">
        <v>50</v>
      </c>
      <c r="G386" s="20">
        <v>0</v>
      </c>
      <c r="H386" s="20">
        <v>22</v>
      </c>
      <c r="I386" s="20">
        <v>10</v>
      </c>
      <c r="J386" s="21">
        <f t="shared" ref="J386:J449" si="201">(H386*12)+I386</f>
        <v>274</v>
      </c>
      <c r="K386" s="22">
        <v>2213.64</v>
      </c>
      <c r="L386" s="19">
        <v>44804</v>
      </c>
      <c r="M386" s="22">
        <v>1180.55</v>
      </c>
      <c r="N386" s="22">
        <v>1033.0899999999999</v>
      </c>
      <c r="O386" s="22">
        <f t="shared" ref="O386:O449" si="202">+N386+P386</f>
        <v>1062.5999999999999</v>
      </c>
      <c r="P386" s="22">
        <v>29.51</v>
      </c>
      <c r="Q386" s="22">
        <f t="shared" ref="Q386:Q449" si="203">+P386/8</f>
        <v>3.6887500000000002</v>
      </c>
      <c r="R386" s="22">
        <f t="shared" si="191"/>
        <v>14.755000000000001</v>
      </c>
      <c r="S386" s="22">
        <f t="shared" ref="S386:S449" si="204">+O386-P386-R386</f>
        <v>1018.3349999999999</v>
      </c>
      <c r="U386" s="22">
        <v>1062.5999999999999</v>
      </c>
      <c r="V386" s="23">
        <v>62.5</v>
      </c>
      <c r="W386" s="23">
        <v>50</v>
      </c>
      <c r="X386" s="23">
        <f t="shared" ref="X386:X449" si="205">+V386-W386</f>
        <v>12.5</v>
      </c>
      <c r="Y386" s="24">
        <f t="shared" ref="Y386:Y449" si="206">+X386*12</f>
        <v>150</v>
      </c>
      <c r="Z386" s="24">
        <f t="shared" ref="Z386:Z449" si="207">+J386+Y386+8</f>
        <v>432</v>
      </c>
      <c r="AA386" s="22">
        <f t="shared" ref="AA386:AA449" si="208">+U386/Z386</f>
        <v>2.4597222222222221</v>
      </c>
      <c r="AB386" s="22">
        <f t="shared" ref="AB386:AB449" si="209">+AA386*12</f>
        <v>29.516666666666666</v>
      </c>
      <c r="AC386" s="22">
        <f t="shared" ref="AC386:AC449" si="210">+U386-AB386</f>
        <v>1033.0833333333333</v>
      </c>
      <c r="AD386" s="22">
        <f t="shared" ref="AD386:AD449" si="211">+AC386-S386</f>
        <v>14.748333333333335</v>
      </c>
      <c r="AE386" s="24"/>
      <c r="AF386" s="4">
        <v>29.516666666666666</v>
      </c>
      <c r="AG386" s="4">
        <v>0</v>
      </c>
      <c r="AH386" s="4">
        <f t="shared" si="200"/>
        <v>29.516666666666666</v>
      </c>
    </row>
    <row r="387" spans="1:34">
      <c r="A387" s="16" t="s">
        <v>832</v>
      </c>
      <c r="B387" s="16" t="s">
        <v>833</v>
      </c>
      <c r="C387" s="16" t="s">
        <v>834</v>
      </c>
      <c r="D387" s="19">
        <v>34880</v>
      </c>
      <c r="E387" s="16" t="s">
        <v>111</v>
      </c>
      <c r="F387" s="20">
        <v>50</v>
      </c>
      <c r="G387" s="20">
        <v>0</v>
      </c>
      <c r="H387" s="20">
        <v>22</v>
      </c>
      <c r="I387" s="20">
        <v>10</v>
      </c>
      <c r="J387" s="21">
        <f t="shared" si="201"/>
        <v>274</v>
      </c>
      <c r="K387" s="22">
        <v>6149</v>
      </c>
      <c r="L387" s="19">
        <v>44804</v>
      </c>
      <c r="M387" s="22">
        <v>2964.64</v>
      </c>
      <c r="N387" s="22">
        <v>3184.36</v>
      </c>
      <c r="O387" s="22">
        <f t="shared" si="202"/>
        <v>3266.34</v>
      </c>
      <c r="P387" s="22">
        <v>81.98</v>
      </c>
      <c r="Q387" s="22">
        <f t="shared" si="203"/>
        <v>10.2475</v>
      </c>
      <c r="R387" s="22">
        <f t="shared" ref="R387:R450" si="212">+Q387*4</f>
        <v>40.99</v>
      </c>
      <c r="S387" s="22">
        <f t="shared" si="204"/>
        <v>3143.3700000000003</v>
      </c>
      <c r="U387" s="22">
        <v>3266.34</v>
      </c>
      <c r="V387" s="23">
        <v>62.5</v>
      </c>
      <c r="W387" s="23">
        <v>50</v>
      </c>
      <c r="X387" s="23">
        <f t="shared" si="205"/>
        <v>12.5</v>
      </c>
      <c r="Y387" s="24">
        <f t="shared" si="206"/>
        <v>150</v>
      </c>
      <c r="Z387" s="24">
        <f t="shared" si="207"/>
        <v>432</v>
      </c>
      <c r="AA387" s="22">
        <f t="shared" si="208"/>
        <v>7.5609722222222224</v>
      </c>
      <c r="AB387" s="22">
        <f t="shared" si="209"/>
        <v>90.731666666666669</v>
      </c>
      <c r="AC387" s="22">
        <f t="shared" si="210"/>
        <v>3175.6083333333336</v>
      </c>
      <c r="AD387" s="22">
        <f t="shared" si="211"/>
        <v>32.23833333333323</v>
      </c>
      <c r="AE387" s="24"/>
      <c r="AF387" s="4">
        <v>90.731666666666669</v>
      </c>
      <c r="AG387" s="4">
        <v>0</v>
      </c>
      <c r="AH387" s="4">
        <f t="shared" ref="AH387:AH450" si="213">+AF387+AG387</f>
        <v>90.731666666666669</v>
      </c>
    </row>
    <row r="388" spans="1:34">
      <c r="A388" s="16" t="s">
        <v>835</v>
      </c>
      <c r="B388" s="16" t="s">
        <v>836</v>
      </c>
      <c r="C388" s="16" t="s">
        <v>837</v>
      </c>
      <c r="D388" s="19">
        <v>34880</v>
      </c>
      <c r="E388" s="16" t="s">
        <v>111</v>
      </c>
      <c r="F388" s="20">
        <v>50</v>
      </c>
      <c r="G388" s="20">
        <v>0</v>
      </c>
      <c r="H388" s="20">
        <v>22</v>
      </c>
      <c r="I388" s="20">
        <v>10</v>
      </c>
      <c r="J388" s="21">
        <f t="shared" si="201"/>
        <v>274</v>
      </c>
      <c r="K388" s="22">
        <v>211791.66</v>
      </c>
      <c r="L388" s="19">
        <v>44804</v>
      </c>
      <c r="M388" s="22">
        <v>112955.48</v>
      </c>
      <c r="N388" s="22">
        <v>98836.18</v>
      </c>
      <c r="O388" s="22">
        <f t="shared" si="202"/>
        <v>101660.06</v>
      </c>
      <c r="P388" s="22">
        <v>2823.88</v>
      </c>
      <c r="Q388" s="22">
        <f t="shared" si="203"/>
        <v>352.98500000000001</v>
      </c>
      <c r="R388" s="22">
        <f t="shared" si="212"/>
        <v>1411.94</v>
      </c>
      <c r="S388" s="22">
        <f t="shared" si="204"/>
        <v>97424.239999999991</v>
      </c>
      <c r="U388" s="22">
        <v>101660.06</v>
      </c>
      <c r="V388" s="23">
        <v>62.5</v>
      </c>
      <c r="W388" s="23">
        <v>50</v>
      </c>
      <c r="X388" s="23">
        <f t="shared" si="205"/>
        <v>12.5</v>
      </c>
      <c r="Y388" s="24">
        <f t="shared" si="206"/>
        <v>150</v>
      </c>
      <c r="Z388" s="24">
        <f t="shared" si="207"/>
        <v>432</v>
      </c>
      <c r="AA388" s="22">
        <f t="shared" si="208"/>
        <v>235.32421296296295</v>
      </c>
      <c r="AB388" s="22">
        <f t="shared" si="209"/>
        <v>2823.8905555555552</v>
      </c>
      <c r="AC388" s="22">
        <f t="shared" si="210"/>
        <v>98836.169444444444</v>
      </c>
      <c r="AD388" s="22">
        <f t="shared" si="211"/>
        <v>1411.9294444444531</v>
      </c>
      <c r="AE388" s="24"/>
      <c r="AF388" s="4">
        <v>2823.8905555555552</v>
      </c>
      <c r="AG388" s="4">
        <v>0</v>
      </c>
      <c r="AH388" s="4">
        <f t="shared" si="213"/>
        <v>2823.8905555555552</v>
      </c>
    </row>
    <row r="389" spans="1:34">
      <c r="A389" s="16" t="s">
        <v>838</v>
      </c>
      <c r="B389" s="16" t="s">
        <v>839</v>
      </c>
      <c r="C389" s="16" t="s">
        <v>840</v>
      </c>
      <c r="D389" s="19">
        <v>34880</v>
      </c>
      <c r="E389" s="16" t="s">
        <v>111</v>
      </c>
      <c r="F389" s="20">
        <v>50</v>
      </c>
      <c r="G389" s="20">
        <v>0</v>
      </c>
      <c r="H389" s="20">
        <v>22</v>
      </c>
      <c r="I389" s="20">
        <v>10</v>
      </c>
      <c r="J389" s="21">
        <f t="shared" si="201"/>
        <v>274</v>
      </c>
      <c r="K389" s="22">
        <v>11769.18</v>
      </c>
      <c r="L389" s="19">
        <v>44804</v>
      </c>
      <c r="M389" s="22">
        <v>6276.82</v>
      </c>
      <c r="N389" s="22">
        <v>5492.36</v>
      </c>
      <c r="O389" s="22">
        <f t="shared" si="202"/>
        <v>5649.28</v>
      </c>
      <c r="P389" s="22">
        <v>156.91999999999999</v>
      </c>
      <c r="Q389" s="22">
        <f t="shared" si="203"/>
        <v>19.614999999999998</v>
      </c>
      <c r="R389" s="22">
        <f t="shared" si="212"/>
        <v>78.459999999999994</v>
      </c>
      <c r="S389" s="22">
        <f t="shared" si="204"/>
        <v>5413.9</v>
      </c>
      <c r="U389" s="22">
        <v>5649.28</v>
      </c>
      <c r="V389" s="23">
        <v>62.5</v>
      </c>
      <c r="W389" s="23">
        <v>50</v>
      </c>
      <c r="X389" s="23">
        <f t="shared" si="205"/>
        <v>12.5</v>
      </c>
      <c r="Y389" s="24">
        <f t="shared" si="206"/>
        <v>150</v>
      </c>
      <c r="Z389" s="24">
        <f t="shared" si="207"/>
        <v>432</v>
      </c>
      <c r="AA389" s="22">
        <f t="shared" si="208"/>
        <v>13.077037037037037</v>
      </c>
      <c r="AB389" s="22">
        <f t="shared" si="209"/>
        <v>156.92444444444445</v>
      </c>
      <c r="AC389" s="22">
        <f t="shared" si="210"/>
        <v>5492.3555555555549</v>
      </c>
      <c r="AD389" s="22">
        <f t="shared" si="211"/>
        <v>78.455555555555293</v>
      </c>
      <c r="AE389" s="24"/>
      <c r="AF389" s="4">
        <v>156.92444444444445</v>
      </c>
      <c r="AG389" s="4">
        <v>0</v>
      </c>
      <c r="AH389" s="4">
        <f t="shared" si="213"/>
        <v>156.92444444444445</v>
      </c>
    </row>
    <row r="390" spans="1:34">
      <c r="A390" s="16" t="s">
        <v>841</v>
      </c>
      <c r="B390" s="16" t="s">
        <v>842</v>
      </c>
      <c r="C390" s="16" t="s">
        <v>843</v>
      </c>
      <c r="D390" s="19">
        <v>34880</v>
      </c>
      <c r="E390" s="16" t="s">
        <v>111</v>
      </c>
      <c r="F390" s="20">
        <v>50</v>
      </c>
      <c r="G390" s="20">
        <v>0</v>
      </c>
      <c r="H390" s="20">
        <v>22</v>
      </c>
      <c r="I390" s="20">
        <v>10</v>
      </c>
      <c r="J390" s="21">
        <f t="shared" si="201"/>
        <v>274</v>
      </c>
      <c r="K390" s="22">
        <v>729365.36</v>
      </c>
      <c r="L390" s="19">
        <v>44804</v>
      </c>
      <c r="M390" s="22">
        <v>388994.92</v>
      </c>
      <c r="N390" s="22">
        <v>340370.44</v>
      </c>
      <c r="O390" s="22">
        <f t="shared" si="202"/>
        <v>350095.31</v>
      </c>
      <c r="P390" s="22">
        <v>9724.8700000000008</v>
      </c>
      <c r="Q390" s="22">
        <f t="shared" si="203"/>
        <v>1215.6087500000001</v>
      </c>
      <c r="R390" s="22">
        <f t="shared" si="212"/>
        <v>4862.4350000000004</v>
      </c>
      <c r="S390" s="22">
        <f t="shared" si="204"/>
        <v>335508.005</v>
      </c>
      <c r="U390" s="22">
        <v>350095.31</v>
      </c>
      <c r="V390" s="23">
        <v>62.5</v>
      </c>
      <c r="W390" s="23">
        <v>50</v>
      </c>
      <c r="X390" s="23">
        <f t="shared" si="205"/>
        <v>12.5</v>
      </c>
      <c r="Y390" s="24">
        <f t="shared" si="206"/>
        <v>150</v>
      </c>
      <c r="Z390" s="24">
        <f t="shared" si="207"/>
        <v>432</v>
      </c>
      <c r="AA390" s="22">
        <f t="shared" si="208"/>
        <v>810.40581018518515</v>
      </c>
      <c r="AB390" s="22">
        <f t="shared" si="209"/>
        <v>9724.8697222222218</v>
      </c>
      <c r="AC390" s="22">
        <f t="shared" si="210"/>
        <v>340370.44027777779</v>
      </c>
      <c r="AD390" s="22">
        <f t="shared" si="211"/>
        <v>4862.4352777777822</v>
      </c>
      <c r="AE390" s="24"/>
      <c r="AF390" s="4">
        <v>9724.8697222222218</v>
      </c>
      <c r="AG390" s="4">
        <v>0</v>
      </c>
      <c r="AH390" s="4">
        <f t="shared" si="213"/>
        <v>9724.8697222222218</v>
      </c>
    </row>
    <row r="391" spans="1:34">
      <c r="A391" s="16" t="s">
        <v>844</v>
      </c>
      <c r="B391" s="16" t="s">
        <v>845</v>
      </c>
      <c r="C391" s="16" t="s">
        <v>846</v>
      </c>
      <c r="D391" s="19">
        <v>34880</v>
      </c>
      <c r="E391" s="16" t="s">
        <v>111</v>
      </c>
      <c r="F391" s="20">
        <v>50</v>
      </c>
      <c r="G391" s="20">
        <v>0</v>
      </c>
      <c r="H391" s="20">
        <v>22</v>
      </c>
      <c r="I391" s="20">
        <v>10</v>
      </c>
      <c r="J391" s="21">
        <f t="shared" si="201"/>
        <v>274</v>
      </c>
      <c r="K391" s="22">
        <v>16985.63</v>
      </c>
      <c r="L391" s="19">
        <v>44804</v>
      </c>
      <c r="M391" s="22">
        <v>9058.9500000000007</v>
      </c>
      <c r="N391" s="22">
        <v>7926.68</v>
      </c>
      <c r="O391" s="22">
        <f t="shared" si="202"/>
        <v>8153.1500000000005</v>
      </c>
      <c r="P391" s="22">
        <v>226.47</v>
      </c>
      <c r="Q391" s="22">
        <f t="shared" si="203"/>
        <v>28.30875</v>
      </c>
      <c r="R391" s="22">
        <f t="shared" si="212"/>
        <v>113.235</v>
      </c>
      <c r="S391" s="22">
        <f t="shared" si="204"/>
        <v>7813.4450000000006</v>
      </c>
      <c r="U391" s="22">
        <v>8153.1500000000005</v>
      </c>
      <c r="V391" s="23">
        <v>62.5</v>
      </c>
      <c r="W391" s="23">
        <v>50</v>
      </c>
      <c r="X391" s="23">
        <f t="shared" si="205"/>
        <v>12.5</v>
      </c>
      <c r="Y391" s="24">
        <f t="shared" si="206"/>
        <v>150</v>
      </c>
      <c r="Z391" s="24">
        <f t="shared" si="207"/>
        <v>432</v>
      </c>
      <c r="AA391" s="22">
        <f t="shared" si="208"/>
        <v>18.873032407407408</v>
      </c>
      <c r="AB391" s="22">
        <f t="shared" si="209"/>
        <v>226.47638888888889</v>
      </c>
      <c r="AC391" s="22">
        <f t="shared" si="210"/>
        <v>7926.6736111111113</v>
      </c>
      <c r="AD391" s="22">
        <f t="shared" si="211"/>
        <v>113.22861111111069</v>
      </c>
      <c r="AE391" s="24"/>
      <c r="AF391" s="4">
        <v>226.47638888888889</v>
      </c>
      <c r="AG391" s="4">
        <v>0</v>
      </c>
      <c r="AH391" s="4">
        <f t="shared" si="213"/>
        <v>226.47638888888889</v>
      </c>
    </row>
    <row r="392" spans="1:34">
      <c r="A392" s="16" t="s">
        <v>847</v>
      </c>
      <c r="B392" s="16" t="s">
        <v>848</v>
      </c>
      <c r="C392" s="16" t="s">
        <v>849</v>
      </c>
      <c r="D392" s="19">
        <v>35246</v>
      </c>
      <c r="E392" s="16" t="s">
        <v>111</v>
      </c>
      <c r="F392" s="20">
        <v>50</v>
      </c>
      <c r="G392" s="20">
        <v>0</v>
      </c>
      <c r="H392" s="20">
        <v>23</v>
      </c>
      <c r="I392" s="20">
        <v>10</v>
      </c>
      <c r="J392" s="21">
        <f t="shared" si="201"/>
        <v>286</v>
      </c>
      <c r="K392" s="22">
        <v>544.14</v>
      </c>
      <c r="L392" s="19">
        <v>44804</v>
      </c>
      <c r="M392" s="22">
        <v>279.27</v>
      </c>
      <c r="N392" s="22">
        <v>264.87</v>
      </c>
      <c r="O392" s="22">
        <f t="shared" si="202"/>
        <v>272.12</v>
      </c>
      <c r="P392" s="22">
        <v>7.25</v>
      </c>
      <c r="Q392" s="22">
        <f t="shared" si="203"/>
        <v>0.90625</v>
      </c>
      <c r="R392" s="22">
        <f t="shared" si="212"/>
        <v>3.625</v>
      </c>
      <c r="S392" s="22">
        <f t="shared" si="204"/>
        <v>261.245</v>
      </c>
      <c r="U392" s="22">
        <v>272.12</v>
      </c>
      <c r="V392" s="23">
        <v>62.5</v>
      </c>
      <c r="W392" s="23">
        <v>50</v>
      </c>
      <c r="X392" s="23">
        <f t="shared" si="205"/>
        <v>12.5</v>
      </c>
      <c r="Y392" s="24">
        <f t="shared" si="206"/>
        <v>150</v>
      </c>
      <c r="Z392" s="24">
        <f t="shared" si="207"/>
        <v>444</v>
      </c>
      <c r="AA392" s="22">
        <f t="shared" si="208"/>
        <v>0.61288288288288284</v>
      </c>
      <c r="AB392" s="22">
        <f t="shared" si="209"/>
        <v>7.3545945945945945</v>
      </c>
      <c r="AC392" s="22">
        <f t="shared" si="210"/>
        <v>264.76540540540543</v>
      </c>
      <c r="AD392" s="22">
        <f t="shared" si="211"/>
        <v>3.5204054054054268</v>
      </c>
      <c r="AE392" s="24"/>
      <c r="AF392" s="4">
        <v>7.3545945945945945</v>
      </c>
      <c r="AG392" s="4">
        <v>0</v>
      </c>
      <c r="AH392" s="4">
        <f t="shared" si="213"/>
        <v>7.3545945945945945</v>
      </c>
    </row>
    <row r="393" spans="1:34">
      <c r="A393" s="16" t="s">
        <v>850</v>
      </c>
      <c r="B393" s="16" t="s">
        <v>851</v>
      </c>
      <c r="C393" s="16" t="s">
        <v>852</v>
      </c>
      <c r="D393" s="19">
        <v>35246</v>
      </c>
      <c r="E393" s="16" t="s">
        <v>111</v>
      </c>
      <c r="F393" s="20">
        <v>50</v>
      </c>
      <c r="G393" s="20">
        <v>0</v>
      </c>
      <c r="H393" s="20">
        <v>23</v>
      </c>
      <c r="I393" s="20">
        <v>10</v>
      </c>
      <c r="J393" s="21">
        <f t="shared" si="201"/>
        <v>286</v>
      </c>
      <c r="K393" s="22">
        <v>2315.67</v>
      </c>
      <c r="L393" s="19">
        <v>44804</v>
      </c>
      <c r="M393" s="22">
        <v>1188.6400000000001</v>
      </c>
      <c r="N393" s="22">
        <v>1127.03</v>
      </c>
      <c r="O393" s="22">
        <f t="shared" si="202"/>
        <v>1157.8999999999999</v>
      </c>
      <c r="P393" s="22">
        <v>30.87</v>
      </c>
      <c r="Q393" s="22">
        <f t="shared" si="203"/>
        <v>3.8587500000000001</v>
      </c>
      <c r="R393" s="22">
        <f t="shared" si="212"/>
        <v>15.435</v>
      </c>
      <c r="S393" s="22">
        <f t="shared" si="204"/>
        <v>1111.595</v>
      </c>
      <c r="U393" s="22">
        <v>1157.8999999999999</v>
      </c>
      <c r="V393" s="23">
        <v>62.5</v>
      </c>
      <c r="W393" s="23">
        <v>50</v>
      </c>
      <c r="X393" s="23">
        <f t="shared" si="205"/>
        <v>12.5</v>
      </c>
      <c r="Y393" s="24">
        <f t="shared" si="206"/>
        <v>150</v>
      </c>
      <c r="Z393" s="24">
        <f t="shared" si="207"/>
        <v>444</v>
      </c>
      <c r="AA393" s="22">
        <f t="shared" si="208"/>
        <v>2.6078828828828824</v>
      </c>
      <c r="AB393" s="22">
        <f t="shared" si="209"/>
        <v>31.294594594594589</v>
      </c>
      <c r="AC393" s="22">
        <f t="shared" si="210"/>
        <v>1126.6054054054052</v>
      </c>
      <c r="AD393" s="22">
        <f t="shared" si="211"/>
        <v>15.010405405405209</v>
      </c>
      <c r="AE393" s="24"/>
      <c r="AF393" s="4">
        <v>31.294594594594589</v>
      </c>
      <c r="AG393" s="4">
        <v>0</v>
      </c>
      <c r="AH393" s="4">
        <f t="shared" si="213"/>
        <v>31.294594594594589</v>
      </c>
    </row>
    <row r="394" spans="1:34">
      <c r="A394" s="16" t="s">
        <v>853</v>
      </c>
      <c r="B394" s="16" t="s">
        <v>854</v>
      </c>
      <c r="C394" s="16" t="s">
        <v>789</v>
      </c>
      <c r="D394" s="19">
        <v>35246</v>
      </c>
      <c r="E394" s="16" t="s">
        <v>111</v>
      </c>
      <c r="F394" s="20">
        <v>50</v>
      </c>
      <c r="G394" s="20">
        <v>0</v>
      </c>
      <c r="H394" s="20">
        <v>23</v>
      </c>
      <c r="I394" s="20">
        <v>10</v>
      </c>
      <c r="J394" s="21">
        <f t="shared" si="201"/>
        <v>286</v>
      </c>
      <c r="K394" s="22">
        <v>20648.11</v>
      </c>
      <c r="L394" s="19">
        <v>44804</v>
      </c>
      <c r="M394" s="22">
        <v>10599.29</v>
      </c>
      <c r="N394" s="22">
        <v>10048.82</v>
      </c>
      <c r="O394" s="22">
        <f t="shared" si="202"/>
        <v>10324.119999999999</v>
      </c>
      <c r="P394" s="22">
        <v>275.3</v>
      </c>
      <c r="Q394" s="22">
        <f t="shared" si="203"/>
        <v>34.412500000000001</v>
      </c>
      <c r="R394" s="22">
        <f t="shared" si="212"/>
        <v>137.65</v>
      </c>
      <c r="S394" s="22">
        <f t="shared" si="204"/>
        <v>9911.17</v>
      </c>
      <c r="U394" s="22">
        <v>10324.119999999999</v>
      </c>
      <c r="V394" s="23">
        <v>62.5</v>
      </c>
      <c r="W394" s="23">
        <v>50</v>
      </c>
      <c r="X394" s="23">
        <f t="shared" si="205"/>
        <v>12.5</v>
      </c>
      <c r="Y394" s="24">
        <f t="shared" si="206"/>
        <v>150</v>
      </c>
      <c r="Z394" s="24">
        <f t="shared" si="207"/>
        <v>444</v>
      </c>
      <c r="AA394" s="22">
        <f t="shared" si="208"/>
        <v>23.252522522522518</v>
      </c>
      <c r="AB394" s="22">
        <f t="shared" si="209"/>
        <v>279.03027027027019</v>
      </c>
      <c r="AC394" s="22">
        <f t="shared" si="210"/>
        <v>10045.089729729729</v>
      </c>
      <c r="AD394" s="22">
        <f t="shared" si="211"/>
        <v>133.91972972972872</v>
      </c>
      <c r="AE394" s="24"/>
      <c r="AF394" s="4">
        <v>279.03027027027019</v>
      </c>
      <c r="AG394" s="4">
        <v>0</v>
      </c>
      <c r="AH394" s="4">
        <f t="shared" si="213"/>
        <v>279.03027027027019</v>
      </c>
    </row>
    <row r="395" spans="1:34">
      <c r="A395" s="16" t="s">
        <v>855</v>
      </c>
      <c r="B395" s="16" t="s">
        <v>856</v>
      </c>
      <c r="C395" s="16" t="s">
        <v>857</v>
      </c>
      <c r="D395" s="19">
        <v>35246</v>
      </c>
      <c r="E395" s="16" t="s">
        <v>111</v>
      </c>
      <c r="F395" s="20">
        <v>50</v>
      </c>
      <c r="G395" s="20">
        <v>0</v>
      </c>
      <c r="H395" s="20">
        <v>23</v>
      </c>
      <c r="I395" s="20">
        <v>10</v>
      </c>
      <c r="J395" s="21">
        <f t="shared" si="201"/>
        <v>286</v>
      </c>
      <c r="K395" s="22">
        <v>905.98</v>
      </c>
      <c r="L395" s="19">
        <v>44804</v>
      </c>
      <c r="M395" s="22">
        <v>465.08</v>
      </c>
      <c r="N395" s="22">
        <v>440.9</v>
      </c>
      <c r="O395" s="22">
        <f t="shared" si="202"/>
        <v>452.97999999999996</v>
      </c>
      <c r="P395" s="22">
        <v>12.08</v>
      </c>
      <c r="Q395" s="22">
        <f t="shared" si="203"/>
        <v>1.51</v>
      </c>
      <c r="R395" s="22">
        <f t="shared" si="212"/>
        <v>6.04</v>
      </c>
      <c r="S395" s="22">
        <f t="shared" si="204"/>
        <v>434.85999999999996</v>
      </c>
      <c r="U395" s="22">
        <v>452.97999999999996</v>
      </c>
      <c r="V395" s="23">
        <v>62.5</v>
      </c>
      <c r="W395" s="23">
        <v>50</v>
      </c>
      <c r="X395" s="23">
        <f t="shared" si="205"/>
        <v>12.5</v>
      </c>
      <c r="Y395" s="24">
        <f t="shared" si="206"/>
        <v>150</v>
      </c>
      <c r="Z395" s="24">
        <f t="shared" si="207"/>
        <v>444</v>
      </c>
      <c r="AA395" s="22">
        <f t="shared" si="208"/>
        <v>1.0202252252252251</v>
      </c>
      <c r="AB395" s="22">
        <f t="shared" si="209"/>
        <v>12.242702702702701</v>
      </c>
      <c r="AC395" s="22">
        <f t="shared" si="210"/>
        <v>440.73729729729723</v>
      </c>
      <c r="AD395" s="22">
        <f t="shared" si="211"/>
        <v>5.8772972972972752</v>
      </c>
      <c r="AE395" s="24"/>
      <c r="AF395" s="4">
        <v>12.242702702702701</v>
      </c>
      <c r="AG395" s="4">
        <v>0</v>
      </c>
      <c r="AH395" s="4">
        <f t="shared" si="213"/>
        <v>12.242702702702701</v>
      </c>
    </row>
    <row r="396" spans="1:34">
      <c r="A396" s="16" t="s">
        <v>858</v>
      </c>
      <c r="B396" s="16" t="s">
        <v>859</v>
      </c>
      <c r="C396" s="16" t="s">
        <v>860</v>
      </c>
      <c r="D396" s="19">
        <v>35246</v>
      </c>
      <c r="E396" s="16" t="s">
        <v>111</v>
      </c>
      <c r="F396" s="20">
        <v>50</v>
      </c>
      <c r="G396" s="20">
        <v>0</v>
      </c>
      <c r="H396" s="20">
        <v>23</v>
      </c>
      <c r="I396" s="20">
        <v>10</v>
      </c>
      <c r="J396" s="21">
        <f t="shared" si="201"/>
        <v>286</v>
      </c>
      <c r="K396" s="22">
        <v>666.03</v>
      </c>
      <c r="L396" s="19">
        <v>44804</v>
      </c>
      <c r="M396" s="22">
        <v>341.88</v>
      </c>
      <c r="N396" s="22">
        <v>324.14999999999998</v>
      </c>
      <c r="O396" s="22">
        <f t="shared" si="202"/>
        <v>333.03</v>
      </c>
      <c r="P396" s="22">
        <v>8.8800000000000008</v>
      </c>
      <c r="Q396" s="22">
        <f t="shared" si="203"/>
        <v>1.1100000000000001</v>
      </c>
      <c r="R396" s="22">
        <f t="shared" si="212"/>
        <v>4.4400000000000004</v>
      </c>
      <c r="S396" s="22">
        <f t="shared" si="204"/>
        <v>319.70999999999998</v>
      </c>
      <c r="U396" s="22">
        <v>333.03</v>
      </c>
      <c r="V396" s="23">
        <v>62.5</v>
      </c>
      <c r="W396" s="23">
        <v>50</v>
      </c>
      <c r="X396" s="23">
        <f t="shared" si="205"/>
        <v>12.5</v>
      </c>
      <c r="Y396" s="24">
        <f t="shared" si="206"/>
        <v>150</v>
      </c>
      <c r="Z396" s="24">
        <f t="shared" si="207"/>
        <v>444</v>
      </c>
      <c r="AA396" s="22">
        <f t="shared" si="208"/>
        <v>0.75006756756756754</v>
      </c>
      <c r="AB396" s="22">
        <f t="shared" si="209"/>
        <v>9.00081081081081</v>
      </c>
      <c r="AC396" s="22">
        <f t="shared" si="210"/>
        <v>324.02918918918914</v>
      </c>
      <c r="AD396" s="22">
        <f t="shared" si="211"/>
        <v>4.3191891891891601</v>
      </c>
      <c r="AE396" s="24"/>
      <c r="AF396" s="4">
        <v>9.00081081081081</v>
      </c>
      <c r="AG396" s="4">
        <v>0</v>
      </c>
      <c r="AH396" s="4">
        <f t="shared" si="213"/>
        <v>9.00081081081081</v>
      </c>
    </row>
    <row r="397" spans="1:34">
      <c r="A397" s="16" t="s">
        <v>861</v>
      </c>
      <c r="B397" s="16" t="s">
        <v>862</v>
      </c>
      <c r="C397" s="16" t="s">
        <v>742</v>
      </c>
      <c r="D397" s="19">
        <v>35246</v>
      </c>
      <c r="E397" s="16" t="s">
        <v>111</v>
      </c>
      <c r="F397" s="20">
        <v>50</v>
      </c>
      <c r="G397" s="20">
        <v>0</v>
      </c>
      <c r="H397" s="20">
        <v>23</v>
      </c>
      <c r="I397" s="20">
        <v>10</v>
      </c>
      <c r="J397" s="21">
        <f t="shared" si="201"/>
        <v>286</v>
      </c>
      <c r="K397" s="22">
        <v>1285.75</v>
      </c>
      <c r="L397" s="19">
        <v>44804</v>
      </c>
      <c r="M397" s="22">
        <v>660.13</v>
      </c>
      <c r="N397" s="22">
        <v>625.62</v>
      </c>
      <c r="O397" s="22">
        <f t="shared" si="202"/>
        <v>642.76</v>
      </c>
      <c r="P397" s="22">
        <v>17.14</v>
      </c>
      <c r="Q397" s="22">
        <f t="shared" si="203"/>
        <v>2.1425000000000001</v>
      </c>
      <c r="R397" s="22">
        <f t="shared" si="212"/>
        <v>8.57</v>
      </c>
      <c r="S397" s="22">
        <f t="shared" si="204"/>
        <v>617.04999999999995</v>
      </c>
      <c r="U397" s="22">
        <v>642.76</v>
      </c>
      <c r="V397" s="23">
        <v>62.5</v>
      </c>
      <c r="W397" s="23">
        <v>50</v>
      </c>
      <c r="X397" s="23">
        <f t="shared" si="205"/>
        <v>12.5</v>
      </c>
      <c r="Y397" s="24">
        <f t="shared" si="206"/>
        <v>150</v>
      </c>
      <c r="Z397" s="24">
        <f t="shared" si="207"/>
        <v>444</v>
      </c>
      <c r="AA397" s="22">
        <f t="shared" si="208"/>
        <v>1.4476576576576576</v>
      </c>
      <c r="AB397" s="22">
        <f t="shared" si="209"/>
        <v>17.371891891891892</v>
      </c>
      <c r="AC397" s="22">
        <f t="shared" si="210"/>
        <v>625.3881081081081</v>
      </c>
      <c r="AD397" s="22">
        <f t="shared" si="211"/>
        <v>8.3381081081081447</v>
      </c>
      <c r="AE397" s="24"/>
      <c r="AF397" s="4">
        <v>17.371891891891892</v>
      </c>
      <c r="AG397" s="4">
        <v>0</v>
      </c>
      <c r="AH397" s="4">
        <f t="shared" si="213"/>
        <v>17.371891891891892</v>
      </c>
    </row>
    <row r="398" spans="1:34">
      <c r="A398" s="16" t="s">
        <v>863</v>
      </c>
      <c r="B398" s="16" t="s">
        <v>864</v>
      </c>
      <c r="C398" s="16" t="s">
        <v>865</v>
      </c>
      <c r="D398" s="19">
        <v>35246</v>
      </c>
      <c r="E398" s="16" t="s">
        <v>111</v>
      </c>
      <c r="F398" s="20">
        <v>50</v>
      </c>
      <c r="G398" s="20">
        <v>0</v>
      </c>
      <c r="H398" s="20">
        <v>23</v>
      </c>
      <c r="I398" s="20">
        <v>10</v>
      </c>
      <c r="J398" s="21">
        <f t="shared" si="201"/>
        <v>286</v>
      </c>
      <c r="K398" s="22">
        <v>674.11</v>
      </c>
      <c r="L398" s="19">
        <v>44804</v>
      </c>
      <c r="M398" s="22">
        <v>346.01</v>
      </c>
      <c r="N398" s="22">
        <v>328.1</v>
      </c>
      <c r="O398" s="22">
        <f t="shared" si="202"/>
        <v>337.08000000000004</v>
      </c>
      <c r="P398" s="22">
        <v>8.98</v>
      </c>
      <c r="Q398" s="22">
        <f t="shared" si="203"/>
        <v>1.1225000000000001</v>
      </c>
      <c r="R398" s="22">
        <f t="shared" si="212"/>
        <v>4.49</v>
      </c>
      <c r="S398" s="22">
        <f t="shared" si="204"/>
        <v>323.61</v>
      </c>
      <c r="U398" s="22">
        <v>337.08000000000004</v>
      </c>
      <c r="V398" s="23">
        <v>62.5</v>
      </c>
      <c r="W398" s="23">
        <v>50</v>
      </c>
      <c r="X398" s="23">
        <f t="shared" si="205"/>
        <v>12.5</v>
      </c>
      <c r="Y398" s="24">
        <f t="shared" si="206"/>
        <v>150</v>
      </c>
      <c r="Z398" s="24">
        <f t="shared" si="207"/>
        <v>444</v>
      </c>
      <c r="AA398" s="22">
        <f t="shared" si="208"/>
        <v>0.75918918918918932</v>
      </c>
      <c r="AB398" s="22">
        <f t="shared" si="209"/>
        <v>9.1102702702702718</v>
      </c>
      <c r="AC398" s="22">
        <f t="shared" si="210"/>
        <v>327.96972972972975</v>
      </c>
      <c r="AD398" s="22">
        <f t="shared" si="211"/>
        <v>4.3597297297297359</v>
      </c>
      <c r="AE398" s="24"/>
      <c r="AF398" s="4">
        <v>9.1102702702702718</v>
      </c>
      <c r="AG398" s="4">
        <v>0</v>
      </c>
      <c r="AH398" s="4">
        <f t="shared" si="213"/>
        <v>9.1102702702702718</v>
      </c>
    </row>
    <row r="399" spans="1:34">
      <c r="A399" s="16" t="s">
        <v>866</v>
      </c>
      <c r="B399" s="16" t="s">
        <v>867</v>
      </c>
      <c r="C399" s="16" t="s">
        <v>689</v>
      </c>
      <c r="D399" s="19">
        <v>35246</v>
      </c>
      <c r="E399" s="16" t="s">
        <v>111</v>
      </c>
      <c r="F399" s="20">
        <v>50</v>
      </c>
      <c r="G399" s="20">
        <v>0</v>
      </c>
      <c r="H399" s="20">
        <v>23</v>
      </c>
      <c r="I399" s="20">
        <v>10</v>
      </c>
      <c r="J399" s="21">
        <f t="shared" si="201"/>
        <v>286</v>
      </c>
      <c r="K399" s="22">
        <v>18.34</v>
      </c>
      <c r="L399" s="19">
        <v>44804</v>
      </c>
      <c r="M399" s="22">
        <v>9.48</v>
      </c>
      <c r="N399" s="22">
        <v>8.86</v>
      </c>
      <c r="O399" s="22">
        <f t="shared" si="202"/>
        <v>9.1</v>
      </c>
      <c r="P399" s="22">
        <v>0.24</v>
      </c>
      <c r="Q399" s="22">
        <f t="shared" si="203"/>
        <v>0.03</v>
      </c>
      <c r="R399" s="22">
        <f t="shared" si="212"/>
        <v>0.12</v>
      </c>
      <c r="S399" s="22">
        <f t="shared" si="204"/>
        <v>8.74</v>
      </c>
      <c r="U399" s="22">
        <v>9.1</v>
      </c>
      <c r="V399" s="23">
        <v>62.5</v>
      </c>
      <c r="W399" s="23">
        <v>50</v>
      </c>
      <c r="X399" s="23">
        <f t="shared" si="205"/>
        <v>12.5</v>
      </c>
      <c r="Y399" s="24">
        <f t="shared" si="206"/>
        <v>150</v>
      </c>
      <c r="Z399" s="24">
        <f t="shared" si="207"/>
        <v>444</v>
      </c>
      <c r="AA399" s="22">
        <f t="shared" si="208"/>
        <v>2.0495495495495494E-2</v>
      </c>
      <c r="AB399" s="22">
        <f t="shared" si="209"/>
        <v>0.24594594594594593</v>
      </c>
      <c r="AC399" s="22">
        <f t="shared" si="210"/>
        <v>8.8540540540540533</v>
      </c>
      <c r="AD399" s="22">
        <f t="shared" si="211"/>
        <v>0.11405405405405311</v>
      </c>
      <c r="AE399" s="24"/>
      <c r="AF399" s="4">
        <v>0.24594594594594593</v>
      </c>
      <c r="AG399" s="4">
        <v>0</v>
      </c>
      <c r="AH399" s="4">
        <f t="shared" si="213"/>
        <v>0.24594594594594593</v>
      </c>
    </row>
    <row r="400" spans="1:34">
      <c r="A400" s="16" t="s">
        <v>868</v>
      </c>
      <c r="B400" s="16" t="s">
        <v>869</v>
      </c>
      <c r="C400" s="16" t="s">
        <v>870</v>
      </c>
      <c r="D400" s="19">
        <v>35246</v>
      </c>
      <c r="E400" s="16" t="s">
        <v>111</v>
      </c>
      <c r="F400" s="20">
        <v>50</v>
      </c>
      <c r="G400" s="20">
        <v>0</v>
      </c>
      <c r="H400" s="20">
        <v>23</v>
      </c>
      <c r="I400" s="20">
        <v>10</v>
      </c>
      <c r="J400" s="21">
        <f t="shared" si="201"/>
        <v>286</v>
      </c>
      <c r="K400" s="22">
        <v>885</v>
      </c>
      <c r="L400" s="19">
        <v>44804</v>
      </c>
      <c r="M400" s="22">
        <v>454.31</v>
      </c>
      <c r="N400" s="22">
        <v>430.69</v>
      </c>
      <c r="O400" s="22">
        <f t="shared" si="202"/>
        <v>442.49</v>
      </c>
      <c r="P400" s="22">
        <v>11.8</v>
      </c>
      <c r="Q400" s="22">
        <f t="shared" si="203"/>
        <v>1.4750000000000001</v>
      </c>
      <c r="R400" s="22">
        <f t="shared" si="212"/>
        <v>5.9</v>
      </c>
      <c r="S400" s="22">
        <f t="shared" si="204"/>
        <v>424.79</v>
      </c>
      <c r="U400" s="22">
        <v>442.49</v>
      </c>
      <c r="V400" s="23">
        <v>62.5</v>
      </c>
      <c r="W400" s="23">
        <v>50</v>
      </c>
      <c r="X400" s="23">
        <f t="shared" si="205"/>
        <v>12.5</v>
      </c>
      <c r="Y400" s="24">
        <f t="shared" si="206"/>
        <v>150</v>
      </c>
      <c r="Z400" s="24">
        <f t="shared" si="207"/>
        <v>444</v>
      </c>
      <c r="AA400" s="22">
        <f t="shared" si="208"/>
        <v>0.99659909909909916</v>
      </c>
      <c r="AB400" s="22">
        <f t="shared" si="209"/>
        <v>11.959189189189189</v>
      </c>
      <c r="AC400" s="22">
        <f t="shared" si="210"/>
        <v>430.53081081081081</v>
      </c>
      <c r="AD400" s="22">
        <f t="shared" si="211"/>
        <v>5.7408108108107854</v>
      </c>
      <c r="AE400" s="24"/>
      <c r="AF400" s="4">
        <v>11.959189189189189</v>
      </c>
      <c r="AG400" s="4">
        <v>0</v>
      </c>
      <c r="AH400" s="4">
        <f t="shared" si="213"/>
        <v>11.959189189189189</v>
      </c>
    </row>
    <row r="401" spans="1:34">
      <c r="A401" s="16" t="s">
        <v>871</v>
      </c>
      <c r="B401" s="16" t="s">
        <v>872</v>
      </c>
      <c r="C401" s="16" t="s">
        <v>873</v>
      </c>
      <c r="D401" s="19">
        <v>35246</v>
      </c>
      <c r="E401" s="16" t="s">
        <v>111</v>
      </c>
      <c r="F401" s="20">
        <v>50</v>
      </c>
      <c r="G401" s="20">
        <v>0</v>
      </c>
      <c r="H401" s="20">
        <v>23</v>
      </c>
      <c r="I401" s="20">
        <v>10</v>
      </c>
      <c r="J401" s="21">
        <f t="shared" si="201"/>
        <v>286</v>
      </c>
      <c r="K401" s="22">
        <v>97.59</v>
      </c>
      <c r="L401" s="19">
        <v>44804</v>
      </c>
      <c r="M401" s="22">
        <v>50.06</v>
      </c>
      <c r="N401" s="22">
        <v>47.53</v>
      </c>
      <c r="O401" s="22">
        <f t="shared" si="202"/>
        <v>48.83</v>
      </c>
      <c r="P401" s="22">
        <v>1.3</v>
      </c>
      <c r="Q401" s="22">
        <f t="shared" si="203"/>
        <v>0.16250000000000001</v>
      </c>
      <c r="R401" s="22">
        <f t="shared" si="212"/>
        <v>0.65</v>
      </c>
      <c r="S401" s="22">
        <f t="shared" si="204"/>
        <v>46.88</v>
      </c>
      <c r="U401" s="22">
        <v>48.83</v>
      </c>
      <c r="V401" s="23">
        <v>62.5</v>
      </c>
      <c r="W401" s="23">
        <v>50</v>
      </c>
      <c r="X401" s="23">
        <f t="shared" si="205"/>
        <v>12.5</v>
      </c>
      <c r="Y401" s="24">
        <f t="shared" si="206"/>
        <v>150</v>
      </c>
      <c r="Z401" s="24">
        <f t="shared" si="207"/>
        <v>444</v>
      </c>
      <c r="AA401" s="22">
        <f t="shared" si="208"/>
        <v>0.10997747747747748</v>
      </c>
      <c r="AB401" s="22">
        <f t="shared" si="209"/>
        <v>1.3197297297297297</v>
      </c>
      <c r="AC401" s="22">
        <f t="shared" si="210"/>
        <v>47.510270270270269</v>
      </c>
      <c r="AD401" s="22">
        <f t="shared" si="211"/>
        <v>0.63027027027026605</v>
      </c>
      <c r="AE401" s="24"/>
      <c r="AF401" s="4">
        <v>1.3197297297297297</v>
      </c>
      <c r="AG401" s="4">
        <v>0</v>
      </c>
      <c r="AH401" s="4">
        <f t="shared" si="213"/>
        <v>1.3197297297297297</v>
      </c>
    </row>
    <row r="402" spans="1:34">
      <c r="A402" s="16" t="s">
        <v>874</v>
      </c>
      <c r="B402" s="16" t="s">
        <v>875</v>
      </c>
      <c r="C402" s="16" t="s">
        <v>876</v>
      </c>
      <c r="D402" s="19">
        <v>35611</v>
      </c>
      <c r="E402" s="16" t="s">
        <v>111</v>
      </c>
      <c r="F402" s="20">
        <v>50</v>
      </c>
      <c r="G402" s="20">
        <v>0</v>
      </c>
      <c r="H402" s="20">
        <v>24</v>
      </c>
      <c r="I402" s="20">
        <v>10</v>
      </c>
      <c r="J402" s="21">
        <f t="shared" si="201"/>
        <v>298</v>
      </c>
      <c r="K402" s="22">
        <v>17219.009999999998</v>
      </c>
      <c r="L402" s="19">
        <v>44804</v>
      </c>
      <c r="M402" s="22">
        <v>8494.7099999999991</v>
      </c>
      <c r="N402" s="22">
        <v>8724.2999999999993</v>
      </c>
      <c r="O402" s="22">
        <f t="shared" si="202"/>
        <v>8953.8799999999992</v>
      </c>
      <c r="P402" s="22">
        <v>229.58</v>
      </c>
      <c r="Q402" s="22">
        <f t="shared" si="203"/>
        <v>28.697500000000002</v>
      </c>
      <c r="R402" s="22">
        <f t="shared" si="212"/>
        <v>114.79</v>
      </c>
      <c r="S402" s="22">
        <f t="shared" si="204"/>
        <v>8609.5099999999984</v>
      </c>
      <c r="U402" s="22">
        <v>8953.8799999999992</v>
      </c>
      <c r="V402" s="23">
        <v>62.5</v>
      </c>
      <c r="W402" s="23">
        <v>50</v>
      </c>
      <c r="X402" s="23">
        <f t="shared" si="205"/>
        <v>12.5</v>
      </c>
      <c r="Y402" s="24">
        <f t="shared" si="206"/>
        <v>150</v>
      </c>
      <c r="Z402" s="24">
        <f t="shared" si="207"/>
        <v>456</v>
      </c>
      <c r="AA402" s="22">
        <f t="shared" si="208"/>
        <v>19.635701754385963</v>
      </c>
      <c r="AB402" s="22">
        <f t="shared" si="209"/>
        <v>235.62842105263155</v>
      </c>
      <c r="AC402" s="22">
        <f t="shared" si="210"/>
        <v>8718.2515789473673</v>
      </c>
      <c r="AD402" s="22">
        <f t="shared" si="211"/>
        <v>108.74157894736891</v>
      </c>
      <c r="AE402" s="24"/>
      <c r="AF402" s="4">
        <v>235.62842105263155</v>
      </c>
      <c r="AG402" s="4">
        <v>0</v>
      </c>
      <c r="AH402" s="4">
        <f t="shared" si="213"/>
        <v>235.62842105263155</v>
      </c>
    </row>
    <row r="403" spans="1:34">
      <c r="A403" s="16" t="s">
        <v>877</v>
      </c>
      <c r="B403" s="16" t="s">
        <v>878</v>
      </c>
      <c r="C403" s="16" t="s">
        <v>733</v>
      </c>
      <c r="D403" s="19">
        <v>35611</v>
      </c>
      <c r="E403" s="16" t="s">
        <v>111</v>
      </c>
      <c r="F403" s="20">
        <v>50</v>
      </c>
      <c r="G403" s="20">
        <v>0</v>
      </c>
      <c r="H403" s="20">
        <v>24</v>
      </c>
      <c r="I403" s="20">
        <v>10</v>
      </c>
      <c r="J403" s="21">
        <f t="shared" si="201"/>
        <v>298</v>
      </c>
      <c r="K403" s="22">
        <v>18028.060000000001</v>
      </c>
      <c r="L403" s="19">
        <v>44804</v>
      </c>
      <c r="M403" s="22">
        <v>8893.82</v>
      </c>
      <c r="N403" s="22">
        <v>9134.24</v>
      </c>
      <c r="O403" s="22">
        <f t="shared" si="202"/>
        <v>9374.61</v>
      </c>
      <c r="P403" s="22">
        <v>240.37</v>
      </c>
      <c r="Q403" s="22">
        <f t="shared" si="203"/>
        <v>30.046250000000001</v>
      </c>
      <c r="R403" s="22">
        <f t="shared" si="212"/>
        <v>120.185</v>
      </c>
      <c r="S403" s="22">
        <f t="shared" si="204"/>
        <v>9014.0550000000003</v>
      </c>
      <c r="U403" s="22">
        <v>9374.61</v>
      </c>
      <c r="V403" s="23">
        <v>62.5</v>
      </c>
      <c r="W403" s="23">
        <v>50</v>
      </c>
      <c r="X403" s="23">
        <f t="shared" si="205"/>
        <v>12.5</v>
      </c>
      <c r="Y403" s="24">
        <f t="shared" si="206"/>
        <v>150</v>
      </c>
      <c r="Z403" s="24">
        <f t="shared" si="207"/>
        <v>456</v>
      </c>
      <c r="AA403" s="22">
        <f t="shared" si="208"/>
        <v>20.558355263157896</v>
      </c>
      <c r="AB403" s="22">
        <f t="shared" si="209"/>
        <v>246.70026315789477</v>
      </c>
      <c r="AC403" s="22">
        <f t="shared" si="210"/>
        <v>9127.9097368421062</v>
      </c>
      <c r="AD403" s="22">
        <f t="shared" si="211"/>
        <v>113.85473684210592</v>
      </c>
      <c r="AE403" s="24"/>
      <c r="AF403" s="4">
        <v>246.70026315789477</v>
      </c>
      <c r="AG403" s="4">
        <v>0</v>
      </c>
      <c r="AH403" s="4">
        <f t="shared" si="213"/>
        <v>246.70026315789477</v>
      </c>
    </row>
    <row r="404" spans="1:34">
      <c r="A404" s="16" t="s">
        <v>879</v>
      </c>
      <c r="B404" s="16" t="s">
        <v>880</v>
      </c>
      <c r="C404" s="16" t="s">
        <v>789</v>
      </c>
      <c r="D404" s="19">
        <v>35611</v>
      </c>
      <c r="E404" s="16" t="s">
        <v>111</v>
      </c>
      <c r="F404" s="20">
        <v>50</v>
      </c>
      <c r="G404" s="20">
        <v>0</v>
      </c>
      <c r="H404" s="20">
        <v>24</v>
      </c>
      <c r="I404" s="20">
        <v>10</v>
      </c>
      <c r="J404" s="21">
        <f t="shared" si="201"/>
        <v>298</v>
      </c>
      <c r="K404" s="22">
        <v>660824.48</v>
      </c>
      <c r="L404" s="19">
        <v>44804</v>
      </c>
      <c r="M404" s="22">
        <v>326006.71999999997</v>
      </c>
      <c r="N404" s="22">
        <v>334817.76</v>
      </c>
      <c r="O404" s="22">
        <f t="shared" si="202"/>
        <v>343628.75</v>
      </c>
      <c r="P404" s="22">
        <v>8810.99</v>
      </c>
      <c r="Q404" s="22">
        <f t="shared" si="203"/>
        <v>1101.37375</v>
      </c>
      <c r="R404" s="22">
        <f t="shared" si="212"/>
        <v>4405.4949999999999</v>
      </c>
      <c r="S404" s="22">
        <f t="shared" si="204"/>
        <v>330412.26500000001</v>
      </c>
      <c r="U404" s="22">
        <v>343628.75</v>
      </c>
      <c r="V404" s="23">
        <v>62.5</v>
      </c>
      <c r="W404" s="23">
        <v>50</v>
      </c>
      <c r="X404" s="23">
        <f t="shared" si="205"/>
        <v>12.5</v>
      </c>
      <c r="Y404" s="24">
        <f t="shared" si="206"/>
        <v>150</v>
      </c>
      <c r="Z404" s="24">
        <f t="shared" si="207"/>
        <v>456</v>
      </c>
      <c r="AA404" s="22">
        <f t="shared" si="208"/>
        <v>753.57182017543857</v>
      </c>
      <c r="AB404" s="22">
        <f t="shared" si="209"/>
        <v>9042.8618421052633</v>
      </c>
      <c r="AC404" s="22">
        <f t="shared" si="210"/>
        <v>334585.88815789472</v>
      </c>
      <c r="AD404" s="22">
        <f t="shared" si="211"/>
        <v>4173.6231578947045</v>
      </c>
      <c r="AE404" s="24"/>
      <c r="AF404" s="4">
        <v>9042.8618421052633</v>
      </c>
      <c r="AG404" s="4">
        <v>0</v>
      </c>
      <c r="AH404" s="4">
        <f t="shared" si="213"/>
        <v>9042.8618421052633</v>
      </c>
    </row>
    <row r="405" spans="1:34">
      <c r="A405" s="16" t="s">
        <v>881</v>
      </c>
      <c r="B405" s="16" t="s">
        <v>882</v>
      </c>
      <c r="C405" s="16" t="s">
        <v>883</v>
      </c>
      <c r="D405" s="19">
        <v>35611</v>
      </c>
      <c r="E405" s="16" t="s">
        <v>111</v>
      </c>
      <c r="F405" s="20">
        <v>50</v>
      </c>
      <c r="G405" s="20">
        <v>0</v>
      </c>
      <c r="H405" s="20">
        <v>24</v>
      </c>
      <c r="I405" s="20">
        <v>10</v>
      </c>
      <c r="J405" s="21">
        <f t="shared" si="201"/>
        <v>298</v>
      </c>
      <c r="K405" s="22">
        <v>66.02</v>
      </c>
      <c r="L405" s="19">
        <v>44804</v>
      </c>
      <c r="M405" s="22">
        <v>32.56</v>
      </c>
      <c r="N405" s="22">
        <v>33.46</v>
      </c>
      <c r="O405" s="22">
        <f t="shared" si="202"/>
        <v>34.340000000000003</v>
      </c>
      <c r="P405" s="22">
        <v>0.88</v>
      </c>
      <c r="Q405" s="22">
        <f t="shared" si="203"/>
        <v>0.11</v>
      </c>
      <c r="R405" s="22">
        <f t="shared" si="212"/>
        <v>0.44</v>
      </c>
      <c r="S405" s="22">
        <f t="shared" si="204"/>
        <v>33.020000000000003</v>
      </c>
      <c r="U405" s="22">
        <v>34.340000000000003</v>
      </c>
      <c r="V405" s="23">
        <v>62.5</v>
      </c>
      <c r="W405" s="23">
        <v>50</v>
      </c>
      <c r="X405" s="23">
        <f t="shared" si="205"/>
        <v>12.5</v>
      </c>
      <c r="Y405" s="24">
        <f t="shared" si="206"/>
        <v>150</v>
      </c>
      <c r="Z405" s="24">
        <f t="shared" si="207"/>
        <v>456</v>
      </c>
      <c r="AA405" s="22">
        <f t="shared" si="208"/>
        <v>7.5307017543859656E-2</v>
      </c>
      <c r="AB405" s="22">
        <f t="shared" si="209"/>
        <v>0.90368421052631587</v>
      </c>
      <c r="AC405" s="22">
        <f t="shared" si="210"/>
        <v>33.436315789473689</v>
      </c>
      <c r="AD405" s="22">
        <f t="shared" si="211"/>
        <v>0.41631578947368553</v>
      </c>
      <c r="AE405" s="24"/>
      <c r="AF405" s="4">
        <v>0.90368421052631587</v>
      </c>
      <c r="AG405" s="4">
        <v>0</v>
      </c>
      <c r="AH405" s="4">
        <f t="shared" si="213"/>
        <v>0.90368421052631587</v>
      </c>
    </row>
    <row r="406" spans="1:34">
      <c r="A406" s="16" t="s">
        <v>884</v>
      </c>
      <c r="B406" s="16" t="s">
        <v>885</v>
      </c>
      <c r="C406" s="16" t="s">
        <v>849</v>
      </c>
      <c r="D406" s="19">
        <v>35611</v>
      </c>
      <c r="E406" s="16" t="s">
        <v>111</v>
      </c>
      <c r="F406" s="20">
        <v>50</v>
      </c>
      <c r="G406" s="20">
        <v>0</v>
      </c>
      <c r="H406" s="20">
        <v>24</v>
      </c>
      <c r="I406" s="20">
        <v>10</v>
      </c>
      <c r="J406" s="21">
        <f t="shared" si="201"/>
        <v>298</v>
      </c>
      <c r="K406" s="22">
        <v>540.99</v>
      </c>
      <c r="L406" s="19">
        <v>44804</v>
      </c>
      <c r="M406" s="22">
        <v>266.89</v>
      </c>
      <c r="N406" s="22">
        <v>274.10000000000002</v>
      </c>
      <c r="O406" s="22">
        <f t="shared" si="202"/>
        <v>281.31</v>
      </c>
      <c r="P406" s="22">
        <v>7.21</v>
      </c>
      <c r="Q406" s="22">
        <f t="shared" si="203"/>
        <v>0.90125</v>
      </c>
      <c r="R406" s="22">
        <f t="shared" si="212"/>
        <v>3.605</v>
      </c>
      <c r="S406" s="22">
        <f t="shared" si="204"/>
        <v>270.495</v>
      </c>
      <c r="U406" s="22">
        <v>281.31</v>
      </c>
      <c r="V406" s="23">
        <v>62.5</v>
      </c>
      <c r="W406" s="23">
        <v>50</v>
      </c>
      <c r="X406" s="23">
        <f t="shared" si="205"/>
        <v>12.5</v>
      </c>
      <c r="Y406" s="24">
        <f t="shared" si="206"/>
        <v>150</v>
      </c>
      <c r="Z406" s="24">
        <f t="shared" si="207"/>
        <v>456</v>
      </c>
      <c r="AA406" s="22">
        <f t="shared" si="208"/>
        <v>0.61690789473684216</v>
      </c>
      <c r="AB406" s="22">
        <f t="shared" si="209"/>
        <v>7.4028947368421054</v>
      </c>
      <c r="AC406" s="22">
        <f t="shared" si="210"/>
        <v>273.90710526315792</v>
      </c>
      <c r="AD406" s="22">
        <f t="shared" si="211"/>
        <v>3.4121052631579118</v>
      </c>
      <c r="AE406" s="24"/>
      <c r="AF406" s="4">
        <v>7.4028947368421054</v>
      </c>
      <c r="AG406" s="4">
        <v>0</v>
      </c>
      <c r="AH406" s="4">
        <f t="shared" si="213"/>
        <v>7.4028947368421054</v>
      </c>
    </row>
    <row r="407" spans="1:34">
      <c r="A407" s="16" t="s">
        <v>886</v>
      </c>
      <c r="B407" s="16" t="s">
        <v>887</v>
      </c>
      <c r="C407" s="16" t="s">
        <v>888</v>
      </c>
      <c r="D407" s="19">
        <v>35611</v>
      </c>
      <c r="E407" s="16" t="s">
        <v>111</v>
      </c>
      <c r="F407" s="20">
        <v>50</v>
      </c>
      <c r="G407" s="20">
        <v>0</v>
      </c>
      <c r="H407" s="20">
        <v>24</v>
      </c>
      <c r="I407" s="20">
        <v>10</v>
      </c>
      <c r="J407" s="21">
        <f t="shared" si="201"/>
        <v>298</v>
      </c>
      <c r="K407" s="22">
        <v>6935.72</v>
      </c>
      <c r="L407" s="19">
        <v>44804</v>
      </c>
      <c r="M407" s="22">
        <v>3421.75</v>
      </c>
      <c r="N407" s="22">
        <v>3513.97</v>
      </c>
      <c r="O407" s="22">
        <f t="shared" si="202"/>
        <v>3606.45</v>
      </c>
      <c r="P407" s="22">
        <v>92.48</v>
      </c>
      <c r="Q407" s="22">
        <f t="shared" si="203"/>
        <v>11.56</v>
      </c>
      <c r="R407" s="22">
        <f t="shared" si="212"/>
        <v>46.24</v>
      </c>
      <c r="S407" s="22">
        <f t="shared" si="204"/>
        <v>3467.73</v>
      </c>
      <c r="U407" s="22">
        <v>3606.45</v>
      </c>
      <c r="V407" s="23">
        <v>62.5</v>
      </c>
      <c r="W407" s="23">
        <v>50</v>
      </c>
      <c r="X407" s="23">
        <f t="shared" si="205"/>
        <v>12.5</v>
      </c>
      <c r="Y407" s="24">
        <f t="shared" si="206"/>
        <v>150</v>
      </c>
      <c r="Z407" s="24">
        <f t="shared" si="207"/>
        <v>456</v>
      </c>
      <c r="AA407" s="22">
        <f t="shared" si="208"/>
        <v>7.9088815789473683</v>
      </c>
      <c r="AB407" s="22">
        <f t="shared" si="209"/>
        <v>94.906578947368416</v>
      </c>
      <c r="AC407" s="22">
        <f t="shared" si="210"/>
        <v>3511.5434210526314</v>
      </c>
      <c r="AD407" s="22">
        <f t="shared" si="211"/>
        <v>43.813421052631384</v>
      </c>
      <c r="AE407" s="24"/>
      <c r="AF407" s="4">
        <v>94.906578947368416</v>
      </c>
      <c r="AG407" s="4">
        <v>0</v>
      </c>
      <c r="AH407" s="4">
        <f t="shared" si="213"/>
        <v>94.906578947368416</v>
      </c>
    </row>
    <row r="408" spans="1:34">
      <c r="A408" s="16" t="s">
        <v>889</v>
      </c>
      <c r="B408" s="16" t="s">
        <v>890</v>
      </c>
      <c r="C408" s="16" t="s">
        <v>891</v>
      </c>
      <c r="D408" s="19">
        <v>35611</v>
      </c>
      <c r="E408" s="16" t="s">
        <v>111</v>
      </c>
      <c r="F408" s="20">
        <v>50</v>
      </c>
      <c r="G408" s="20">
        <v>0</v>
      </c>
      <c r="H408" s="20">
        <v>24</v>
      </c>
      <c r="I408" s="20">
        <v>10</v>
      </c>
      <c r="J408" s="21">
        <f t="shared" si="201"/>
        <v>298</v>
      </c>
      <c r="K408" s="22">
        <v>27.56</v>
      </c>
      <c r="L408" s="19">
        <v>44804</v>
      </c>
      <c r="M408" s="22">
        <v>13.57</v>
      </c>
      <c r="N408" s="22">
        <v>13.99</v>
      </c>
      <c r="O408" s="22">
        <f t="shared" si="202"/>
        <v>14.35</v>
      </c>
      <c r="P408" s="22">
        <v>0.36</v>
      </c>
      <c r="Q408" s="22">
        <f t="shared" si="203"/>
        <v>4.4999999999999998E-2</v>
      </c>
      <c r="R408" s="22">
        <f t="shared" si="212"/>
        <v>0.18</v>
      </c>
      <c r="S408" s="22">
        <f t="shared" si="204"/>
        <v>13.81</v>
      </c>
      <c r="U408" s="22">
        <v>14.35</v>
      </c>
      <c r="V408" s="23">
        <v>62.5</v>
      </c>
      <c r="W408" s="23">
        <v>50</v>
      </c>
      <c r="X408" s="23">
        <f t="shared" si="205"/>
        <v>12.5</v>
      </c>
      <c r="Y408" s="24">
        <f t="shared" si="206"/>
        <v>150</v>
      </c>
      <c r="Z408" s="24">
        <f t="shared" si="207"/>
        <v>456</v>
      </c>
      <c r="AA408" s="22">
        <f t="shared" si="208"/>
        <v>3.1469298245614036E-2</v>
      </c>
      <c r="AB408" s="22">
        <f t="shared" si="209"/>
        <v>0.37763157894736843</v>
      </c>
      <c r="AC408" s="22">
        <f t="shared" si="210"/>
        <v>13.97236842105263</v>
      </c>
      <c r="AD408" s="22">
        <f t="shared" si="211"/>
        <v>0.16236842105262994</v>
      </c>
      <c r="AE408" s="24"/>
      <c r="AF408" s="4">
        <v>0.37763157894736843</v>
      </c>
      <c r="AG408" s="4">
        <v>0</v>
      </c>
      <c r="AH408" s="4">
        <f t="shared" si="213"/>
        <v>0.37763157894736843</v>
      </c>
    </row>
    <row r="409" spans="1:34">
      <c r="A409" s="16" t="s">
        <v>892</v>
      </c>
      <c r="B409" s="16" t="s">
        <v>893</v>
      </c>
      <c r="C409" s="16" t="s">
        <v>817</v>
      </c>
      <c r="D409" s="19">
        <v>35611</v>
      </c>
      <c r="E409" s="16" t="s">
        <v>111</v>
      </c>
      <c r="F409" s="20">
        <v>50</v>
      </c>
      <c r="G409" s="20">
        <v>0</v>
      </c>
      <c r="H409" s="20">
        <v>24</v>
      </c>
      <c r="I409" s="20">
        <v>10</v>
      </c>
      <c r="J409" s="21">
        <f t="shared" si="201"/>
        <v>298</v>
      </c>
      <c r="K409" s="22">
        <v>27680.26</v>
      </c>
      <c r="L409" s="19">
        <v>44804</v>
      </c>
      <c r="M409" s="22">
        <v>13655.7</v>
      </c>
      <c r="N409" s="22">
        <v>14024.56</v>
      </c>
      <c r="O409" s="22">
        <f t="shared" si="202"/>
        <v>14393.63</v>
      </c>
      <c r="P409" s="22">
        <v>369.07</v>
      </c>
      <c r="Q409" s="22">
        <f t="shared" si="203"/>
        <v>46.133749999999999</v>
      </c>
      <c r="R409" s="22">
        <f t="shared" si="212"/>
        <v>184.535</v>
      </c>
      <c r="S409" s="22">
        <f t="shared" si="204"/>
        <v>13840.025</v>
      </c>
      <c r="U409" s="22">
        <v>14393.63</v>
      </c>
      <c r="V409" s="23">
        <v>62.5</v>
      </c>
      <c r="W409" s="23">
        <v>50</v>
      </c>
      <c r="X409" s="23">
        <f t="shared" si="205"/>
        <v>12.5</v>
      </c>
      <c r="Y409" s="24">
        <f t="shared" si="206"/>
        <v>150</v>
      </c>
      <c r="Z409" s="24">
        <f t="shared" si="207"/>
        <v>456</v>
      </c>
      <c r="AA409" s="22">
        <f t="shared" si="208"/>
        <v>31.564978070175435</v>
      </c>
      <c r="AB409" s="22">
        <f t="shared" si="209"/>
        <v>378.77973684210519</v>
      </c>
      <c r="AC409" s="22">
        <f t="shared" si="210"/>
        <v>14014.850263157894</v>
      </c>
      <c r="AD409" s="22">
        <f t="shared" si="211"/>
        <v>174.82526315789437</v>
      </c>
      <c r="AE409" s="24"/>
      <c r="AF409" s="4">
        <v>378.77973684210519</v>
      </c>
      <c r="AG409" s="4">
        <v>0</v>
      </c>
      <c r="AH409" s="4">
        <f t="shared" si="213"/>
        <v>378.77973684210519</v>
      </c>
    </row>
    <row r="410" spans="1:34">
      <c r="A410" s="16" t="s">
        <v>894</v>
      </c>
      <c r="B410" s="16" t="s">
        <v>895</v>
      </c>
      <c r="C410" s="16" t="s">
        <v>896</v>
      </c>
      <c r="D410" s="19">
        <v>35611</v>
      </c>
      <c r="E410" s="16" t="s">
        <v>111</v>
      </c>
      <c r="F410" s="20">
        <v>50</v>
      </c>
      <c r="G410" s="20">
        <v>0</v>
      </c>
      <c r="H410" s="20">
        <v>24</v>
      </c>
      <c r="I410" s="20">
        <v>10</v>
      </c>
      <c r="J410" s="21">
        <f t="shared" si="201"/>
        <v>298</v>
      </c>
      <c r="K410" s="22">
        <v>13814.32</v>
      </c>
      <c r="L410" s="19">
        <v>44804</v>
      </c>
      <c r="M410" s="22">
        <v>6815.14</v>
      </c>
      <c r="N410" s="22">
        <v>6999.18</v>
      </c>
      <c r="O410" s="22">
        <f t="shared" si="202"/>
        <v>7183.37</v>
      </c>
      <c r="P410" s="22">
        <v>184.19</v>
      </c>
      <c r="Q410" s="22">
        <f t="shared" si="203"/>
        <v>23.02375</v>
      </c>
      <c r="R410" s="22">
        <f t="shared" si="212"/>
        <v>92.094999999999999</v>
      </c>
      <c r="S410" s="22">
        <f t="shared" si="204"/>
        <v>6907.085</v>
      </c>
      <c r="U410" s="22">
        <v>7183.37</v>
      </c>
      <c r="V410" s="23">
        <v>62.5</v>
      </c>
      <c r="W410" s="23">
        <v>50</v>
      </c>
      <c r="X410" s="23">
        <f t="shared" si="205"/>
        <v>12.5</v>
      </c>
      <c r="Y410" s="24">
        <f t="shared" si="206"/>
        <v>150</v>
      </c>
      <c r="Z410" s="24">
        <f t="shared" si="207"/>
        <v>456</v>
      </c>
      <c r="AA410" s="22">
        <f t="shared" si="208"/>
        <v>15.753004385964912</v>
      </c>
      <c r="AB410" s="22">
        <f t="shared" si="209"/>
        <v>189.03605263157894</v>
      </c>
      <c r="AC410" s="22">
        <f t="shared" si="210"/>
        <v>6994.3339473684209</v>
      </c>
      <c r="AD410" s="22">
        <f t="shared" si="211"/>
        <v>87.248947368420886</v>
      </c>
      <c r="AE410" s="24"/>
      <c r="AF410" s="4">
        <v>189.03605263157894</v>
      </c>
      <c r="AG410" s="4">
        <v>0</v>
      </c>
      <c r="AH410" s="4">
        <f t="shared" si="213"/>
        <v>189.03605263157894</v>
      </c>
    </row>
    <row r="411" spans="1:34">
      <c r="A411" s="16" t="s">
        <v>897</v>
      </c>
      <c r="B411" s="16" t="s">
        <v>898</v>
      </c>
      <c r="C411" s="16" t="s">
        <v>899</v>
      </c>
      <c r="D411" s="19">
        <v>35611</v>
      </c>
      <c r="E411" s="16" t="s">
        <v>111</v>
      </c>
      <c r="F411" s="20">
        <v>50</v>
      </c>
      <c r="G411" s="20">
        <v>0</v>
      </c>
      <c r="H411" s="20">
        <v>24</v>
      </c>
      <c r="I411" s="20">
        <v>10</v>
      </c>
      <c r="J411" s="21">
        <f t="shared" si="201"/>
        <v>298</v>
      </c>
      <c r="K411" s="22">
        <v>1441.48</v>
      </c>
      <c r="L411" s="19">
        <v>44804</v>
      </c>
      <c r="M411" s="22">
        <v>711.13</v>
      </c>
      <c r="N411" s="22">
        <v>730.35</v>
      </c>
      <c r="O411" s="22">
        <f t="shared" si="202"/>
        <v>749.57</v>
      </c>
      <c r="P411" s="22">
        <v>19.22</v>
      </c>
      <c r="Q411" s="22">
        <f t="shared" si="203"/>
        <v>2.4024999999999999</v>
      </c>
      <c r="R411" s="22">
        <f t="shared" si="212"/>
        <v>9.61</v>
      </c>
      <c r="S411" s="22">
        <f t="shared" si="204"/>
        <v>720.74</v>
      </c>
      <c r="U411" s="22">
        <v>749.57</v>
      </c>
      <c r="V411" s="23">
        <v>62.5</v>
      </c>
      <c r="W411" s="23">
        <v>50</v>
      </c>
      <c r="X411" s="23">
        <f t="shared" si="205"/>
        <v>12.5</v>
      </c>
      <c r="Y411" s="24">
        <f t="shared" si="206"/>
        <v>150</v>
      </c>
      <c r="Z411" s="24">
        <f t="shared" si="207"/>
        <v>456</v>
      </c>
      <c r="AA411" s="22">
        <f t="shared" si="208"/>
        <v>1.6437938596491228</v>
      </c>
      <c r="AB411" s="22">
        <f t="shared" si="209"/>
        <v>19.725526315789473</v>
      </c>
      <c r="AC411" s="22">
        <f t="shared" si="210"/>
        <v>729.84447368421058</v>
      </c>
      <c r="AD411" s="22">
        <f t="shared" si="211"/>
        <v>9.1044736842105749</v>
      </c>
      <c r="AE411" s="24"/>
      <c r="AF411" s="4">
        <v>19.725526315789473</v>
      </c>
      <c r="AG411" s="4">
        <v>0</v>
      </c>
      <c r="AH411" s="4">
        <f t="shared" si="213"/>
        <v>19.725526315789473</v>
      </c>
    </row>
    <row r="412" spans="1:34">
      <c r="A412" s="16" t="s">
        <v>900</v>
      </c>
      <c r="B412" s="16" t="s">
        <v>901</v>
      </c>
      <c r="C412" s="16" t="s">
        <v>820</v>
      </c>
      <c r="D412" s="19">
        <v>35611</v>
      </c>
      <c r="E412" s="16" t="s">
        <v>111</v>
      </c>
      <c r="F412" s="20">
        <v>50</v>
      </c>
      <c r="G412" s="20">
        <v>0</v>
      </c>
      <c r="H412" s="20">
        <v>24</v>
      </c>
      <c r="I412" s="20">
        <v>10</v>
      </c>
      <c r="J412" s="21">
        <f t="shared" si="201"/>
        <v>298</v>
      </c>
      <c r="K412" s="22">
        <v>35442.879999999997</v>
      </c>
      <c r="L412" s="19">
        <v>44804</v>
      </c>
      <c r="M412" s="22">
        <v>17485.2</v>
      </c>
      <c r="N412" s="22">
        <v>17957.68</v>
      </c>
      <c r="O412" s="22">
        <f t="shared" si="202"/>
        <v>18430.25</v>
      </c>
      <c r="P412" s="22">
        <v>472.57</v>
      </c>
      <c r="Q412" s="22">
        <f t="shared" si="203"/>
        <v>59.071249999999999</v>
      </c>
      <c r="R412" s="22">
        <f t="shared" si="212"/>
        <v>236.285</v>
      </c>
      <c r="S412" s="22">
        <f t="shared" si="204"/>
        <v>17721.395</v>
      </c>
      <c r="U412" s="22">
        <v>18430.25</v>
      </c>
      <c r="V412" s="23">
        <v>62.5</v>
      </c>
      <c r="W412" s="23">
        <v>50</v>
      </c>
      <c r="X412" s="23">
        <f t="shared" si="205"/>
        <v>12.5</v>
      </c>
      <c r="Y412" s="24">
        <f t="shared" si="206"/>
        <v>150</v>
      </c>
      <c r="Z412" s="24">
        <f t="shared" si="207"/>
        <v>456</v>
      </c>
      <c r="AA412" s="22">
        <f t="shared" si="208"/>
        <v>40.417214912280699</v>
      </c>
      <c r="AB412" s="22">
        <f t="shared" si="209"/>
        <v>485.00657894736838</v>
      </c>
      <c r="AC412" s="22">
        <f t="shared" si="210"/>
        <v>17945.24342105263</v>
      </c>
      <c r="AD412" s="22">
        <f t="shared" si="211"/>
        <v>223.84842105262942</v>
      </c>
      <c r="AE412" s="24"/>
      <c r="AF412" s="4">
        <v>485.00657894736838</v>
      </c>
      <c r="AG412" s="4">
        <v>0</v>
      </c>
      <c r="AH412" s="4">
        <f t="shared" si="213"/>
        <v>485.00657894736838</v>
      </c>
    </row>
    <row r="413" spans="1:34">
      <c r="A413" s="16" t="s">
        <v>902</v>
      </c>
      <c r="B413" s="16" t="s">
        <v>903</v>
      </c>
      <c r="C413" s="16" t="s">
        <v>751</v>
      </c>
      <c r="D413" s="19">
        <v>35611</v>
      </c>
      <c r="E413" s="16" t="s">
        <v>111</v>
      </c>
      <c r="F413" s="20">
        <v>50</v>
      </c>
      <c r="G413" s="20">
        <v>0</v>
      </c>
      <c r="H413" s="20">
        <v>24</v>
      </c>
      <c r="I413" s="20">
        <v>10</v>
      </c>
      <c r="J413" s="21">
        <f t="shared" si="201"/>
        <v>298</v>
      </c>
      <c r="K413" s="22">
        <v>832.29</v>
      </c>
      <c r="L413" s="19">
        <v>44804</v>
      </c>
      <c r="M413" s="22">
        <v>410.7</v>
      </c>
      <c r="N413" s="22">
        <v>421.59</v>
      </c>
      <c r="O413" s="22">
        <f t="shared" si="202"/>
        <v>432.69</v>
      </c>
      <c r="P413" s="22">
        <v>11.1</v>
      </c>
      <c r="Q413" s="22">
        <f t="shared" si="203"/>
        <v>1.3875</v>
      </c>
      <c r="R413" s="22">
        <f t="shared" si="212"/>
        <v>5.55</v>
      </c>
      <c r="S413" s="22">
        <f t="shared" si="204"/>
        <v>416.03999999999996</v>
      </c>
      <c r="U413" s="22">
        <v>432.69</v>
      </c>
      <c r="V413" s="23">
        <v>62.5</v>
      </c>
      <c r="W413" s="23">
        <v>50</v>
      </c>
      <c r="X413" s="23">
        <f t="shared" si="205"/>
        <v>12.5</v>
      </c>
      <c r="Y413" s="24">
        <f t="shared" si="206"/>
        <v>150</v>
      </c>
      <c r="Z413" s="24">
        <f t="shared" si="207"/>
        <v>456</v>
      </c>
      <c r="AA413" s="22">
        <f t="shared" si="208"/>
        <v>0.94888157894736846</v>
      </c>
      <c r="AB413" s="22">
        <f t="shared" si="209"/>
        <v>11.386578947368422</v>
      </c>
      <c r="AC413" s="22">
        <f t="shared" si="210"/>
        <v>421.30342105263156</v>
      </c>
      <c r="AD413" s="22">
        <f t="shared" si="211"/>
        <v>5.2634210526315997</v>
      </c>
      <c r="AE413" s="24"/>
      <c r="AF413" s="4">
        <v>11.386578947368422</v>
      </c>
      <c r="AG413" s="4">
        <v>0</v>
      </c>
      <c r="AH413" s="4">
        <f t="shared" si="213"/>
        <v>11.386578947368422</v>
      </c>
    </row>
    <row r="414" spans="1:34">
      <c r="A414" s="16" t="s">
        <v>904</v>
      </c>
      <c r="B414" s="16" t="s">
        <v>905</v>
      </c>
      <c r="C414" s="16" t="s">
        <v>757</v>
      </c>
      <c r="D414" s="19">
        <v>35611</v>
      </c>
      <c r="E414" s="16" t="s">
        <v>111</v>
      </c>
      <c r="F414" s="20">
        <v>50</v>
      </c>
      <c r="G414" s="20">
        <v>0</v>
      </c>
      <c r="H414" s="20">
        <v>24</v>
      </c>
      <c r="I414" s="20">
        <v>10</v>
      </c>
      <c r="J414" s="21">
        <f t="shared" si="201"/>
        <v>298</v>
      </c>
      <c r="K414" s="22">
        <v>52326.82</v>
      </c>
      <c r="L414" s="19">
        <v>44804</v>
      </c>
      <c r="M414" s="22">
        <v>25814.639999999999</v>
      </c>
      <c r="N414" s="22">
        <v>26512.18</v>
      </c>
      <c r="O414" s="22">
        <f t="shared" si="202"/>
        <v>27209.87</v>
      </c>
      <c r="P414" s="22">
        <v>697.69</v>
      </c>
      <c r="Q414" s="22">
        <f t="shared" si="203"/>
        <v>87.211250000000007</v>
      </c>
      <c r="R414" s="22">
        <f t="shared" si="212"/>
        <v>348.84500000000003</v>
      </c>
      <c r="S414" s="22">
        <f t="shared" si="204"/>
        <v>26163.334999999999</v>
      </c>
      <c r="U414" s="22">
        <v>27209.87</v>
      </c>
      <c r="V414" s="23">
        <v>62.5</v>
      </c>
      <c r="W414" s="23">
        <v>50</v>
      </c>
      <c r="X414" s="23">
        <f t="shared" si="205"/>
        <v>12.5</v>
      </c>
      <c r="Y414" s="24">
        <f t="shared" si="206"/>
        <v>150</v>
      </c>
      <c r="Z414" s="24">
        <f t="shared" si="207"/>
        <v>456</v>
      </c>
      <c r="AA414" s="22">
        <f t="shared" si="208"/>
        <v>59.670767543859647</v>
      </c>
      <c r="AB414" s="22">
        <f t="shared" si="209"/>
        <v>716.04921052631573</v>
      </c>
      <c r="AC414" s="22">
        <f t="shared" si="210"/>
        <v>26493.820789473684</v>
      </c>
      <c r="AD414" s="22">
        <f t="shared" si="211"/>
        <v>330.48578947368514</v>
      </c>
      <c r="AE414" s="24"/>
      <c r="AF414" s="4">
        <v>716.04921052631573</v>
      </c>
      <c r="AG414" s="4">
        <v>0</v>
      </c>
      <c r="AH414" s="4">
        <f t="shared" si="213"/>
        <v>716.04921052631573</v>
      </c>
    </row>
    <row r="415" spans="1:34">
      <c r="A415" s="16" t="s">
        <v>906</v>
      </c>
      <c r="B415" s="16" t="s">
        <v>907</v>
      </c>
      <c r="C415" s="16" t="s">
        <v>754</v>
      </c>
      <c r="D415" s="19">
        <v>35611</v>
      </c>
      <c r="E415" s="16" t="s">
        <v>111</v>
      </c>
      <c r="F415" s="20">
        <v>50</v>
      </c>
      <c r="G415" s="20">
        <v>0</v>
      </c>
      <c r="H415" s="20">
        <v>24</v>
      </c>
      <c r="I415" s="20">
        <v>10</v>
      </c>
      <c r="J415" s="21">
        <f t="shared" si="201"/>
        <v>298</v>
      </c>
      <c r="K415" s="22">
        <v>1935.33</v>
      </c>
      <c r="L415" s="19">
        <v>44804</v>
      </c>
      <c r="M415" s="22">
        <v>954.84</v>
      </c>
      <c r="N415" s="22">
        <v>980.49</v>
      </c>
      <c r="O415" s="22">
        <f t="shared" si="202"/>
        <v>1006.29</v>
      </c>
      <c r="P415" s="22">
        <v>25.8</v>
      </c>
      <c r="Q415" s="22">
        <f t="shared" si="203"/>
        <v>3.2250000000000001</v>
      </c>
      <c r="R415" s="22">
        <f t="shared" si="212"/>
        <v>12.9</v>
      </c>
      <c r="S415" s="22">
        <f t="shared" si="204"/>
        <v>967.59</v>
      </c>
      <c r="U415" s="22">
        <v>1006.29</v>
      </c>
      <c r="V415" s="23">
        <v>62.5</v>
      </c>
      <c r="W415" s="23">
        <v>50</v>
      </c>
      <c r="X415" s="23">
        <f t="shared" si="205"/>
        <v>12.5</v>
      </c>
      <c r="Y415" s="24">
        <f t="shared" si="206"/>
        <v>150</v>
      </c>
      <c r="Z415" s="24">
        <f t="shared" si="207"/>
        <v>456</v>
      </c>
      <c r="AA415" s="22">
        <f t="shared" si="208"/>
        <v>2.2067763157894738</v>
      </c>
      <c r="AB415" s="22">
        <f t="shared" si="209"/>
        <v>26.481315789473683</v>
      </c>
      <c r="AC415" s="22">
        <f t="shared" si="210"/>
        <v>979.80868421052628</v>
      </c>
      <c r="AD415" s="22">
        <f t="shared" si="211"/>
        <v>12.218684210526249</v>
      </c>
      <c r="AE415" s="24"/>
      <c r="AF415" s="4">
        <v>26.481315789473683</v>
      </c>
      <c r="AG415" s="4">
        <v>0</v>
      </c>
      <c r="AH415" s="4">
        <f t="shared" si="213"/>
        <v>26.481315789473683</v>
      </c>
    </row>
    <row r="416" spans="1:34">
      <c r="A416" s="16" t="s">
        <v>908</v>
      </c>
      <c r="B416" s="16" t="s">
        <v>909</v>
      </c>
      <c r="C416" s="16" t="s">
        <v>910</v>
      </c>
      <c r="D416" s="19">
        <v>35611</v>
      </c>
      <c r="E416" s="16" t="s">
        <v>111</v>
      </c>
      <c r="F416" s="20">
        <v>50</v>
      </c>
      <c r="G416" s="20">
        <v>0</v>
      </c>
      <c r="H416" s="20">
        <v>24</v>
      </c>
      <c r="I416" s="20">
        <v>10</v>
      </c>
      <c r="J416" s="21">
        <f t="shared" si="201"/>
        <v>298</v>
      </c>
      <c r="K416" s="22">
        <v>55485.91</v>
      </c>
      <c r="L416" s="19">
        <v>44804</v>
      </c>
      <c r="M416" s="22">
        <v>27373.09</v>
      </c>
      <c r="N416" s="22">
        <v>28112.82</v>
      </c>
      <c r="O416" s="22">
        <f t="shared" si="202"/>
        <v>28852.63</v>
      </c>
      <c r="P416" s="22">
        <v>739.81</v>
      </c>
      <c r="Q416" s="22">
        <f t="shared" si="203"/>
        <v>92.476249999999993</v>
      </c>
      <c r="R416" s="22">
        <f t="shared" si="212"/>
        <v>369.90499999999997</v>
      </c>
      <c r="S416" s="22">
        <f t="shared" si="204"/>
        <v>27742.915000000001</v>
      </c>
      <c r="U416" s="22">
        <v>28852.63</v>
      </c>
      <c r="V416" s="23">
        <v>62.5</v>
      </c>
      <c r="W416" s="23">
        <v>50</v>
      </c>
      <c r="X416" s="23">
        <f t="shared" si="205"/>
        <v>12.5</v>
      </c>
      <c r="Y416" s="24">
        <f t="shared" si="206"/>
        <v>150</v>
      </c>
      <c r="Z416" s="24">
        <f t="shared" si="207"/>
        <v>456</v>
      </c>
      <c r="AA416" s="22">
        <f t="shared" si="208"/>
        <v>63.273311403508771</v>
      </c>
      <c r="AB416" s="22">
        <f t="shared" si="209"/>
        <v>759.27973684210519</v>
      </c>
      <c r="AC416" s="22">
        <f t="shared" si="210"/>
        <v>28093.350263157896</v>
      </c>
      <c r="AD416" s="22">
        <f t="shared" si="211"/>
        <v>350.43526315789495</v>
      </c>
      <c r="AE416" s="24"/>
      <c r="AF416" s="4">
        <v>759.27973684210519</v>
      </c>
      <c r="AG416" s="4">
        <v>0</v>
      </c>
      <c r="AH416" s="4">
        <f t="shared" si="213"/>
        <v>759.27973684210519</v>
      </c>
    </row>
    <row r="417" spans="1:34">
      <c r="A417" s="16" t="s">
        <v>911</v>
      </c>
      <c r="B417" s="16" t="s">
        <v>912</v>
      </c>
      <c r="C417" s="16" t="s">
        <v>766</v>
      </c>
      <c r="D417" s="19">
        <v>35611</v>
      </c>
      <c r="E417" s="16" t="s">
        <v>111</v>
      </c>
      <c r="F417" s="20">
        <v>50</v>
      </c>
      <c r="G417" s="20">
        <v>0</v>
      </c>
      <c r="H417" s="20">
        <v>24</v>
      </c>
      <c r="I417" s="20">
        <v>10</v>
      </c>
      <c r="J417" s="21">
        <f t="shared" si="201"/>
        <v>298</v>
      </c>
      <c r="K417" s="22">
        <v>9416.41</v>
      </c>
      <c r="L417" s="19">
        <v>44804</v>
      </c>
      <c r="M417" s="22">
        <v>4645.46</v>
      </c>
      <c r="N417" s="22">
        <v>4770.95</v>
      </c>
      <c r="O417" s="22">
        <f t="shared" si="202"/>
        <v>4896.5</v>
      </c>
      <c r="P417" s="22">
        <v>125.55</v>
      </c>
      <c r="Q417" s="22">
        <f t="shared" si="203"/>
        <v>15.69375</v>
      </c>
      <c r="R417" s="22">
        <f t="shared" si="212"/>
        <v>62.774999999999999</v>
      </c>
      <c r="S417" s="22">
        <f t="shared" si="204"/>
        <v>4708.1750000000002</v>
      </c>
      <c r="U417" s="22">
        <v>4896.5</v>
      </c>
      <c r="V417" s="23">
        <v>62.5</v>
      </c>
      <c r="W417" s="23">
        <v>50</v>
      </c>
      <c r="X417" s="23">
        <f t="shared" si="205"/>
        <v>12.5</v>
      </c>
      <c r="Y417" s="24">
        <f t="shared" si="206"/>
        <v>150</v>
      </c>
      <c r="Z417" s="24">
        <f t="shared" si="207"/>
        <v>456</v>
      </c>
      <c r="AA417" s="22">
        <f t="shared" si="208"/>
        <v>10.737938596491228</v>
      </c>
      <c r="AB417" s="22">
        <f t="shared" si="209"/>
        <v>128.85526315789474</v>
      </c>
      <c r="AC417" s="22">
        <f t="shared" si="210"/>
        <v>4767.644736842105</v>
      </c>
      <c r="AD417" s="22">
        <f t="shared" si="211"/>
        <v>59.469736842104794</v>
      </c>
      <c r="AE417" s="24"/>
      <c r="AF417" s="4">
        <v>128.85526315789474</v>
      </c>
      <c r="AG417" s="4">
        <v>0</v>
      </c>
      <c r="AH417" s="4">
        <f t="shared" si="213"/>
        <v>128.85526315789474</v>
      </c>
    </row>
    <row r="418" spans="1:34">
      <c r="A418" s="16" t="s">
        <v>913</v>
      </c>
      <c r="B418" s="16" t="s">
        <v>914</v>
      </c>
      <c r="C418" s="16" t="s">
        <v>915</v>
      </c>
      <c r="D418" s="19">
        <v>35611</v>
      </c>
      <c r="E418" s="16" t="s">
        <v>111</v>
      </c>
      <c r="F418" s="20">
        <v>50</v>
      </c>
      <c r="G418" s="20">
        <v>0</v>
      </c>
      <c r="H418" s="20">
        <v>24</v>
      </c>
      <c r="I418" s="20">
        <v>10</v>
      </c>
      <c r="J418" s="21">
        <f t="shared" si="201"/>
        <v>298</v>
      </c>
      <c r="K418" s="22">
        <v>847.19</v>
      </c>
      <c r="L418" s="19">
        <v>44804</v>
      </c>
      <c r="M418" s="22">
        <v>417.86</v>
      </c>
      <c r="N418" s="22">
        <v>429.33</v>
      </c>
      <c r="O418" s="22">
        <f t="shared" si="202"/>
        <v>440.62</v>
      </c>
      <c r="P418" s="22">
        <v>11.29</v>
      </c>
      <c r="Q418" s="22">
        <f t="shared" si="203"/>
        <v>1.4112499999999999</v>
      </c>
      <c r="R418" s="22">
        <f t="shared" si="212"/>
        <v>5.6449999999999996</v>
      </c>
      <c r="S418" s="22">
        <f t="shared" si="204"/>
        <v>423.685</v>
      </c>
      <c r="U418" s="22">
        <v>440.62</v>
      </c>
      <c r="V418" s="23">
        <v>62.5</v>
      </c>
      <c r="W418" s="23">
        <v>50</v>
      </c>
      <c r="X418" s="23">
        <f t="shared" si="205"/>
        <v>12.5</v>
      </c>
      <c r="Y418" s="24">
        <f t="shared" si="206"/>
        <v>150</v>
      </c>
      <c r="Z418" s="24">
        <f t="shared" si="207"/>
        <v>456</v>
      </c>
      <c r="AA418" s="22">
        <f t="shared" si="208"/>
        <v>0.96627192982456145</v>
      </c>
      <c r="AB418" s="22">
        <f t="shared" si="209"/>
        <v>11.595263157894738</v>
      </c>
      <c r="AC418" s="22">
        <f t="shared" si="210"/>
        <v>429.02473684210526</v>
      </c>
      <c r="AD418" s="22">
        <f t="shared" si="211"/>
        <v>5.3397368421052533</v>
      </c>
      <c r="AE418" s="24"/>
      <c r="AF418" s="4">
        <v>11.595263157894738</v>
      </c>
      <c r="AG418" s="4">
        <v>0</v>
      </c>
      <c r="AH418" s="4">
        <f t="shared" si="213"/>
        <v>11.595263157894738</v>
      </c>
    </row>
    <row r="419" spans="1:34">
      <c r="A419" s="16" t="s">
        <v>916</v>
      </c>
      <c r="B419" s="16" t="s">
        <v>917</v>
      </c>
      <c r="C419" s="16" t="s">
        <v>775</v>
      </c>
      <c r="D419" s="19">
        <v>35611</v>
      </c>
      <c r="E419" s="16" t="s">
        <v>111</v>
      </c>
      <c r="F419" s="20">
        <v>50</v>
      </c>
      <c r="G419" s="20">
        <v>0</v>
      </c>
      <c r="H419" s="20">
        <v>24</v>
      </c>
      <c r="I419" s="20">
        <v>10</v>
      </c>
      <c r="J419" s="21">
        <f t="shared" si="201"/>
        <v>298</v>
      </c>
      <c r="K419" s="22">
        <v>1387.15</v>
      </c>
      <c r="L419" s="19">
        <v>44804</v>
      </c>
      <c r="M419" s="22">
        <v>684.26</v>
      </c>
      <c r="N419" s="22">
        <v>702.89</v>
      </c>
      <c r="O419" s="22">
        <f t="shared" si="202"/>
        <v>721.38</v>
      </c>
      <c r="P419" s="22">
        <v>18.489999999999998</v>
      </c>
      <c r="Q419" s="22">
        <f t="shared" si="203"/>
        <v>2.3112499999999998</v>
      </c>
      <c r="R419" s="22">
        <f t="shared" si="212"/>
        <v>9.2449999999999992</v>
      </c>
      <c r="S419" s="22">
        <f t="shared" si="204"/>
        <v>693.64499999999998</v>
      </c>
      <c r="U419" s="22">
        <v>721.38</v>
      </c>
      <c r="V419" s="23">
        <v>62.5</v>
      </c>
      <c r="W419" s="23">
        <v>50</v>
      </c>
      <c r="X419" s="23">
        <f t="shared" si="205"/>
        <v>12.5</v>
      </c>
      <c r="Y419" s="24">
        <f t="shared" si="206"/>
        <v>150</v>
      </c>
      <c r="Z419" s="24">
        <f t="shared" si="207"/>
        <v>456</v>
      </c>
      <c r="AA419" s="22">
        <f t="shared" si="208"/>
        <v>1.5819736842105263</v>
      </c>
      <c r="AB419" s="22">
        <f t="shared" si="209"/>
        <v>18.983684210526317</v>
      </c>
      <c r="AC419" s="22">
        <f t="shared" si="210"/>
        <v>702.39631578947365</v>
      </c>
      <c r="AD419" s="22">
        <f t="shared" si="211"/>
        <v>8.7513157894736651</v>
      </c>
      <c r="AE419" s="24"/>
      <c r="AF419" s="4">
        <v>18.983684210526317</v>
      </c>
      <c r="AG419" s="4">
        <v>0</v>
      </c>
      <c r="AH419" s="4">
        <f t="shared" si="213"/>
        <v>18.983684210526317</v>
      </c>
    </row>
    <row r="420" spans="1:34">
      <c r="A420" s="16" t="s">
        <v>918</v>
      </c>
      <c r="B420" s="16" t="s">
        <v>919</v>
      </c>
      <c r="C420" s="16" t="s">
        <v>831</v>
      </c>
      <c r="D420" s="19">
        <v>35611</v>
      </c>
      <c r="E420" s="16" t="s">
        <v>111</v>
      </c>
      <c r="F420" s="20">
        <v>50</v>
      </c>
      <c r="G420" s="20">
        <v>0</v>
      </c>
      <c r="H420" s="20">
        <v>24</v>
      </c>
      <c r="I420" s="20">
        <v>10</v>
      </c>
      <c r="J420" s="21">
        <f t="shared" si="201"/>
        <v>298</v>
      </c>
      <c r="K420" s="22">
        <v>2774.3</v>
      </c>
      <c r="L420" s="19">
        <v>44804</v>
      </c>
      <c r="M420" s="22">
        <v>1368.74</v>
      </c>
      <c r="N420" s="22">
        <v>1405.56</v>
      </c>
      <c r="O420" s="22">
        <f t="shared" si="202"/>
        <v>1442.55</v>
      </c>
      <c r="P420" s="22">
        <v>36.99</v>
      </c>
      <c r="Q420" s="22">
        <f t="shared" si="203"/>
        <v>4.6237500000000002</v>
      </c>
      <c r="R420" s="22">
        <f t="shared" si="212"/>
        <v>18.495000000000001</v>
      </c>
      <c r="S420" s="22">
        <f t="shared" si="204"/>
        <v>1387.0650000000001</v>
      </c>
      <c r="U420" s="22">
        <v>1442.55</v>
      </c>
      <c r="V420" s="23">
        <v>62.5</v>
      </c>
      <c r="W420" s="23">
        <v>50</v>
      </c>
      <c r="X420" s="23">
        <f t="shared" si="205"/>
        <v>12.5</v>
      </c>
      <c r="Y420" s="24">
        <f t="shared" si="206"/>
        <v>150</v>
      </c>
      <c r="Z420" s="24">
        <f t="shared" si="207"/>
        <v>456</v>
      </c>
      <c r="AA420" s="22">
        <f t="shared" si="208"/>
        <v>3.1634868421052631</v>
      </c>
      <c r="AB420" s="22">
        <f t="shared" si="209"/>
        <v>37.961842105263159</v>
      </c>
      <c r="AC420" s="22">
        <f t="shared" si="210"/>
        <v>1404.5881578947367</v>
      </c>
      <c r="AD420" s="22">
        <f t="shared" si="211"/>
        <v>17.523157894736642</v>
      </c>
      <c r="AE420" s="24"/>
      <c r="AF420" s="4">
        <v>37.961842105263159</v>
      </c>
      <c r="AG420" s="4">
        <v>0</v>
      </c>
      <c r="AH420" s="4">
        <f t="shared" si="213"/>
        <v>37.961842105263159</v>
      </c>
    </row>
    <row r="421" spans="1:34">
      <c r="A421" s="16" t="s">
        <v>920</v>
      </c>
      <c r="B421" s="16" t="s">
        <v>921</v>
      </c>
      <c r="C421" s="16" t="s">
        <v>834</v>
      </c>
      <c r="D421" s="19">
        <v>35611</v>
      </c>
      <c r="E421" s="16" t="s">
        <v>111</v>
      </c>
      <c r="F421" s="20">
        <v>50</v>
      </c>
      <c r="G421" s="20">
        <v>0</v>
      </c>
      <c r="H421" s="20">
        <v>24</v>
      </c>
      <c r="I421" s="20">
        <v>10</v>
      </c>
      <c r="J421" s="21">
        <f t="shared" si="201"/>
        <v>298</v>
      </c>
      <c r="K421" s="22">
        <v>6242.17</v>
      </c>
      <c r="L421" s="19">
        <v>44804</v>
      </c>
      <c r="M421" s="22">
        <v>3079.37</v>
      </c>
      <c r="N421" s="22">
        <v>3162.8</v>
      </c>
      <c r="O421" s="22">
        <f t="shared" si="202"/>
        <v>3246.02</v>
      </c>
      <c r="P421" s="22">
        <v>83.22</v>
      </c>
      <c r="Q421" s="22">
        <f t="shared" si="203"/>
        <v>10.4025</v>
      </c>
      <c r="R421" s="22">
        <f t="shared" si="212"/>
        <v>41.61</v>
      </c>
      <c r="S421" s="22">
        <f t="shared" si="204"/>
        <v>3121.19</v>
      </c>
      <c r="U421" s="22">
        <v>3246.02</v>
      </c>
      <c r="V421" s="23">
        <v>62.5</v>
      </c>
      <c r="W421" s="23">
        <v>50</v>
      </c>
      <c r="X421" s="23">
        <f t="shared" si="205"/>
        <v>12.5</v>
      </c>
      <c r="Y421" s="24">
        <f t="shared" si="206"/>
        <v>150</v>
      </c>
      <c r="Z421" s="24">
        <f t="shared" si="207"/>
        <v>456</v>
      </c>
      <c r="AA421" s="22">
        <f t="shared" si="208"/>
        <v>7.118464912280702</v>
      </c>
      <c r="AB421" s="22">
        <f t="shared" si="209"/>
        <v>85.421578947368431</v>
      </c>
      <c r="AC421" s="22">
        <f t="shared" si="210"/>
        <v>3160.5984210526317</v>
      </c>
      <c r="AD421" s="22">
        <f t="shared" si="211"/>
        <v>39.408421052631638</v>
      </c>
      <c r="AE421" s="24"/>
      <c r="AF421" s="4">
        <v>85.421578947368431</v>
      </c>
      <c r="AG421" s="4">
        <v>0</v>
      </c>
      <c r="AH421" s="4">
        <f t="shared" si="213"/>
        <v>85.421578947368431</v>
      </c>
    </row>
    <row r="422" spans="1:34">
      <c r="A422" s="16" t="s">
        <v>922</v>
      </c>
      <c r="B422" s="16" t="s">
        <v>923</v>
      </c>
      <c r="C422" s="16" t="s">
        <v>924</v>
      </c>
      <c r="D422" s="19">
        <v>35611</v>
      </c>
      <c r="E422" s="16" t="s">
        <v>111</v>
      </c>
      <c r="F422" s="20">
        <v>50</v>
      </c>
      <c r="G422" s="20">
        <v>0</v>
      </c>
      <c r="H422" s="20">
        <v>24</v>
      </c>
      <c r="I422" s="20">
        <v>10</v>
      </c>
      <c r="J422" s="21">
        <f t="shared" si="201"/>
        <v>298</v>
      </c>
      <c r="K422" s="22">
        <v>68393.820000000007</v>
      </c>
      <c r="L422" s="19">
        <v>44804</v>
      </c>
      <c r="M422" s="22">
        <v>33741.03</v>
      </c>
      <c r="N422" s="22">
        <v>34652.79</v>
      </c>
      <c r="O422" s="22">
        <f t="shared" si="202"/>
        <v>35564.71</v>
      </c>
      <c r="P422" s="22">
        <v>911.92</v>
      </c>
      <c r="Q422" s="22">
        <f t="shared" si="203"/>
        <v>113.99</v>
      </c>
      <c r="R422" s="22">
        <f t="shared" si="212"/>
        <v>455.96</v>
      </c>
      <c r="S422" s="22">
        <f t="shared" si="204"/>
        <v>34196.83</v>
      </c>
      <c r="U422" s="22">
        <v>35564.71</v>
      </c>
      <c r="V422" s="23">
        <v>62.5</v>
      </c>
      <c r="W422" s="23">
        <v>50</v>
      </c>
      <c r="X422" s="23">
        <f t="shared" si="205"/>
        <v>12.5</v>
      </c>
      <c r="Y422" s="24">
        <f t="shared" si="206"/>
        <v>150</v>
      </c>
      <c r="Z422" s="24">
        <f t="shared" si="207"/>
        <v>456</v>
      </c>
      <c r="AA422" s="22">
        <f t="shared" si="208"/>
        <v>77.992785087719298</v>
      </c>
      <c r="AB422" s="22">
        <f t="shared" si="209"/>
        <v>935.91342105263152</v>
      </c>
      <c r="AC422" s="22">
        <f t="shared" si="210"/>
        <v>34628.796578947367</v>
      </c>
      <c r="AD422" s="22">
        <f t="shared" si="211"/>
        <v>431.96657894736563</v>
      </c>
      <c r="AE422" s="24"/>
      <c r="AF422" s="4">
        <v>935.91342105263152</v>
      </c>
      <c r="AG422" s="4">
        <v>0</v>
      </c>
      <c r="AH422" s="4">
        <f t="shared" si="213"/>
        <v>935.91342105263152</v>
      </c>
    </row>
    <row r="423" spans="1:34">
      <c r="A423" s="16" t="s">
        <v>925</v>
      </c>
      <c r="B423" s="16" t="s">
        <v>926</v>
      </c>
      <c r="C423" s="16" t="s">
        <v>927</v>
      </c>
      <c r="D423" s="19">
        <v>35611</v>
      </c>
      <c r="E423" s="16" t="s">
        <v>111</v>
      </c>
      <c r="F423" s="20">
        <v>50</v>
      </c>
      <c r="G423" s="20">
        <v>0</v>
      </c>
      <c r="H423" s="20">
        <v>24</v>
      </c>
      <c r="I423" s="20">
        <v>10</v>
      </c>
      <c r="J423" s="21">
        <f t="shared" si="201"/>
        <v>298</v>
      </c>
      <c r="K423" s="22">
        <v>2774.3</v>
      </c>
      <c r="L423" s="19">
        <v>44804</v>
      </c>
      <c r="M423" s="22">
        <v>1368.74</v>
      </c>
      <c r="N423" s="22">
        <v>1405.56</v>
      </c>
      <c r="O423" s="22">
        <f t="shared" si="202"/>
        <v>1442.55</v>
      </c>
      <c r="P423" s="22">
        <v>36.99</v>
      </c>
      <c r="Q423" s="22">
        <f t="shared" si="203"/>
        <v>4.6237500000000002</v>
      </c>
      <c r="R423" s="22">
        <f t="shared" si="212"/>
        <v>18.495000000000001</v>
      </c>
      <c r="S423" s="22">
        <f t="shared" si="204"/>
        <v>1387.0650000000001</v>
      </c>
      <c r="U423" s="22">
        <v>1442.55</v>
      </c>
      <c r="V423" s="23">
        <v>62.5</v>
      </c>
      <c r="W423" s="23">
        <v>50</v>
      </c>
      <c r="X423" s="23">
        <f t="shared" si="205"/>
        <v>12.5</v>
      </c>
      <c r="Y423" s="24">
        <f t="shared" si="206"/>
        <v>150</v>
      </c>
      <c r="Z423" s="24">
        <f t="shared" si="207"/>
        <v>456</v>
      </c>
      <c r="AA423" s="22">
        <f t="shared" si="208"/>
        <v>3.1634868421052631</v>
      </c>
      <c r="AB423" s="22">
        <f t="shared" si="209"/>
        <v>37.961842105263159</v>
      </c>
      <c r="AC423" s="22">
        <f t="shared" si="210"/>
        <v>1404.5881578947367</v>
      </c>
      <c r="AD423" s="22">
        <f t="shared" si="211"/>
        <v>17.523157894736642</v>
      </c>
      <c r="AE423" s="24"/>
      <c r="AF423" s="4">
        <v>37.961842105263159</v>
      </c>
      <c r="AG423" s="4">
        <v>0</v>
      </c>
      <c r="AH423" s="4">
        <f t="shared" si="213"/>
        <v>37.961842105263159</v>
      </c>
    </row>
    <row r="424" spans="1:34">
      <c r="A424" s="16" t="s">
        <v>928</v>
      </c>
      <c r="B424" s="16" t="s">
        <v>929</v>
      </c>
      <c r="C424" s="16" t="s">
        <v>930</v>
      </c>
      <c r="D424" s="19">
        <v>35611</v>
      </c>
      <c r="E424" s="16" t="s">
        <v>111</v>
      </c>
      <c r="F424" s="20">
        <v>50</v>
      </c>
      <c r="G424" s="20">
        <v>0</v>
      </c>
      <c r="H424" s="20">
        <v>24</v>
      </c>
      <c r="I424" s="20">
        <v>10</v>
      </c>
      <c r="J424" s="21">
        <f t="shared" si="201"/>
        <v>298</v>
      </c>
      <c r="K424" s="22">
        <v>870.23</v>
      </c>
      <c r="L424" s="19">
        <v>44804</v>
      </c>
      <c r="M424" s="22">
        <v>429.43</v>
      </c>
      <c r="N424" s="22">
        <v>440.8</v>
      </c>
      <c r="O424" s="22">
        <f t="shared" si="202"/>
        <v>452.40000000000003</v>
      </c>
      <c r="P424" s="22">
        <v>11.6</v>
      </c>
      <c r="Q424" s="22">
        <f t="shared" si="203"/>
        <v>1.45</v>
      </c>
      <c r="R424" s="22">
        <f t="shared" si="212"/>
        <v>5.8</v>
      </c>
      <c r="S424" s="22">
        <f t="shared" si="204"/>
        <v>435</v>
      </c>
      <c r="U424" s="22">
        <v>452.40000000000003</v>
      </c>
      <c r="V424" s="23">
        <v>62.5</v>
      </c>
      <c r="W424" s="23">
        <v>50</v>
      </c>
      <c r="X424" s="23">
        <f t="shared" si="205"/>
        <v>12.5</v>
      </c>
      <c r="Y424" s="24">
        <f t="shared" si="206"/>
        <v>150</v>
      </c>
      <c r="Z424" s="24">
        <f t="shared" si="207"/>
        <v>456</v>
      </c>
      <c r="AA424" s="22">
        <f t="shared" si="208"/>
        <v>0.99210526315789482</v>
      </c>
      <c r="AB424" s="22">
        <f t="shared" si="209"/>
        <v>11.905263157894737</v>
      </c>
      <c r="AC424" s="22">
        <f t="shared" si="210"/>
        <v>440.49473684210528</v>
      </c>
      <c r="AD424" s="22">
        <f t="shared" si="211"/>
        <v>5.4947368421052829</v>
      </c>
      <c r="AE424" s="24"/>
      <c r="AF424" s="4">
        <v>11.905263157894737</v>
      </c>
      <c r="AG424" s="4">
        <v>0</v>
      </c>
      <c r="AH424" s="4">
        <f t="shared" si="213"/>
        <v>11.905263157894737</v>
      </c>
    </row>
    <row r="425" spans="1:34">
      <c r="A425" s="16" t="s">
        <v>931</v>
      </c>
      <c r="B425" s="16" t="s">
        <v>932</v>
      </c>
      <c r="C425" s="16" t="s">
        <v>933</v>
      </c>
      <c r="D425" s="19">
        <v>29220</v>
      </c>
      <c r="E425" s="16" t="s">
        <v>111</v>
      </c>
      <c r="F425" s="20">
        <v>50</v>
      </c>
      <c r="G425" s="20">
        <v>0</v>
      </c>
      <c r="H425" s="20">
        <v>7</v>
      </c>
      <c r="I425" s="20">
        <v>4</v>
      </c>
      <c r="J425" s="21">
        <f t="shared" si="201"/>
        <v>88</v>
      </c>
      <c r="K425" s="22">
        <v>333637.51</v>
      </c>
      <c r="L425" s="19">
        <v>44804</v>
      </c>
      <c r="M425" s="22">
        <v>284703.98</v>
      </c>
      <c r="N425" s="22">
        <v>48933.53</v>
      </c>
      <c r="O425" s="22">
        <f t="shared" si="202"/>
        <v>53382.03</v>
      </c>
      <c r="P425" s="22">
        <v>4448.5</v>
      </c>
      <c r="Q425" s="22">
        <f t="shared" si="203"/>
        <v>556.0625</v>
      </c>
      <c r="R425" s="22">
        <f t="shared" si="212"/>
        <v>2224.25</v>
      </c>
      <c r="S425" s="22">
        <f t="shared" si="204"/>
        <v>46709.279999999999</v>
      </c>
      <c r="U425" s="22">
        <v>53382.03</v>
      </c>
      <c r="V425" s="23">
        <v>62.5</v>
      </c>
      <c r="W425" s="23">
        <v>50</v>
      </c>
      <c r="X425" s="23">
        <f t="shared" si="205"/>
        <v>12.5</v>
      </c>
      <c r="Y425" s="24">
        <f t="shared" si="206"/>
        <v>150</v>
      </c>
      <c r="Z425" s="24">
        <f t="shared" si="207"/>
        <v>246</v>
      </c>
      <c r="AA425" s="22">
        <f t="shared" si="208"/>
        <v>217.00012195121951</v>
      </c>
      <c r="AB425" s="22">
        <f t="shared" si="209"/>
        <v>2604.0014634146341</v>
      </c>
      <c r="AC425" s="22">
        <f t="shared" si="210"/>
        <v>50778.028536585363</v>
      </c>
      <c r="AD425" s="22">
        <f t="shared" si="211"/>
        <v>4068.7485365853645</v>
      </c>
      <c r="AE425" s="24"/>
      <c r="AF425" s="4">
        <v>2604.0014634146341</v>
      </c>
      <c r="AG425" s="4">
        <v>0</v>
      </c>
      <c r="AH425" s="4">
        <f t="shared" si="213"/>
        <v>2604.0014634146341</v>
      </c>
    </row>
    <row r="426" spans="1:34">
      <c r="A426" s="16" t="s">
        <v>934</v>
      </c>
      <c r="B426" s="16" t="s">
        <v>935</v>
      </c>
      <c r="C426" s="16" t="s">
        <v>936</v>
      </c>
      <c r="D426" s="19">
        <v>35611</v>
      </c>
      <c r="E426" s="16" t="s">
        <v>111</v>
      </c>
      <c r="F426" s="20">
        <v>50</v>
      </c>
      <c r="G426" s="20">
        <v>0</v>
      </c>
      <c r="H426" s="20">
        <v>24</v>
      </c>
      <c r="I426" s="20">
        <v>10</v>
      </c>
      <c r="J426" s="21">
        <f t="shared" si="201"/>
        <v>298</v>
      </c>
      <c r="K426" s="22">
        <v>5821.82</v>
      </c>
      <c r="L426" s="19">
        <v>44804</v>
      </c>
      <c r="M426" s="22">
        <v>2872.15</v>
      </c>
      <c r="N426" s="22">
        <v>2949.67</v>
      </c>
      <c r="O426" s="22">
        <f t="shared" si="202"/>
        <v>3027.29</v>
      </c>
      <c r="P426" s="22">
        <v>77.62</v>
      </c>
      <c r="Q426" s="22">
        <f t="shared" si="203"/>
        <v>9.7025000000000006</v>
      </c>
      <c r="R426" s="22">
        <f t="shared" si="212"/>
        <v>38.81</v>
      </c>
      <c r="S426" s="22">
        <f t="shared" si="204"/>
        <v>2910.86</v>
      </c>
      <c r="U426" s="22">
        <v>3027.29</v>
      </c>
      <c r="V426" s="23">
        <v>62.5</v>
      </c>
      <c r="W426" s="23">
        <v>50</v>
      </c>
      <c r="X426" s="23">
        <f t="shared" si="205"/>
        <v>12.5</v>
      </c>
      <c r="Y426" s="24">
        <f t="shared" si="206"/>
        <v>150</v>
      </c>
      <c r="Z426" s="24">
        <f t="shared" si="207"/>
        <v>456</v>
      </c>
      <c r="AA426" s="22">
        <f t="shared" si="208"/>
        <v>6.6387938596491232</v>
      </c>
      <c r="AB426" s="22">
        <f t="shared" si="209"/>
        <v>79.665526315789478</v>
      </c>
      <c r="AC426" s="22">
        <f t="shared" si="210"/>
        <v>2947.6244736842104</v>
      </c>
      <c r="AD426" s="22">
        <f t="shared" si="211"/>
        <v>36.764473684210316</v>
      </c>
      <c r="AE426" s="24"/>
      <c r="AF426" s="4">
        <v>79.665526315789478</v>
      </c>
      <c r="AG426" s="4">
        <v>0</v>
      </c>
      <c r="AH426" s="4">
        <f t="shared" si="213"/>
        <v>79.665526315789478</v>
      </c>
    </row>
    <row r="427" spans="1:34">
      <c r="A427" s="16" t="s">
        <v>937</v>
      </c>
      <c r="B427" s="16" t="s">
        <v>938</v>
      </c>
      <c r="C427" s="16" t="s">
        <v>939</v>
      </c>
      <c r="D427" s="19">
        <v>35611</v>
      </c>
      <c r="E427" s="16" t="s">
        <v>111</v>
      </c>
      <c r="F427" s="20">
        <v>50</v>
      </c>
      <c r="G427" s="20">
        <v>0</v>
      </c>
      <c r="H427" s="20">
        <v>24</v>
      </c>
      <c r="I427" s="20">
        <v>10</v>
      </c>
      <c r="J427" s="21">
        <f t="shared" si="201"/>
        <v>298</v>
      </c>
      <c r="K427" s="22">
        <v>5523.38</v>
      </c>
      <c r="L427" s="19">
        <v>44804</v>
      </c>
      <c r="M427" s="22">
        <v>2724.93</v>
      </c>
      <c r="N427" s="22">
        <v>2798.45</v>
      </c>
      <c r="O427" s="22">
        <f t="shared" si="202"/>
        <v>2872.0899999999997</v>
      </c>
      <c r="P427" s="22">
        <v>73.64</v>
      </c>
      <c r="Q427" s="22">
        <f t="shared" si="203"/>
        <v>9.2050000000000001</v>
      </c>
      <c r="R427" s="22">
        <f t="shared" si="212"/>
        <v>36.82</v>
      </c>
      <c r="S427" s="22">
        <f t="shared" si="204"/>
        <v>2761.6299999999997</v>
      </c>
      <c r="U427" s="22">
        <v>2872.0899999999997</v>
      </c>
      <c r="V427" s="23">
        <v>62.5</v>
      </c>
      <c r="W427" s="23">
        <v>50</v>
      </c>
      <c r="X427" s="23">
        <f t="shared" si="205"/>
        <v>12.5</v>
      </c>
      <c r="Y427" s="24">
        <f t="shared" si="206"/>
        <v>150</v>
      </c>
      <c r="Z427" s="24">
        <f t="shared" si="207"/>
        <v>456</v>
      </c>
      <c r="AA427" s="22">
        <f t="shared" si="208"/>
        <v>6.2984429824561401</v>
      </c>
      <c r="AB427" s="22">
        <f t="shared" si="209"/>
        <v>75.581315789473678</v>
      </c>
      <c r="AC427" s="22">
        <f t="shared" si="210"/>
        <v>2796.5086842105261</v>
      </c>
      <c r="AD427" s="22">
        <f t="shared" si="211"/>
        <v>34.878684210526444</v>
      </c>
      <c r="AE427" s="24"/>
      <c r="AF427" s="4">
        <v>75.581315789473678</v>
      </c>
      <c r="AG427" s="4">
        <v>0</v>
      </c>
      <c r="AH427" s="4">
        <f t="shared" si="213"/>
        <v>75.581315789473678</v>
      </c>
    </row>
    <row r="428" spans="1:34">
      <c r="A428" s="16" t="s">
        <v>940</v>
      </c>
      <c r="B428" s="16" t="s">
        <v>941</v>
      </c>
      <c r="C428" s="16" t="s">
        <v>883</v>
      </c>
      <c r="D428" s="19">
        <v>35976</v>
      </c>
      <c r="E428" s="16" t="s">
        <v>111</v>
      </c>
      <c r="F428" s="20">
        <v>50</v>
      </c>
      <c r="G428" s="20">
        <v>0</v>
      </c>
      <c r="H428" s="20">
        <v>25</v>
      </c>
      <c r="I428" s="20">
        <v>10</v>
      </c>
      <c r="J428" s="21">
        <f t="shared" si="201"/>
        <v>310</v>
      </c>
      <c r="K428" s="22">
        <v>4715.91</v>
      </c>
      <c r="L428" s="19">
        <v>44804</v>
      </c>
      <c r="M428" s="22">
        <v>2232.2399999999998</v>
      </c>
      <c r="N428" s="22">
        <v>2483.67</v>
      </c>
      <c r="O428" s="22">
        <f t="shared" si="202"/>
        <v>2546.5500000000002</v>
      </c>
      <c r="P428" s="22">
        <v>62.88</v>
      </c>
      <c r="Q428" s="22">
        <f t="shared" si="203"/>
        <v>7.86</v>
      </c>
      <c r="R428" s="22">
        <f t="shared" si="212"/>
        <v>31.44</v>
      </c>
      <c r="S428" s="22">
        <f t="shared" si="204"/>
        <v>2452.23</v>
      </c>
      <c r="U428" s="22">
        <v>2546.5500000000002</v>
      </c>
      <c r="V428" s="23">
        <v>62.5</v>
      </c>
      <c r="W428" s="23">
        <v>50</v>
      </c>
      <c r="X428" s="23">
        <f t="shared" si="205"/>
        <v>12.5</v>
      </c>
      <c r="Y428" s="24">
        <f t="shared" si="206"/>
        <v>150</v>
      </c>
      <c r="Z428" s="24">
        <f t="shared" si="207"/>
        <v>468</v>
      </c>
      <c r="AA428" s="22">
        <f t="shared" si="208"/>
        <v>5.4413461538461538</v>
      </c>
      <c r="AB428" s="22">
        <f t="shared" si="209"/>
        <v>65.296153846153842</v>
      </c>
      <c r="AC428" s="22">
        <f t="shared" si="210"/>
        <v>2481.2538461538466</v>
      </c>
      <c r="AD428" s="22">
        <f t="shared" si="211"/>
        <v>29.023846153846534</v>
      </c>
      <c r="AE428" s="24"/>
      <c r="AF428" s="4">
        <v>65.296153846153842</v>
      </c>
      <c r="AG428" s="4">
        <v>0</v>
      </c>
      <c r="AH428" s="4">
        <f t="shared" si="213"/>
        <v>65.296153846153842</v>
      </c>
    </row>
    <row r="429" spans="1:34">
      <c r="A429" s="16" t="s">
        <v>942</v>
      </c>
      <c r="B429" s="16" t="s">
        <v>943</v>
      </c>
      <c r="C429" s="16" t="s">
        <v>849</v>
      </c>
      <c r="D429" s="19">
        <v>35976</v>
      </c>
      <c r="E429" s="16" t="s">
        <v>111</v>
      </c>
      <c r="F429" s="20">
        <v>50</v>
      </c>
      <c r="G429" s="20">
        <v>0</v>
      </c>
      <c r="H429" s="20">
        <v>25</v>
      </c>
      <c r="I429" s="20">
        <v>10</v>
      </c>
      <c r="J429" s="21">
        <f t="shared" si="201"/>
        <v>310</v>
      </c>
      <c r="K429" s="22">
        <v>211.18</v>
      </c>
      <c r="L429" s="19">
        <v>44804</v>
      </c>
      <c r="M429" s="22">
        <v>99.87</v>
      </c>
      <c r="N429" s="22">
        <v>111.31</v>
      </c>
      <c r="O429" s="22">
        <f t="shared" si="202"/>
        <v>114.12</v>
      </c>
      <c r="P429" s="22">
        <v>2.81</v>
      </c>
      <c r="Q429" s="22">
        <f t="shared" si="203"/>
        <v>0.35125000000000001</v>
      </c>
      <c r="R429" s="22">
        <f t="shared" si="212"/>
        <v>1.405</v>
      </c>
      <c r="S429" s="22">
        <f t="shared" si="204"/>
        <v>109.905</v>
      </c>
      <c r="U429" s="22">
        <v>114.12</v>
      </c>
      <c r="V429" s="23">
        <v>62.5</v>
      </c>
      <c r="W429" s="23">
        <v>50</v>
      </c>
      <c r="X429" s="23">
        <f t="shared" si="205"/>
        <v>12.5</v>
      </c>
      <c r="Y429" s="24">
        <f t="shared" si="206"/>
        <v>150</v>
      </c>
      <c r="Z429" s="24">
        <f t="shared" si="207"/>
        <v>468</v>
      </c>
      <c r="AA429" s="22">
        <f t="shared" si="208"/>
        <v>0.24384615384615385</v>
      </c>
      <c r="AB429" s="22">
        <f t="shared" si="209"/>
        <v>2.9261538461538463</v>
      </c>
      <c r="AC429" s="22">
        <f t="shared" si="210"/>
        <v>111.19384615384615</v>
      </c>
      <c r="AD429" s="22">
        <f t="shared" si="211"/>
        <v>1.2888461538461513</v>
      </c>
      <c r="AE429" s="24"/>
      <c r="AF429" s="4">
        <v>2.9261538461538463</v>
      </c>
      <c r="AG429" s="4">
        <v>0</v>
      </c>
      <c r="AH429" s="4">
        <f t="shared" si="213"/>
        <v>2.9261538461538463</v>
      </c>
    </row>
    <row r="430" spans="1:34">
      <c r="A430" s="16" t="s">
        <v>944</v>
      </c>
      <c r="B430" s="16" t="s">
        <v>945</v>
      </c>
      <c r="C430" s="16" t="s">
        <v>789</v>
      </c>
      <c r="D430" s="19">
        <v>35976</v>
      </c>
      <c r="E430" s="16" t="s">
        <v>111</v>
      </c>
      <c r="F430" s="20">
        <v>50</v>
      </c>
      <c r="G430" s="20">
        <v>0</v>
      </c>
      <c r="H430" s="20">
        <v>25</v>
      </c>
      <c r="I430" s="20">
        <v>10</v>
      </c>
      <c r="J430" s="21">
        <f t="shared" si="201"/>
        <v>310</v>
      </c>
      <c r="K430" s="22">
        <v>27256</v>
      </c>
      <c r="L430" s="19">
        <v>44804</v>
      </c>
      <c r="M430" s="22">
        <v>12901.18</v>
      </c>
      <c r="N430" s="22">
        <v>14354.82</v>
      </c>
      <c r="O430" s="22">
        <f t="shared" si="202"/>
        <v>14718.23</v>
      </c>
      <c r="P430" s="22">
        <v>363.41</v>
      </c>
      <c r="Q430" s="22">
        <f t="shared" si="203"/>
        <v>45.426250000000003</v>
      </c>
      <c r="R430" s="22">
        <f t="shared" si="212"/>
        <v>181.70500000000001</v>
      </c>
      <c r="S430" s="22">
        <f t="shared" si="204"/>
        <v>14173.115</v>
      </c>
      <c r="U430" s="22">
        <v>14718.23</v>
      </c>
      <c r="V430" s="23">
        <v>62.5</v>
      </c>
      <c r="W430" s="23">
        <v>50</v>
      </c>
      <c r="X430" s="23">
        <f t="shared" si="205"/>
        <v>12.5</v>
      </c>
      <c r="Y430" s="24">
        <f t="shared" si="206"/>
        <v>150</v>
      </c>
      <c r="Z430" s="24">
        <f t="shared" si="207"/>
        <v>468</v>
      </c>
      <c r="AA430" s="22">
        <f t="shared" si="208"/>
        <v>31.4492094017094</v>
      </c>
      <c r="AB430" s="22">
        <f t="shared" si="209"/>
        <v>377.39051282051281</v>
      </c>
      <c r="AC430" s="22">
        <f t="shared" si="210"/>
        <v>14340.839487179486</v>
      </c>
      <c r="AD430" s="22">
        <f t="shared" si="211"/>
        <v>167.72448717948646</v>
      </c>
      <c r="AE430" s="24"/>
      <c r="AF430" s="4">
        <v>377.39051282051281</v>
      </c>
      <c r="AG430" s="4">
        <v>0</v>
      </c>
      <c r="AH430" s="4">
        <f t="shared" si="213"/>
        <v>377.39051282051281</v>
      </c>
    </row>
    <row r="431" spans="1:34">
      <c r="A431" s="16" t="s">
        <v>946</v>
      </c>
      <c r="B431" s="16" t="s">
        <v>947</v>
      </c>
      <c r="C431" s="16" t="s">
        <v>754</v>
      </c>
      <c r="D431" s="19">
        <v>35976</v>
      </c>
      <c r="E431" s="16" t="s">
        <v>111</v>
      </c>
      <c r="F431" s="20">
        <v>50</v>
      </c>
      <c r="G431" s="20">
        <v>0</v>
      </c>
      <c r="H431" s="20">
        <v>25</v>
      </c>
      <c r="I431" s="20">
        <v>10</v>
      </c>
      <c r="J431" s="21">
        <f t="shared" si="201"/>
        <v>310</v>
      </c>
      <c r="K431" s="22">
        <v>922.35</v>
      </c>
      <c r="L431" s="19">
        <v>44804</v>
      </c>
      <c r="M431" s="22">
        <v>436.66</v>
      </c>
      <c r="N431" s="22">
        <v>485.69</v>
      </c>
      <c r="O431" s="22">
        <f t="shared" si="202"/>
        <v>497.99</v>
      </c>
      <c r="P431" s="22">
        <v>12.3</v>
      </c>
      <c r="Q431" s="22">
        <f t="shared" si="203"/>
        <v>1.5375000000000001</v>
      </c>
      <c r="R431" s="22">
        <f t="shared" si="212"/>
        <v>6.15</v>
      </c>
      <c r="S431" s="22">
        <f t="shared" si="204"/>
        <v>479.54</v>
      </c>
      <c r="U431" s="22">
        <v>497.99</v>
      </c>
      <c r="V431" s="23">
        <v>62.5</v>
      </c>
      <c r="W431" s="23">
        <v>50</v>
      </c>
      <c r="X431" s="23">
        <f t="shared" si="205"/>
        <v>12.5</v>
      </c>
      <c r="Y431" s="24">
        <f t="shared" si="206"/>
        <v>150</v>
      </c>
      <c r="Z431" s="24">
        <f t="shared" si="207"/>
        <v>468</v>
      </c>
      <c r="AA431" s="22">
        <f t="shared" si="208"/>
        <v>1.0640811965811967</v>
      </c>
      <c r="AB431" s="22">
        <f t="shared" si="209"/>
        <v>12.768974358974361</v>
      </c>
      <c r="AC431" s="22">
        <f t="shared" si="210"/>
        <v>485.22102564102568</v>
      </c>
      <c r="AD431" s="22">
        <f t="shared" si="211"/>
        <v>5.6810256410256557</v>
      </c>
      <c r="AE431" s="24"/>
      <c r="AF431" s="4">
        <v>12.768974358974361</v>
      </c>
      <c r="AG431" s="4">
        <v>0</v>
      </c>
      <c r="AH431" s="4">
        <f t="shared" si="213"/>
        <v>12.768974358974361</v>
      </c>
    </row>
    <row r="432" spans="1:34">
      <c r="A432" s="16" t="s">
        <v>948</v>
      </c>
      <c r="B432" s="16" t="s">
        <v>949</v>
      </c>
      <c r="C432" s="16" t="s">
        <v>763</v>
      </c>
      <c r="D432" s="19">
        <v>35976</v>
      </c>
      <c r="E432" s="16" t="s">
        <v>111</v>
      </c>
      <c r="F432" s="20">
        <v>50</v>
      </c>
      <c r="G432" s="20">
        <v>0</v>
      </c>
      <c r="H432" s="20">
        <v>25</v>
      </c>
      <c r="I432" s="20">
        <v>10</v>
      </c>
      <c r="J432" s="21">
        <f t="shared" si="201"/>
        <v>310</v>
      </c>
      <c r="K432" s="22">
        <v>501.88</v>
      </c>
      <c r="L432" s="19">
        <v>44804</v>
      </c>
      <c r="M432" s="22">
        <v>237.62</v>
      </c>
      <c r="N432" s="22">
        <v>264.26</v>
      </c>
      <c r="O432" s="22">
        <f t="shared" si="202"/>
        <v>270.95</v>
      </c>
      <c r="P432" s="22">
        <v>6.69</v>
      </c>
      <c r="Q432" s="22">
        <f t="shared" si="203"/>
        <v>0.83625000000000005</v>
      </c>
      <c r="R432" s="22">
        <f t="shared" si="212"/>
        <v>3.3450000000000002</v>
      </c>
      <c r="S432" s="22">
        <f t="shared" si="204"/>
        <v>260.91499999999996</v>
      </c>
      <c r="U432" s="22">
        <v>270.95</v>
      </c>
      <c r="V432" s="23">
        <v>62.5</v>
      </c>
      <c r="W432" s="23">
        <v>50</v>
      </c>
      <c r="X432" s="23">
        <f t="shared" si="205"/>
        <v>12.5</v>
      </c>
      <c r="Y432" s="24">
        <f t="shared" si="206"/>
        <v>150</v>
      </c>
      <c r="Z432" s="24">
        <f t="shared" si="207"/>
        <v>468</v>
      </c>
      <c r="AA432" s="22">
        <f t="shared" si="208"/>
        <v>0.57895299145299139</v>
      </c>
      <c r="AB432" s="22">
        <f t="shared" si="209"/>
        <v>6.9474358974358967</v>
      </c>
      <c r="AC432" s="22">
        <f t="shared" si="210"/>
        <v>264.00256410256407</v>
      </c>
      <c r="AD432" s="22">
        <f t="shared" si="211"/>
        <v>3.0875641025641016</v>
      </c>
      <c r="AE432" s="24"/>
      <c r="AF432" s="4">
        <v>6.9474358974358967</v>
      </c>
      <c r="AG432" s="4">
        <v>0</v>
      </c>
      <c r="AH432" s="4">
        <f t="shared" si="213"/>
        <v>6.9474358974358967</v>
      </c>
    </row>
    <row r="433" spans="1:34">
      <c r="A433" s="16" t="s">
        <v>950</v>
      </c>
      <c r="B433" s="16" t="s">
        <v>951</v>
      </c>
      <c r="C433" s="16" t="s">
        <v>689</v>
      </c>
      <c r="D433" s="19">
        <v>35976</v>
      </c>
      <c r="E433" s="16" t="s">
        <v>111</v>
      </c>
      <c r="F433" s="20">
        <v>50</v>
      </c>
      <c r="G433" s="20">
        <v>0</v>
      </c>
      <c r="H433" s="20">
        <v>25</v>
      </c>
      <c r="I433" s="20">
        <v>10</v>
      </c>
      <c r="J433" s="21">
        <f t="shared" si="201"/>
        <v>310</v>
      </c>
      <c r="K433" s="22">
        <v>84.56</v>
      </c>
      <c r="L433" s="19">
        <v>44804</v>
      </c>
      <c r="M433" s="22">
        <v>39.909999999999997</v>
      </c>
      <c r="N433" s="22">
        <v>44.65</v>
      </c>
      <c r="O433" s="22">
        <f t="shared" si="202"/>
        <v>45.769999999999996</v>
      </c>
      <c r="P433" s="22">
        <v>1.1200000000000001</v>
      </c>
      <c r="Q433" s="22">
        <f t="shared" si="203"/>
        <v>0.14000000000000001</v>
      </c>
      <c r="R433" s="22">
        <f t="shared" si="212"/>
        <v>0.56000000000000005</v>
      </c>
      <c r="S433" s="22">
        <f t="shared" si="204"/>
        <v>44.089999999999996</v>
      </c>
      <c r="U433" s="22">
        <v>45.769999999999996</v>
      </c>
      <c r="V433" s="23">
        <v>62.5</v>
      </c>
      <c r="W433" s="23">
        <v>50</v>
      </c>
      <c r="X433" s="23">
        <f t="shared" si="205"/>
        <v>12.5</v>
      </c>
      <c r="Y433" s="24">
        <f t="shared" si="206"/>
        <v>150</v>
      </c>
      <c r="Z433" s="24">
        <f t="shared" si="207"/>
        <v>468</v>
      </c>
      <c r="AA433" s="22">
        <f t="shared" si="208"/>
        <v>9.7799145299145296E-2</v>
      </c>
      <c r="AB433" s="22">
        <f t="shared" si="209"/>
        <v>1.1735897435897436</v>
      </c>
      <c r="AC433" s="22">
        <f t="shared" si="210"/>
        <v>44.596410256410252</v>
      </c>
      <c r="AD433" s="22">
        <f t="shared" si="211"/>
        <v>0.5064102564102555</v>
      </c>
      <c r="AE433" s="24"/>
      <c r="AF433" s="4">
        <v>1.1735897435897436</v>
      </c>
      <c r="AG433" s="4">
        <v>0</v>
      </c>
      <c r="AH433" s="4">
        <f t="shared" si="213"/>
        <v>1.1735897435897436</v>
      </c>
    </row>
    <row r="434" spans="1:34">
      <c r="A434" s="16" t="s">
        <v>952</v>
      </c>
      <c r="B434" s="16" t="s">
        <v>953</v>
      </c>
      <c r="C434" s="16" t="s">
        <v>954</v>
      </c>
      <c r="D434" s="19">
        <v>35976</v>
      </c>
      <c r="E434" s="16" t="s">
        <v>111</v>
      </c>
      <c r="F434" s="20">
        <v>50</v>
      </c>
      <c r="G434" s="20">
        <v>0</v>
      </c>
      <c r="H434" s="20">
        <v>25</v>
      </c>
      <c r="I434" s="20">
        <v>10</v>
      </c>
      <c r="J434" s="21">
        <f t="shared" si="201"/>
        <v>310</v>
      </c>
      <c r="K434" s="22">
        <v>1571.91</v>
      </c>
      <c r="L434" s="19">
        <v>44804</v>
      </c>
      <c r="M434" s="22">
        <v>744.08</v>
      </c>
      <c r="N434" s="22">
        <v>827.83</v>
      </c>
      <c r="O434" s="22">
        <f t="shared" si="202"/>
        <v>848.79000000000008</v>
      </c>
      <c r="P434" s="22">
        <v>20.96</v>
      </c>
      <c r="Q434" s="22">
        <f t="shared" si="203"/>
        <v>2.62</v>
      </c>
      <c r="R434" s="22">
        <f t="shared" si="212"/>
        <v>10.48</v>
      </c>
      <c r="S434" s="22">
        <f t="shared" si="204"/>
        <v>817.35</v>
      </c>
      <c r="U434" s="22">
        <v>848.79000000000008</v>
      </c>
      <c r="V434" s="23">
        <v>62.5</v>
      </c>
      <c r="W434" s="23">
        <v>50</v>
      </c>
      <c r="X434" s="23">
        <f t="shared" si="205"/>
        <v>12.5</v>
      </c>
      <c r="Y434" s="24">
        <f t="shared" si="206"/>
        <v>150</v>
      </c>
      <c r="Z434" s="24">
        <f t="shared" si="207"/>
        <v>468</v>
      </c>
      <c r="AA434" s="22">
        <f t="shared" si="208"/>
        <v>1.8136538461538463</v>
      </c>
      <c r="AB434" s="22">
        <f t="shared" si="209"/>
        <v>21.763846153846156</v>
      </c>
      <c r="AC434" s="22">
        <f t="shared" si="210"/>
        <v>827.02615384615387</v>
      </c>
      <c r="AD434" s="22">
        <f t="shared" si="211"/>
        <v>9.6761538461538521</v>
      </c>
      <c r="AE434" s="24"/>
      <c r="AF434" s="4">
        <v>21.763846153846156</v>
      </c>
      <c r="AG434" s="4">
        <v>0</v>
      </c>
      <c r="AH434" s="4">
        <f t="shared" si="213"/>
        <v>21.763846153846156</v>
      </c>
    </row>
    <row r="435" spans="1:34">
      <c r="A435" s="16" t="s">
        <v>955</v>
      </c>
      <c r="B435" s="16" t="s">
        <v>956</v>
      </c>
      <c r="C435" s="16" t="s">
        <v>957</v>
      </c>
      <c r="D435" s="19">
        <v>35976</v>
      </c>
      <c r="E435" s="16" t="s">
        <v>111</v>
      </c>
      <c r="F435" s="20">
        <v>50</v>
      </c>
      <c r="G435" s="20">
        <v>0</v>
      </c>
      <c r="H435" s="20">
        <v>25</v>
      </c>
      <c r="I435" s="20">
        <v>10</v>
      </c>
      <c r="J435" s="21">
        <f t="shared" si="201"/>
        <v>310</v>
      </c>
      <c r="K435" s="22">
        <v>3584.08</v>
      </c>
      <c r="L435" s="19">
        <v>44804</v>
      </c>
      <c r="M435" s="22">
        <v>1696.42</v>
      </c>
      <c r="N435" s="22">
        <v>1887.66</v>
      </c>
      <c r="O435" s="22">
        <f t="shared" si="202"/>
        <v>1935.44</v>
      </c>
      <c r="P435" s="22">
        <v>47.78</v>
      </c>
      <c r="Q435" s="22">
        <f t="shared" si="203"/>
        <v>5.9725000000000001</v>
      </c>
      <c r="R435" s="22">
        <f t="shared" si="212"/>
        <v>23.89</v>
      </c>
      <c r="S435" s="22">
        <f t="shared" si="204"/>
        <v>1863.77</v>
      </c>
      <c r="U435" s="22">
        <v>1935.44</v>
      </c>
      <c r="V435" s="23">
        <v>62.5</v>
      </c>
      <c r="W435" s="23">
        <v>50</v>
      </c>
      <c r="X435" s="23">
        <f t="shared" si="205"/>
        <v>12.5</v>
      </c>
      <c r="Y435" s="24">
        <f t="shared" si="206"/>
        <v>150</v>
      </c>
      <c r="Z435" s="24">
        <f t="shared" si="207"/>
        <v>468</v>
      </c>
      <c r="AA435" s="22">
        <f t="shared" si="208"/>
        <v>4.1355555555555554</v>
      </c>
      <c r="AB435" s="22">
        <f t="shared" si="209"/>
        <v>49.626666666666665</v>
      </c>
      <c r="AC435" s="22">
        <f t="shared" si="210"/>
        <v>1885.8133333333335</v>
      </c>
      <c r="AD435" s="22">
        <f t="shared" si="211"/>
        <v>22.043333333333521</v>
      </c>
      <c r="AE435" s="24"/>
      <c r="AF435" s="4">
        <v>49.626666666666665</v>
      </c>
      <c r="AG435" s="4">
        <v>0</v>
      </c>
      <c r="AH435" s="4">
        <f t="shared" si="213"/>
        <v>49.626666666666665</v>
      </c>
    </row>
    <row r="436" spans="1:34">
      <c r="A436" s="16" t="s">
        <v>958</v>
      </c>
      <c r="B436" s="16" t="s">
        <v>959</v>
      </c>
      <c r="C436" s="16" t="s">
        <v>960</v>
      </c>
      <c r="D436" s="19">
        <v>35976</v>
      </c>
      <c r="E436" s="16" t="s">
        <v>111</v>
      </c>
      <c r="F436" s="20">
        <v>50</v>
      </c>
      <c r="G436" s="20">
        <v>0</v>
      </c>
      <c r="H436" s="20">
        <v>25</v>
      </c>
      <c r="I436" s="20">
        <v>10</v>
      </c>
      <c r="J436" s="21">
        <f t="shared" si="201"/>
        <v>310</v>
      </c>
      <c r="K436" s="22">
        <v>16389.849999999999</v>
      </c>
      <c r="L436" s="19">
        <v>44804</v>
      </c>
      <c r="M436" s="22">
        <v>7757.94</v>
      </c>
      <c r="N436" s="22">
        <v>8631.91</v>
      </c>
      <c r="O436" s="22">
        <f t="shared" si="202"/>
        <v>8850.44</v>
      </c>
      <c r="P436" s="22">
        <v>218.53</v>
      </c>
      <c r="Q436" s="22">
        <f t="shared" si="203"/>
        <v>27.31625</v>
      </c>
      <c r="R436" s="22">
        <f t="shared" si="212"/>
        <v>109.265</v>
      </c>
      <c r="S436" s="22">
        <f t="shared" si="204"/>
        <v>8522.6450000000004</v>
      </c>
      <c r="U436" s="22">
        <v>8850.44</v>
      </c>
      <c r="V436" s="23">
        <v>62.5</v>
      </c>
      <c r="W436" s="23">
        <v>50</v>
      </c>
      <c r="X436" s="23">
        <f t="shared" si="205"/>
        <v>12.5</v>
      </c>
      <c r="Y436" s="24">
        <f t="shared" si="206"/>
        <v>150</v>
      </c>
      <c r="Z436" s="24">
        <f t="shared" si="207"/>
        <v>468</v>
      </c>
      <c r="AA436" s="22">
        <f t="shared" si="208"/>
        <v>18.911196581196581</v>
      </c>
      <c r="AB436" s="22">
        <f t="shared" si="209"/>
        <v>226.93435897435899</v>
      </c>
      <c r="AC436" s="22">
        <f t="shared" si="210"/>
        <v>8623.505641025642</v>
      </c>
      <c r="AD436" s="22">
        <f t="shared" si="211"/>
        <v>100.8606410256416</v>
      </c>
      <c r="AE436" s="24"/>
      <c r="AF436" s="4">
        <v>226.93435897435899</v>
      </c>
      <c r="AG436" s="4">
        <v>0</v>
      </c>
      <c r="AH436" s="4">
        <f t="shared" si="213"/>
        <v>226.93435897435899</v>
      </c>
    </row>
    <row r="437" spans="1:34">
      <c r="A437" s="16" t="s">
        <v>961</v>
      </c>
      <c r="B437" s="16" t="s">
        <v>962</v>
      </c>
      <c r="C437" s="16" t="s">
        <v>963</v>
      </c>
      <c r="D437" s="19">
        <v>36161</v>
      </c>
      <c r="E437" s="16" t="s">
        <v>111</v>
      </c>
      <c r="F437" s="20">
        <v>50</v>
      </c>
      <c r="G437" s="20">
        <v>0</v>
      </c>
      <c r="H437" s="20">
        <v>26</v>
      </c>
      <c r="I437" s="20">
        <v>4</v>
      </c>
      <c r="J437" s="21">
        <f t="shared" si="201"/>
        <v>316</v>
      </c>
      <c r="K437" s="22">
        <v>2953.55</v>
      </c>
      <c r="L437" s="19">
        <v>44804</v>
      </c>
      <c r="M437" s="22">
        <v>1397.99</v>
      </c>
      <c r="N437" s="22">
        <v>1555.56</v>
      </c>
      <c r="O437" s="22">
        <f t="shared" si="202"/>
        <v>1594.94</v>
      </c>
      <c r="P437" s="22">
        <v>39.380000000000003</v>
      </c>
      <c r="Q437" s="22">
        <f t="shared" si="203"/>
        <v>4.9225000000000003</v>
      </c>
      <c r="R437" s="22">
        <f t="shared" si="212"/>
        <v>19.690000000000001</v>
      </c>
      <c r="S437" s="22">
        <f t="shared" si="204"/>
        <v>1535.87</v>
      </c>
      <c r="U437" s="22">
        <v>1594.94</v>
      </c>
      <c r="V437" s="23">
        <v>62.5</v>
      </c>
      <c r="W437" s="23">
        <v>50</v>
      </c>
      <c r="X437" s="23">
        <f t="shared" si="205"/>
        <v>12.5</v>
      </c>
      <c r="Y437" s="24">
        <f t="shared" si="206"/>
        <v>150</v>
      </c>
      <c r="Z437" s="24">
        <f t="shared" si="207"/>
        <v>474</v>
      </c>
      <c r="AA437" s="22">
        <f t="shared" si="208"/>
        <v>3.3648523206751055</v>
      </c>
      <c r="AB437" s="22">
        <f t="shared" si="209"/>
        <v>40.378227848101268</v>
      </c>
      <c r="AC437" s="22">
        <f t="shared" si="210"/>
        <v>1554.5617721518988</v>
      </c>
      <c r="AD437" s="22">
        <f t="shared" si="211"/>
        <v>18.691772151898931</v>
      </c>
      <c r="AE437" s="24"/>
      <c r="AF437" s="4">
        <v>40.378227848101268</v>
      </c>
      <c r="AG437" s="4">
        <v>0</v>
      </c>
      <c r="AH437" s="4">
        <f t="shared" si="213"/>
        <v>40.378227848101268</v>
      </c>
    </row>
    <row r="438" spans="1:34">
      <c r="A438" s="16" t="s">
        <v>964</v>
      </c>
      <c r="B438" s="16" t="s">
        <v>965</v>
      </c>
      <c r="C438" s="16" t="s">
        <v>966</v>
      </c>
      <c r="D438" s="19">
        <v>36161</v>
      </c>
      <c r="E438" s="16" t="s">
        <v>111</v>
      </c>
      <c r="F438" s="20">
        <v>50</v>
      </c>
      <c r="G438" s="20">
        <v>0</v>
      </c>
      <c r="H438" s="20">
        <v>26</v>
      </c>
      <c r="I438" s="20">
        <v>4</v>
      </c>
      <c r="J438" s="21">
        <f t="shared" si="201"/>
        <v>316</v>
      </c>
      <c r="K438" s="22">
        <v>1706.49</v>
      </c>
      <c r="L438" s="19">
        <v>44804</v>
      </c>
      <c r="M438" s="22">
        <v>807.74</v>
      </c>
      <c r="N438" s="22">
        <v>898.75</v>
      </c>
      <c r="O438" s="22">
        <f t="shared" si="202"/>
        <v>921.5</v>
      </c>
      <c r="P438" s="22">
        <v>22.75</v>
      </c>
      <c r="Q438" s="22">
        <f t="shared" si="203"/>
        <v>2.84375</v>
      </c>
      <c r="R438" s="22">
        <f t="shared" si="212"/>
        <v>11.375</v>
      </c>
      <c r="S438" s="22">
        <f t="shared" si="204"/>
        <v>887.375</v>
      </c>
      <c r="U438" s="22">
        <v>921.5</v>
      </c>
      <c r="V438" s="23">
        <v>62.5</v>
      </c>
      <c r="W438" s="23">
        <v>50</v>
      </c>
      <c r="X438" s="23">
        <f t="shared" si="205"/>
        <v>12.5</v>
      </c>
      <c r="Y438" s="24">
        <f t="shared" si="206"/>
        <v>150</v>
      </c>
      <c r="Z438" s="24">
        <f t="shared" si="207"/>
        <v>474</v>
      </c>
      <c r="AA438" s="22">
        <f t="shared" si="208"/>
        <v>1.9440928270042195</v>
      </c>
      <c r="AB438" s="22">
        <f t="shared" si="209"/>
        <v>23.329113924050635</v>
      </c>
      <c r="AC438" s="22">
        <f t="shared" si="210"/>
        <v>898.1708860759494</v>
      </c>
      <c r="AD438" s="22">
        <f t="shared" si="211"/>
        <v>10.795886075949397</v>
      </c>
      <c r="AE438" s="24"/>
      <c r="AF438" s="4">
        <v>23.329113924050635</v>
      </c>
      <c r="AG438" s="4">
        <v>0</v>
      </c>
      <c r="AH438" s="4">
        <f t="shared" si="213"/>
        <v>23.329113924050635</v>
      </c>
    </row>
    <row r="439" spans="1:34">
      <c r="A439" s="16" t="s">
        <v>967</v>
      </c>
      <c r="B439" s="16" t="s">
        <v>968</v>
      </c>
      <c r="C439" s="16" t="s">
        <v>969</v>
      </c>
      <c r="D439" s="19">
        <v>36161</v>
      </c>
      <c r="E439" s="16" t="s">
        <v>111</v>
      </c>
      <c r="F439" s="20">
        <v>50</v>
      </c>
      <c r="G439" s="20">
        <v>0</v>
      </c>
      <c r="H439" s="20">
        <v>26</v>
      </c>
      <c r="I439" s="20">
        <v>4</v>
      </c>
      <c r="J439" s="21">
        <f t="shared" si="201"/>
        <v>316</v>
      </c>
      <c r="K439" s="22">
        <v>4489.3900000000003</v>
      </c>
      <c r="L439" s="19">
        <v>44804</v>
      </c>
      <c r="M439" s="22">
        <v>2125.0300000000002</v>
      </c>
      <c r="N439" s="22">
        <v>2364.36</v>
      </c>
      <c r="O439" s="22">
        <f t="shared" si="202"/>
        <v>2424.2200000000003</v>
      </c>
      <c r="P439" s="22">
        <v>59.86</v>
      </c>
      <c r="Q439" s="22">
        <f t="shared" si="203"/>
        <v>7.4824999999999999</v>
      </c>
      <c r="R439" s="22">
        <f t="shared" si="212"/>
        <v>29.93</v>
      </c>
      <c r="S439" s="22">
        <f t="shared" si="204"/>
        <v>2334.4300000000003</v>
      </c>
      <c r="U439" s="22">
        <v>2424.2200000000003</v>
      </c>
      <c r="V439" s="23">
        <v>62.5</v>
      </c>
      <c r="W439" s="23">
        <v>50</v>
      </c>
      <c r="X439" s="23">
        <f t="shared" si="205"/>
        <v>12.5</v>
      </c>
      <c r="Y439" s="24">
        <f t="shared" si="206"/>
        <v>150</v>
      </c>
      <c r="Z439" s="24">
        <f t="shared" si="207"/>
        <v>474</v>
      </c>
      <c r="AA439" s="22">
        <f t="shared" si="208"/>
        <v>5.1143881856540085</v>
      </c>
      <c r="AB439" s="22">
        <f t="shared" si="209"/>
        <v>61.372658227848106</v>
      </c>
      <c r="AC439" s="22">
        <f t="shared" si="210"/>
        <v>2362.847341772152</v>
      </c>
      <c r="AD439" s="22">
        <f t="shared" si="211"/>
        <v>28.417341772151758</v>
      </c>
      <c r="AE439" s="24"/>
      <c r="AF439" s="4">
        <v>61.372658227848106</v>
      </c>
      <c r="AG439" s="4">
        <v>0</v>
      </c>
      <c r="AH439" s="4">
        <f t="shared" si="213"/>
        <v>61.372658227848106</v>
      </c>
    </row>
    <row r="440" spans="1:34">
      <c r="A440" s="16" t="s">
        <v>970</v>
      </c>
      <c r="B440" s="16" t="s">
        <v>971</v>
      </c>
      <c r="C440" s="16" t="s">
        <v>972</v>
      </c>
      <c r="D440" s="19">
        <v>36161</v>
      </c>
      <c r="E440" s="16" t="s">
        <v>111</v>
      </c>
      <c r="F440" s="20">
        <v>50</v>
      </c>
      <c r="G440" s="20">
        <v>0</v>
      </c>
      <c r="H440" s="20">
        <v>26</v>
      </c>
      <c r="I440" s="20">
        <v>4</v>
      </c>
      <c r="J440" s="21">
        <f t="shared" si="201"/>
        <v>316</v>
      </c>
      <c r="K440" s="22">
        <v>1378.32</v>
      </c>
      <c r="L440" s="19">
        <v>44804</v>
      </c>
      <c r="M440" s="22">
        <v>652.5</v>
      </c>
      <c r="N440" s="22">
        <v>725.82</v>
      </c>
      <c r="O440" s="22">
        <f t="shared" si="202"/>
        <v>744.2</v>
      </c>
      <c r="P440" s="22">
        <v>18.38</v>
      </c>
      <c r="Q440" s="22">
        <f t="shared" si="203"/>
        <v>2.2974999999999999</v>
      </c>
      <c r="R440" s="22">
        <f t="shared" si="212"/>
        <v>9.19</v>
      </c>
      <c r="S440" s="22">
        <f t="shared" si="204"/>
        <v>716.63</v>
      </c>
      <c r="U440" s="22">
        <v>744.2</v>
      </c>
      <c r="V440" s="23">
        <v>62.5</v>
      </c>
      <c r="W440" s="23">
        <v>50</v>
      </c>
      <c r="X440" s="23">
        <f t="shared" si="205"/>
        <v>12.5</v>
      </c>
      <c r="Y440" s="24">
        <f t="shared" si="206"/>
        <v>150</v>
      </c>
      <c r="Z440" s="24">
        <f t="shared" si="207"/>
        <v>474</v>
      </c>
      <c r="AA440" s="22">
        <f t="shared" si="208"/>
        <v>1.5700421940928271</v>
      </c>
      <c r="AB440" s="22">
        <f t="shared" si="209"/>
        <v>18.840506329113925</v>
      </c>
      <c r="AC440" s="22">
        <f t="shared" si="210"/>
        <v>725.35949367088608</v>
      </c>
      <c r="AD440" s="22">
        <f t="shared" si="211"/>
        <v>8.729493670886086</v>
      </c>
      <c r="AE440" s="24"/>
      <c r="AF440" s="4">
        <v>18.840506329113925</v>
      </c>
      <c r="AG440" s="4">
        <v>0</v>
      </c>
      <c r="AH440" s="4">
        <f t="shared" si="213"/>
        <v>18.840506329113925</v>
      </c>
    </row>
    <row r="441" spans="1:34">
      <c r="A441" s="16" t="s">
        <v>973</v>
      </c>
      <c r="B441" s="16" t="s">
        <v>974</v>
      </c>
      <c r="C441" s="16" t="s">
        <v>975</v>
      </c>
      <c r="D441" s="19">
        <v>36161</v>
      </c>
      <c r="E441" s="16" t="s">
        <v>111</v>
      </c>
      <c r="F441" s="20">
        <v>50</v>
      </c>
      <c r="G441" s="20">
        <v>0</v>
      </c>
      <c r="H441" s="20">
        <v>26</v>
      </c>
      <c r="I441" s="20">
        <v>4</v>
      </c>
      <c r="J441" s="21">
        <f t="shared" si="201"/>
        <v>316</v>
      </c>
      <c r="K441" s="22">
        <v>1247.05</v>
      </c>
      <c r="L441" s="19">
        <v>44804</v>
      </c>
      <c r="M441" s="22">
        <v>590.25</v>
      </c>
      <c r="N441" s="22">
        <v>656.8</v>
      </c>
      <c r="O441" s="22">
        <f t="shared" si="202"/>
        <v>673.42</v>
      </c>
      <c r="P441" s="22">
        <v>16.62</v>
      </c>
      <c r="Q441" s="22">
        <f t="shared" si="203"/>
        <v>2.0775000000000001</v>
      </c>
      <c r="R441" s="22">
        <f t="shared" si="212"/>
        <v>8.31</v>
      </c>
      <c r="S441" s="22">
        <f t="shared" si="204"/>
        <v>648.49</v>
      </c>
      <c r="U441" s="22">
        <v>673.42</v>
      </c>
      <c r="V441" s="23">
        <v>62.5</v>
      </c>
      <c r="W441" s="23">
        <v>50</v>
      </c>
      <c r="X441" s="23">
        <f t="shared" si="205"/>
        <v>12.5</v>
      </c>
      <c r="Y441" s="24">
        <f t="shared" si="206"/>
        <v>150</v>
      </c>
      <c r="Z441" s="24">
        <f t="shared" si="207"/>
        <v>474</v>
      </c>
      <c r="AA441" s="22">
        <f t="shared" si="208"/>
        <v>1.420717299578059</v>
      </c>
      <c r="AB441" s="22">
        <f t="shared" si="209"/>
        <v>17.048607594936708</v>
      </c>
      <c r="AC441" s="22">
        <f t="shared" si="210"/>
        <v>656.37139240506326</v>
      </c>
      <c r="AD441" s="22">
        <f t="shared" si="211"/>
        <v>7.8813924050632522</v>
      </c>
      <c r="AE441" s="24"/>
      <c r="AF441" s="4">
        <v>17.048607594936708</v>
      </c>
      <c r="AG441" s="4">
        <v>0</v>
      </c>
      <c r="AH441" s="4">
        <f t="shared" si="213"/>
        <v>17.048607594936708</v>
      </c>
    </row>
    <row r="442" spans="1:34">
      <c r="A442" s="16" t="s">
        <v>976</v>
      </c>
      <c r="B442" s="16" t="s">
        <v>977</v>
      </c>
      <c r="C442" s="16" t="s">
        <v>751</v>
      </c>
      <c r="D442" s="19">
        <v>36161</v>
      </c>
      <c r="E442" s="16" t="s">
        <v>111</v>
      </c>
      <c r="F442" s="20">
        <v>50</v>
      </c>
      <c r="G442" s="20">
        <v>0</v>
      </c>
      <c r="H442" s="20">
        <v>26</v>
      </c>
      <c r="I442" s="20">
        <v>4</v>
      </c>
      <c r="J442" s="21">
        <f t="shared" si="201"/>
        <v>316</v>
      </c>
      <c r="K442" s="22">
        <v>8269.93</v>
      </c>
      <c r="L442" s="19">
        <v>44804</v>
      </c>
      <c r="M442" s="22">
        <v>3914.46</v>
      </c>
      <c r="N442" s="22">
        <v>4355.47</v>
      </c>
      <c r="O442" s="22">
        <f t="shared" si="202"/>
        <v>4465.7300000000005</v>
      </c>
      <c r="P442" s="22">
        <v>110.26</v>
      </c>
      <c r="Q442" s="22">
        <f t="shared" si="203"/>
        <v>13.782500000000001</v>
      </c>
      <c r="R442" s="22">
        <f t="shared" si="212"/>
        <v>55.13</v>
      </c>
      <c r="S442" s="22">
        <f t="shared" si="204"/>
        <v>4300.34</v>
      </c>
      <c r="U442" s="22">
        <v>4465.7300000000005</v>
      </c>
      <c r="V442" s="23">
        <v>62.5</v>
      </c>
      <c r="W442" s="23">
        <v>50</v>
      </c>
      <c r="X442" s="23">
        <f t="shared" si="205"/>
        <v>12.5</v>
      </c>
      <c r="Y442" s="24">
        <f t="shared" si="206"/>
        <v>150</v>
      </c>
      <c r="Z442" s="24">
        <f t="shared" si="207"/>
        <v>474</v>
      </c>
      <c r="AA442" s="22">
        <f t="shared" si="208"/>
        <v>9.4213713080168784</v>
      </c>
      <c r="AB442" s="22">
        <f t="shared" si="209"/>
        <v>113.05645569620253</v>
      </c>
      <c r="AC442" s="22">
        <f t="shared" si="210"/>
        <v>4352.6735443037978</v>
      </c>
      <c r="AD442" s="22">
        <f t="shared" si="211"/>
        <v>52.33354430379768</v>
      </c>
      <c r="AE442" s="24"/>
      <c r="AF442" s="4">
        <v>113.05645569620253</v>
      </c>
      <c r="AG442" s="4">
        <v>0</v>
      </c>
      <c r="AH442" s="4">
        <f t="shared" si="213"/>
        <v>113.05645569620253</v>
      </c>
    </row>
    <row r="443" spans="1:34">
      <c r="A443" s="16" t="s">
        <v>978</v>
      </c>
      <c r="B443" s="16" t="s">
        <v>979</v>
      </c>
      <c r="C443" s="16" t="s">
        <v>754</v>
      </c>
      <c r="D443" s="19">
        <v>36161</v>
      </c>
      <c r="E443" s="16" t="s">
        <v>111</v>
      </c>
      <c r="F443" s="20">
        <v>50</v>
      </c>
      <c r="G443" s="20">
        <v>0</v>
      </c>
      <c r="H443" s="20">
        <v>26</v>
      </c>
      <c r="I443" s="20">
        <v>4</v>
      </c>
      <c r="J443" s="21">
        <f t="shared" si="201"/>
        <v>316</v>
      </c>
      <c r="K443" s="22">
        <v>1791.82</v>
      </c>
      <c r="L443" s="19">
        <v>44804</v>
      </c>
      <c r="M443" s="22">
        <v>848.22</v>
      </c>
      <c r="N443" s="22">
        <v>943.6</v>
      </c>
      <c r="O443" s="22">
        <f t="shared" si="202"/>
        <v>967.49</v>
      </c>
      <c r="P443" s="22">
        <v>23.89</v>
      </c>
      <c r="Q443" s="22">
        <f t="shared" si="203"/>
        <v>2.9862500000000001</v>
      </c>
      <c r="R443" s="22">
        <f t="shared" si="212"/>
        <v>11.945</v>
      </c>
      <c r="S443" s="22">
        <f t="shared" si="204"/>
        <v>931.65499999999997</v>
      </c>
      <c r="U443" s="22">
        <v>967.49</v>
      </c>
      <c r="V443" s="23">
        <v>62.5</v>
      </c>
      <c r="W443" s="23">
        <v>50</v>
      </c>
      <c r="X443" s="23">
        <f t="shared" si="205"/>
        <v>12.5</v>
      </c>
      <c r="Y443" s="24">
        <f t="shared" si="206"/>
        <v>150</v>
      </c>
      <c r="Z443" s="24">
        <f t="shared" si="207"/>
        <v>474</v>
      </c>
      <c r="AA443" s="22">
        <f t="shared" si="208"/>
        <v>2.0411181434599155</v>
      </c>
      <c r="AB443" s="22">
        <f t="shared" si="209"/>
        <v>24.493417721518988</v>
      </c>
      <c r="AC443" s="22">
        <f t="shared" si="210"/>
        <v>942.99658227848101</v>
      </c>
      <c r="AD443" s="22">
        <f t="shared" si="211"/>
        <v>11.341582278481042</v>
      </c>
      <c r="AE443" s="24"/>
      <c r="AF443" s="4">
        <v>24.493417721518988</v>
      </c>
      <c r="AG443" s="4">
        <v>0</v>
      </c>
      <c r="AH443" s="4">
        <f t="shared" si="213"/>
        <v>24.493417721518988</v>
      </c>
    </row>
    <row r="444" spans="1:34">
      <c r="A444" s="16" t="s">
        <v>980</v>
      </c>
      <c r="B444" s="16" t="s">
        <v>981</v>
      </c>
      <c r="C444" s="16" t="s">
        <v>982</v>
      </c>
      <c r="D444" s="19">
        <v>36161</v>
      </c>
      <c r="E444" s="16" t="s">
        <v>111</v>
      </c>
      <c r="F444" s="20">
        <v>50</v>
      </c>
      <c r="G444" s="20">
        <v>0</v>
      </c>
      <c r="H444" s="20">
        <v>26</v>
      </c>
      <c r="I444" s="20">
        <v>4</v>
      </c>
      <c r="J444" s="21">
        <f t="shared" si="201"/>
        <v>316</v>
      </c>
      <c r="K444" s="22">
        <v>833.56</v>
      </c>
      <c r="L444" s="19">
        <v>44804</v>
      </c>
      <c r="M444" s="22">
        <v>394.53</v>
      </c>
      <c r="N444" s="22">
        <v>439.03</v>
      </c>
      <c r="O444" s="22">
        <f t="shared" si="202"/>
        <v>450.14</v>
      </c>
      <c r="P444" s="22">
        <v>11.11</v>
      </c>
      <c r="Q444" s="22">
        <f t="shared" si="203"/>
        <v>1.3887499999999999</v>
      </c>
      <c r="R444" s="22">
        <f t="shared" si="212"/>
        <v>5.5549999999999997</v>
      </c>
      <c r="S444" s="22">
        <f t="shared" si="204"/>
        <v>433.47499999999997</v>
      </c>
      <c r="U444" s="22">
        <v>450.14</v>
      </c>
      <c r="V444" s="23">
        <v>62.5</v>
      </c>
      <c r="W444" s="23">
        <v>50</v>
      </c>
      <c r="X444" s="23">
        <f t="shared" si="205"/>
        <v>12.5</v>
      </c>
      <c r="Y444" s="24">
        <f t="shared" si="206"/>
        <v>150</v>
      </c>
      <c r="Z444" s="24">
        <f t="shared" si="207"/>
        <v>474</v>
      </c>
      <c r="AA444" s="22">
        <f t="shared" si="208"/>
        <v>0.94966244725738391</v>
      </c>
      <c r="AB444" s="22">
        <f t="shared" si="209"/>
        <v>11.395949367088607</v>
      </c>
      <c r="AC444" s="22">
        <f t="shared" si="210"/>
        <v>438.74405063291135</v>
      </c>
      <c r="AD444" s="22">
        <f t="shared" si="211"/>
        <v>5.2690506329113873</v>
      </c>
      <c r="AE444" s="24"/>
      <c r="AF444" s="4">
        <v>11.395949367088607</v>
      </c>
      <c r="AG444" s="4">
        <v>0</v>
      </c>
      <c r="AH444" s="4">
        <f t="shared" si="213"/>
        <v>11.395949367088607</v>
      </c>
    </row>
    <row r="445" spans="1:34">
      <c r="A445" s="16" t="s">
        <v>983</v>
      </c>
      <c r="B445" s="16" t="s">
        <v>984</v>
      </c>
      <c r="C445" s="16" t="s">
        <v>985</v>
      </c>
      <c r="D445" s="19">
        <v>36161</v>
      </c>
      <c r="E445" s="16" t="s">
        <v>111</v>
      </c>
      <c r="F445" s="20">
        <v>50</v>
      </c>
      <c r="G445" s="20">
        <v>0</v>
      </c>
      <c r="H445" s="20">
        <v>26</v>
      </c>
      <c r="I445" s="20">
        <v>4</v>
      </c>
      <c r="J445" s="21">
        <f t="shared" si="201"/>
        <v>316</v>
      </c>
      <c r="K445" s="22">
        <v>31622.639999999999</v>
      </c>
      <c r="L445" s="19">
        <v>44804</v>
      </c>
      <c r="M445" s="22">
        <v>14967.98</v>
      </c>
      <c r="N445" s="22">
        <v>16654.66</v>
      </c>
      <c r="O445" s="22">
        <f t="shared" si="202"/>
        <v>17076.29</v>
      </c>
      <c r="P445" s="22">
        <v>421.63</v>
      </c>
      <c r="Q445" s="22">
        <f t="shared" si="203"/>
        <v>52.703749999999999</v>
      </c>
      <c r="R445" s="22">
        <f t="shared" si="212"/>
        <v>210.815</v>
      </c>
      <c r="S445" s="22">
        <f t="shared" si="204"/>
        <v>16443.845000000001</v>
      </c>
      <c r="U445" s="22">
        <v>17076.29</v>
      </c>
      <c r="V445" s="23">
        <v>62.5</v>
      </c>
      <c r="W445" s="23">
        <v>50</v>
      </c>
      <c r="X445" s="23">
        <f t="shared" si="205"/>
        <v>12.5</v>
      </c>
      <c r="Y445" s="24">
        <f t="shared" si="206"/>
        <v>150</v>
      </c>
      <c r="Z445" s="24">
        <f t="shared" si="207"/>
        <v>474</v>
      </c>
      <c r="AA445" s="22">
        <f t="shared" si="208"/>
        <v>36.025928270042193</v>
      </c>
      <c r="AB445" s="22">
        <f t="shared" si="209"/>
        <v>432.31113924050635</v>
      </c>
      <c r="AC445" s="22">
        <f t="shared" si="210"/>
        <v>16643.978860759493</v>
      </c>
      <c r="AD445" s="22">
        <f t="shared" si="211"/>
        <v>200.13386075949165</v>
      </c>
      <c r="AE445" s="24"/>
      <c r="AF445" s="4">
        <v>432.31113924050635</v>
      </c>
      <c r="AG445" s="4">
        <v>0</v>
      </c>
      <c r="AH445" s="4">
        <f t="shared" si="213"/>
        <v>432.31113924050635</v>
      </c>
    </row>
    <row r="446" spans="1:34">
      <c r="A446" s="16" t="s">
        <v>986</v>
      </c>
      <c r="B446" s="16" t="s">
        <v>987</v>
      </c>
      <c r="C446" s="16" t="s">
        <v>988</v>
      </c>
      <c r="D446" s="19">
        <v>36161</v>
      </c>
      <c r="E446" s="16" t="s">
        <v>111</v>
      </c>
      <c r="F446" s="20">
        <v>50</v>
      </c>
      <c r="G446" s="20">
        <v>0</v>
      </c>
      <c r="H446" s="20">
        <v>26</v>
      </c>
      <c r="I446" s="20">
        <v>4</v>
      </c>
      <c r="J446" s="21">
        <f t="shared" si="201"/>
        <v>316</v>
      </c>
      <c r="K446" s="22">
        <v>8926.2800000000007</v>
      </c>
      <c r="L446" s="19">
        <v>44804</v>
      </c>
      <c r="M446" s="22">
        <v>4225.22</v>
      </c>
      <c r="N446" s="22">
        <v>4701.0600000000004</v>
      </c>
      <c r="O446" s="22">
        <f t="shared" si="202"/>
        <v>4820.0800000000008</v>
      </c>
      <c r="P446" s="22">
        <v>119.02</v>
      </c>
      <c r="Q446" s="22">
        <f t="shared" si="203"/>
        <v>14.8775</v>
      </c>
      <c r="R446" s="22">
        <f t="shared" si="212"/>
        <v>59.51</v>
      </c>
      <c r="S446" s="22">
        <f t="shared" si="204"/>
        <v>4641.55</v>
      </c>
      <c r="U446" s="22">
        <v>4820.0800000000008</v>
      </c>
      <c r="V446" s="23">
        <v>62.5</v>
      </c>
      <c r="W446" s="23">
        <v>50</v>
      </c>
      <c r="X446" s="23">
        <f t="shared" si="205"/>
        <v>12.5</v>
      </c>
      <c r="Y446" s="24">
        <f t="shared" si="206"/>
        <v>150</v>
      </c>
      <c r="Z446" s="24">
        <f t="shared" si="207"/>
        <v>474</v>
      </c>
      <c r="AA446" s="22">
        <f t="shared" si="208"/>
        <v>10.168945147679327</v>
      </c>
      <c r="AB446" s="22">
        <f t="shared" si="209"/>
        <v>122.02734177215193</v>
      </c>
      <c r="AC446" s="22">
        <f t="shared" si="210"/>
        <v>4698.052658227849</v>
      </c>
      <c r="AD446" s="22">
        <f t="shared" si="211"/>
        <v>56.502658227848769</v>
      </c>
      <c r="AE446" s="24"/>
      <c r="AF446" s="4">
        <v>122.02734177215193</v>
      </c>
      <c r="AG446" s="4">
        <v>0</v>
      </c>
      <c r="AH446" s="4">
        <f t="shared" si="213"/>
        <v>122.02734177215193</v>
      </c>
    </row>
    <row r="447" spans="1:34">
      <c r="A447" s="16" t="s">
        <v>989</v>
      </c>
      <c r="B447" s="16" t="s">
        <v>990</v>
      </c>
      <c r="C447" s="16" t="s">
        <v>991</v>
      </c>
      <c r="D447" s="19">
        <v>36161</v>
      </c>
      <c r="E447" s="16" t="s">
        <v>111</v>
      </c>
      <c r="F447" s="20">
        <v>50</v>
      </c>
      <c r="G447" s="20">
        <v>0</v>
      </c>
      <c r="H447" s="20">
        <v>26</v>
      </c>
      <c r="I447" s="20">
        <v>4</v>
      </c>
      <c r="J447" s="21">
        <f t="shared" si="201"/>
        <v>316</v>
      </c>
      <c r="K447" s="22">
        <v>4200.6000000000004</v>
      </c>
      <c r="L447" s="19">
        <v>44804</v>
      </c>
      <c r="M447" s="22">
        <v>1988.23</v>
      </c>
      <c r="N447" s="22">
        <v>2212.37</v>
      </c>
      <c r="O447" s="22">
        <f t="shared" si="202"/>
        <v>2268.37</v>
      </c>
      <c r="P447" s="22">
        <v>56</v>
      </c>
      <c r="Q447" s="22">
        <f t="shared" si="203"/>
        <v>7</v>
      </c>
      <c r="R447" s="22">
        <f t="shared" si="212"/>
        <v>28</v>
      </c>
      <c r="S447" s="22">
        <f t="shared" si="204"/>
        <v>2184.37</v>
      </c>
      <c r="U447" s="22">
        <v>2268.37</v>
      </c>
      <c r="V447" s="23">
        <v>62.5</v>
      </c>
      <c r="W447" s="23">
        <v>50</v>
      </c>
      <c r="X447" s="23">
        <f t="shared" si="205"/>
        <v>12.5</v>
      </c>
      <c r="Y447" s="24">
        <f t="shared" si="206"/>
        <v>150</v>
      </c>
      <c r="Z447" s="24">
        <f t="shared" si="207"/>
        <v>474</v>
      </c>
      <c r="AA447" s="22">
        <f t="shared" si="208"/>
        <v>4.785590717299578</v>
      </c>
      <c r="AB447" s="22">
        <f t="shared" si="209"/>
        <v>57.427088607594939</v>
      </c>
      <c r="AC447" s="22">
        <f t="shared" si="210"/>
        <v>2210.9429113924048</v>
      </c>
      <c r="AD447" s="22">
        <f t="shared" si="211"/>
        <v>26.572911392404876</v>
      </c>
      <c r="AE447" s="24"/>
      <c r="AF447" s="4">
        <v>57.427088607594939</v>
      </c>
      <c r="AG447" s="4">
        <v>0</v>
      </c>
      <c r="AH447" s="4">
        <f t="shared" si="213"/>
        <v>57.427088607594939</v>
      </c>
    </row>
    <row r="448" spans="1:34">
      <c r="A448" s="16" t="s">
        <v>992</v>
      </c>
      <c r="B448" s="16" t="s">
        <v>993</v>
      </c>
      <c r="C448" s="16" t="s">
        <v>994</v>
      </c>
      <c r="D448" s="19">
        <v>36161</v>
      </c>
      <c r="E448" s="16" t="s">
        <v>111</v>
      </c>
      <c r="F448" s="20">
        <v>50</v>
      </c>
      <c r="G448" s="20">
        <v>0</v>
      </c>
      <c r="H448" s="20">
        <v>26</v>
      </c>
      <c r="I448" s="20">
        <v>4</v>
      </c>
      <c r="J448" s="21">
        <f t="shared" si="201"/>
        <v>316</v>
      </c>
      <c r="K448" s="22">
        <v>820.43</v>
      </c>
      <c r="L448" s="19">
        <v>44804</v>
      </c>
      <c r="M448" s="22">
        <v>388.38</v>
      </c>
      <c r="N448" s="22">
        <v>432.05</v>
      </c>
      <c r="O448" s="22">
        <f t="shared" si="202"/>
        <v>442.99</v>
      </c>
      <c r="P448" s="22">
        <v>10.94</v>
      </c>
      <c r="Q448" s="22">
        <f t="shared" si="203"/>
        <v>1.3674999999999999</v>
      </c>
      <c r="R448" s="22">
        <f t="shared" si="212"/>
        <v>5.47</v>
      </c>
      <c r="S448" s="22">
        <f t="shared" si="204"/>
        <v>426.58</v>
      </c>
      <c r="U448" s="22">
        <v>442.99</v>
      </c>
      <c r="V448" s="23">
        <v>62.5</v>
      </c>
      <c r="W448" s="23">
        <v>50</v>
      </c>
      <c r="X448" s="23">
        <f t="shared" si="205"/>
        <v>12.5</v>
      </c>
      <c r="Y448" s="24">
        <f t="shared" si="206"/>
        <v>150</v>
      </c>
      <c r="Z448" s="24">
        <f t="shared" si="207"/>
        <v>474</v>
      </c>
      <c r="AA448" s="22">
        <f t="shared" si="208"/>
        <v>0.93457805907172997</v>
      </c>
      <c r="AB448" s="22">
        <f t="shared" si="209"/>
        <v>11.21493670886076</v>
      </c>
      <c r="AC448" s="22">
        <f t="shared" si="210"/>
        <v>431.77506329113925</v>
      </c>
      <c r="AD448" s="22">
        <f t="shared" si="211"/>
        <v>5.1950632911392631</v>
      </c>
      <c r="AE448" s="24"/>
      <c r="AF448" s="4">
        <v>11.21493670886076</v>
      </c>
      <c r="AG448" s="4">
        <v>0</v>
      </c>
      <c r="AH448" s="4">
        <f t="shared" si="213"/>
        <v>11.21493670886076</v>
      </c>
    </row>
    <row r="449" spans="1:34">
      <c r="A449" s="16" t="s">
        <v>995</v>
      </c>
      <c r="B449" s="16" t="s">
        <v>996</v>
      </c>
      <c r="C449" s="16" t="s">
        <v>997</v>
      </c>
      <c r="D449" s="19">
        <v>36161</v>
      </c>
      <c r="E449" s="16" t="s">
        <v>111</v>
      </c>
      <c r="F449" s="20">
        <v>50</v>
      </c>
      <c r="G449" s="20">
        <v>0</v>
      </c>
      <c r="H449" s="20">
        <v>26</v>
      </c>
      <c r="I449" s="20">
        <v>4</v>
      </c>
      <c r="J449" s="21">
        <f t="shared" si="201"/>
        <v>316</v>
      </c>
      <c r="K449" s="22">
        <v>10501.5</v>
      </c>
      <c r="L449" s="19">
        <v>44804</v>
      </c>
      <c r="M449" s="22">
        <v>4970.71</v>
      </c>
      <c r="N449" s="22">
        <v>5530.79</v>
      </c>
      <c r="O449" s="22">
        <f t="shared" si="202"/>
        <v>5670.81</v>
      </c>
      <c r="P449" s="22">
        <v>140.02000000000001</v>
      </c>
      <c r="Q449" s="22">
        <f t="shared" si="203"/>
        <v>17.502500000000001</v>
      </c>
      <c r="R449" s="22">
        <f t="shared" si="212"/>
        <v>70.010000000000005</v>
      </c>
      <c r="S449" s="22">
        <f t="shared" si="204"/>
        <v>5460.78</v>
      </c>
      <c r="U449" s="22">
        <v>5670.81</v>
      </c>
      <c r="V449" s="23">
        <v>62.5</v>
      </c>
      <c r="W449" s="23">
        <v>50</v>
      </c>
      <c r="X449" s="23">
        <f t="shared" si="205"/>
        <v>12.5</v>
      </c>
      <c r="Y449" s="24">
        <f t="shared" si="206"/>
        <v>150</v>
      </c>
      <c r="Z449" s="24">
        <f t="shared" si="207"/>
        <v>474</v>
      </c>
      <c r="AA449" s="22">
        <f t="shared" si="208"/>
        <v>11.963734177215191</v>
      </c>
      <c r="AB449" s="22">
        <f t="shared" si="209"/>
        <v>143.5648101265823</v>
      </c>
      <c r="AC449" s="22">
        <f t="shared" si="210"/>
        <v>5527.245189873418</v>
      </c>
      <c r="AD449" s="22">
        <f t="shared" si="211"/>
        <v>66.46518987341824</v>
      </c>
      <c r="AE449" s="24"/>
      <c r="AF449" s="4">
        <v>143.5648101265823</v>
      </c>
      <c r="AG449" s="4">
        <v>0</v>
      </c>
      <c r="AH449" s="4">
        <f t="shared" si="213"/>
        <v>143.5648101265823</v>
      </c>
    </row>
    <row r="450" spans="1:34">
      <c r="A450" s="16" t="s">
        <v>998</v>
      </c>
      <c r="B450" s="16" t="s">
        <v>999</v>
      </c>
      <c r="C450" s="16" t="s">
        <v>1000</v>
      </c>
      <c r="D450" s="19">
        <v>36161</v>
      </c>
      <c r="E450" s="16" t="s">
        <v>111</v>
      </c>
      <c r="F450" s="20">
        <v>50</v>
      </c>
      <c r="G450" s="20">
        <v>0</v>
      </c>
      <c r="H450" s="20">
        <v>26</v>
      </c>
      <c r="I450" s="20">
        <v>4</v>
      </c>
      <c r="J450" s="21">
        <f t="shared" ref="J450:J513" si="214">(H450*12)+I450</f>
        <v>316</v>
      </c>
      <c r="K450" s="22">
        <v>11814.19</v>
      </c>
      <c r="L450" s="19">
        <v>44804</v>
      </c>
      <c r="M450" s="22">
        <v>5591.96</v>
      </c>
      <c r="N450" s="22">
        <v>6222.23</v>
      </c>
      <c r="O450" s="22">
        <f t="shared" ref="O450:O513" si="215">+N450+P450</f>
        <v>6379.75</v>
      </c>
      <c r="P450" s="22">
        <v>157.52000000000001</v>
      </c>
      <c r="Q450" s="22">
        <f t="shared" ref="Q450:Q513" si="216">+P450/8</f>
        <v>19.690000000000001</v>
      </c>
      <c r="R450" s="22">
        <f t="shared" si="212"/>
        <v>78.760000000000005</v>
      </c>
      <c r="S450" s="22">
        <f t="shared" ref="S450:S513" si="217">+O450-P450-R450</f>
        <v>6143.4699999999993</v>
      </c>
      <c r="U450" s="22">
        <v>6379.75</v>
      </c>
      <c r="V450" s="23">
        <v>62.5</v>
      </c>
      <c r="W450" s="23">
        <v>50</v>
      </c>
      <c r="X450" s="23">
        <f t="shared" ref="X450:X513" si="218">+V450-W450</f>
        <v>12.5</v>
      </c>
      <c r="Y450" s="24">
        <f t="shared" ref="Y450:Y513" si="219">+X450*12</f>
        <v>150</v>
      </c>
      <c r="Z450" s="24">
        <f t="shared" ref="Z450:Z513" si="220">+J450+Y450+8</f>
        <v>474</v>
      </c>
      <c r="AA450" s="22">
        <f t="shared" ref="AA450:AA513" si="221">+U450/Z450</f>
        <v>13.459388185654008</v>
      </c>
      <c r="AB450" s="22">
        <f t="shared" ref="AB450:AB513" si="222">+AA450*12</f>
        <v>161.51265822784811</v>
      </c>
      <c r="AC450" s="22">
        <f t="shared" ref="AC450:AC513" si="223">+U450-AB450</f>
        <v>6218.2373417721519</v>
      </c>
      <c r="AD450" s="22">
        <f t="shared" ref="AD450:AD513" si="224">+AC450-S450</f>
        <v>74.767341772152577</v>
      </c>
      <c r="AE450" s="24"/>
      <c r="AF450" s="4">
        <v>161.51265822784811</v>
      </c>
      <c r="AG450" s="4">
        <v>0</v>
      </c>
      <c r="AH450" s="4">
        <f t="shared" si="213"/>
        <v>161.51265822784811</v>
      </c>
    </row>
    <row r="451" spans="1:34">
      <c r="A451" s="16" t="s">
        <v>1001</v>
      </c>
      <c r="B451" s="16" t="s">
        <v>1002</v>
      </c>
      <c r="C451" s="16" t="s">
        <v>1003</v>
      </c>
      <c r="D451" s="19">
        <v>36161</v>
      </c>
      <c r="E451" s="16" t="s">
        <v>111</v>
      </c>
      <c r="F451" s="20">
        <v>50</v>
      </c>
      <c r="G451" s="20">
        <v>0</v>
      </c>
      <c r="H451" s="20">
        <v>26</v>
      </c>
      <c r="I451" s="20">
        <v>4</v>
      </c>
      <c r="J451" s="21">
        <f t="shared" si="214"/>
        <v>316</v>
      </c>
      <c r="K451" s="22">
        <v>59070.94</v>
      </c>
      <c r="L451" s="19">
        <v>44804</v>
      </c>
      <c r="M451" s="22">
        <v>27960.27</v>
      </c>
      <c r="N451" s="22">
        <v>31110.67</v>
      </c>
      <c r="O451" s="22">
        <f t="shared" si="215"/>
        <v>31898.28</v>
      </c>
      <c r="P451" s="22">
        <v>787.61</v>
      </c>
      <c r="Q451" s="22">
        <f t="shared" si="216"/>
        <v>98.451250000000002</v>
      </c>
      <c r="R451" s="22">
        <f t="shared" ref="R451:R514" si="225">+Q451*4</f>
        <v>393.80500000000001</v>
      </c>
      <c r="S451" s="22">
        <f t="shared" si="217"/>
        <v>30716.864999999998</v>
      </c>
      <c r="U451" s="22">
        <v>31898.28</v>
      </c>
      <c r="V451" s="23">
        <v>62.5</v>
      </c>
      <c r="W451" s="23">
        <v>50</v>
      </c>
      <c r="X451" s="23">
        <f t="shared" si="218"/>
        <v>12.5</v>
      </c>
      <c r="Y451" s="24">
        <f t="shared" si="219"/>
        <v>150</v>
      </c>
      <c r="Z451" s="24">
        <f t="shared" si="220"/>
        <v>474</v>
      </c>
      <c r="AA451" s="22">
        <f t="shared" si="221"/>
        <v>67.29594936708861</v>
      </c>
      <c r="AB451" s="22">
        <f t="shared" si="222"/>
        <v>807.55139240506332</v>
      </c>
      <c r="AC451" s="22">
        <f t="shared" si="223"/>
        <v>31090.728607594934</v>
      </c>
      <c r="AD451" s="22">
        <f t="shared" si="224"/>
        <v>373.86360759493618</v>
      </c>
      <c r="AE451" s="24"/>
      <c r="AF451" s="4">
        <v>807.55139240506332</v>
      </c>
      <c r="AG451" s="4">
        <v>0</v>
      </c>
      <c r="AH451" s="4">
        <f t="shared" ref="AH451:AH514" si="226">+AF451+AG451</f>
        <v>807.55139240506332</v>
      </c>
    </row>
    <row r="452" spans="1:34">
      <c r="A452" s="16" t="s">
        <v>1004</v>
      </c>
      <c r="B452" s="16" t="s">
        <v>1005</v>
      </c>
      <c r="C452" s="16" t="s">
        <v>1006</v>
      </c>
      <c r="D452" s="19">
        <v>36161</v>
      </c>
      <c r="E452" s="16" t="s">
        <v>111</v>
      </c>
      <c r="F452" s="20">
        <v>50</v>
      </c>
      <c r="G452" s="20">
        <v>0</v>
      </c>
      <c r="H452" s="20">
        <v>26</v>
      </c>
      <c r="I452" s="20">
        <v>4</v>
      </c>
      <c r="J452" s="21">
        <f t="shared" si="214"/>
        <v>316</v>
      </c>
      <c r="K452" s="22">
        <v>103916.02</v>
      </c>
      <c r="L452" s="19">
        <v>44804</v>
      </c>
      <c r="M452" s="22">
        <v>49186.9</v>
      </c>
      <c r="N452" s="22">
        <v>54729.120000000003</v>
      </c>
      <c r="O452" s="22">
        <f t="shared" si="215"/>
        <v>56114.66</v>
      </c>
      <c r="P452" s="22">
        <v>1385.54</v>
      </c>
      <c r="Q452" s="22">
        <f t="shared" si="216"/>
        <v>173.1925</v>
      </c>
      <c r="R452" s="22">
        <f t="shared" si="225"/>
        <v>692.77</v>
      </c>
      <c r="S452" s="22">
        <f t="shared" si="217"/>
        <v>54036.350000000006</v>
      </c>
      <c r="U452" s="22">
        <v>56114.66</v>
      </c>
      <c r="V452" s="23">
        <v>62.5</v>
      </c>
      <c r="W452" s="23">
        <v>50</v>
      </c>
      <c r="X452" s="23">
        <f t="shared" si="218"/>
        <v>12.5</v>
      </c>
      <c r="Y452" s="24">
        <f t="shared" si="219"/>
        <v>150</v>
      </c>
      <c r="Z452" s="24">
        <f t="shared" si="220"/>
        <v>474</v>
      </c>
      <c r="AA452" s="22">
        <f t="shared" si="221"/>
        <v>118.38535864978904</v>
      </c>
      <c r="AB452" s="22">
        <f t="shared" si="222"/>
        <v>1420.6243037974684</v>
      </c>
      <c r="AC452" s="22">
        <f t="shared" si="223"/>
        <v>54694.035696202533</v>
      </c>
      <c r="AD452" s="22">
        <f t="shared" si="224"/>
        <v>657.68569620252674</v>
      </c>
      <c r="AE452" s="24"/>
      <c r="AF452" s="4">
        <v>1420.6243037974684</v>
      </c>
      <c r="AG452" s="4">
        <v>0</v>
      </c>
      <c r="AH452" s="4">
        <f t="shared" si="226"/>
        <v>1420.6243037974684</v>
      </c>
    </row>
    <row r="453" spans="1:34">
      <c r="A453" s="16" t="s">
        <v>1007</v>
      </c>
      <c r="B453" s="16" t="s">
        <v>1008</v>
      </c>
      <c r="C453" s="16" t="s">
        <v>1009</v>
      </c>
      <c r="D453" s="19">
        <v>36161</v>
      </c>
      <c r="E453" s="16" t="s">
        <v>111</v>
      </c>
      <c r="F453" s="20">
        <v>50</v>
      </c>
      <c r="G453" s="20">
        <v>0</v>
      </c>
      <c r="H453" s="20">
        <v>26</v>
      </c>
      <c r="I453" s="20">
        <v>4</v>
      </c>
      <c r="J453" s="21">
        <f t="shared" si="214"/>
        <v>316</v>
      </c>
      <c r="K453" s="22">
        <v>117858.34</v>
      </c>
      <c r="L453" s="19">
        <v>44804</v>
      </c>
      <c r="M453" s="22">
        <v>55786.31</v>
      </c>
      <c r="N453" s="22">
        <v>62072.03</v>
      </c>
      <c r="O453" s="22">
        <f t="shared" si="215"/>
        <v>63643.47</v>
      </c>
      <c r="P453" s="22">
        <v>1571.44</v>
      </c>
      <c r="Q453" s="22">
        <f t="shared" si="216"/>
        <v>196.43</v>
      </c>
      <c r="R453" s="22">
        <f t="shared" si="225"/>
        <v>785.72</v>
      </c>
      <c r="S453" s="22">
        <f t="shared" si="217"/>
        <v>61286.31</v>
      </c>
      <c r="U453" s="22">
        <v>63643.47</v>
      </c>
      <c r="V453" s="23">
        <v>62.5</v>
      </c>
      <c r="W453" s="23">
        <v>50</v>
      </c>
      <c r="X453" s="23">
        <f t="shared" si="218"/>
        <v>12.5</v>
      </c>
      <c r="Y453" s="24">
        <f t="shared" si="219"/>
        <v>150</v>
      </c>
      <c r="Z453" s="24">
        <f t="shared" si="220"/>
        <v>474</v>
      </c>
      <c r="AA453" s="22">
        <f t="shared" si="221"/>
        <v>134.2689240506329</v>
      </c>
      <c r="AB453" s="22">
        <f t="shared" si="222"/>
        <v>1611.2270886075949</v>
      </c>
      <c r="AC453" s="22">
        <f t="shared" si="223"/>
        <v>62032.242911392408</v>
      </c>
      <c r="AD453" s="22">
        <f t="shared" si="224"/>
        <v>745.93291139241046</v>
      </c>
      <c r="AE453" s="24"/>
      <c r="AF453" s="4">
        <v>1611.2270886075949</v>
      </c>
      <c r="AG453" s="4">
        <v>0</v>
      </c>
      <c r="AH453" s="4">
        <f t="shared" si="226"/>
        <v>1611.2270886075949</v>
      </c>
    </row>
    <row r="454" spans="1:34">
      <c r="A454" s="16" t="s">
        <v>1010</v>
      </c>
      <c r="B454" s="16" t="s">
        <v>1011</v>
      </c>
      <c r="C454" s="16" t="s">
        <v>1012</v>
      </c>
      <c r="D454" s="19">
        <v>36161</v>
      </c>
      <c r="E454" s="16" t="s">
        <v>111</v>
      </c>
      <c r="F454" s="20">
        <v>50</v>
      </c>
      <c r="G454" s="20">
        <v>0</v>
      </c>
      <c r="H454" s="20">
        <v>26</v>
      </c>
      <c r="I454" s="20">
        <v>4</v>
      </c>
      <c r="J454" s="21">
        <f t="shared" si="214"/>
        <v>316</v>
      </c>
      <c r="K454" s="22">
        <v>29226.99</v>
      </c>
      <c r="L454" s="19">
        <v>44804</v>
      </c>
      <c r="M454" s="22">
        <v>13834.11</v>
      </c>
      <c r="N454" s="22">
        <v>15392.88</v>
      </c>
      <c r="O454" s="22">
        <f t="shared" si="215"/>
        <v>15782.57</v>
      </c>
      <c r="P454" s="22">
        <v>389.69</v>
      </c>
      <c r="Q454" s="22">
        <f t="shared" si="216"/>
        <v>48.71125</v>
      </c>
      <c r="R454" s="22">
        <f t="shared" si="225"/>
        <v>194.845</v>
      </c>
      <c r="S454" s="22">
        <f t="shared" si="217"/>
        <v>15198.035</v>
      </c>
      <c r="U454" s="22">
        <v>15782.57</v>
      </c>
      <c r="V454" s="23">
        <v>62.5</v>
      </c>
      <c r="W454" s="23">
        <v>50</v>
      </c>
      <c r="X454" s="23">
        <f t="shared" si="218"/>
        <v>12.5</v>
      </c>
      <c r="Y454" s="24">
        <f t="shared" si="219"/>
        <v>150</v>
      </c>
      <c r="Z454" s="24">
        <f t="shared" si="220"/>
        <v>474</v>
      </c>
      <c r="AA454" s="22">
        <f t="shared" si="221"/>
        <v>33.296561181434598</v>
      </c>
      <c r="AB454" s="22">
        <f t="shared" si="222"/>
        <v>399.55873417721517</v>
      </c>
      <c r="AC454" s="22">
        <f t="shared" si="223"/>
        <v>15383.011265822784</v>
      </c>
      <c r="AD454" s="22">
        <f t="shared" si="224"/>
        <v>184.97626582278463</v>
      </c>
      <c r="AE454" s="24"/>
      <c r="AF454" s="4">
        <v>399.55873417721517</v>
      </c>
      <c r="AG454" s="4">
        <v>0</v>
      </c>
      <c r="AH454" s="4">
        <f t="shared" si="226"/>
        <v>399.55873417721517</v>
      </c>
    </row>
    <row r="455" spans="1:34">
      <c r="A455" s="16" t="s">
        <v>1013</v>
      </c>
      <c r="B455" s="16" t="s">
        <v>1014</v>
      </c>
      <c r="C455" s="16" t="s">
        <v>1015</v>
      </c>
      <c r="D455" s="19">
        <v>36161</v>
      </c>
      <c r="E455" s="16" t="s">
        <v>111</v>
      </c>
      <c r="F455" s="20">
        <v>50</v>
      </c>
      <c r="G455" s="20">
        <v>0</v>
      </c>
      <c r="H455" s="20">
        <v>26</v>
      </c>
      <c r="I455" s="20">
        <v>4</v>
      </c>
      <c r="J455" s="21">
        <f t="shared" si="214"/>
        <v>316</v>
      </c>
      <c r="K455" s="22">
        <v>59580.26</v>
      </c>
      <c r="L455" s="19">
        <v>44804</v>
      </c>
      <c r="M455" s="22">
        <v>28201.43</v>
      </c>
      <c r="N455" s="22">
        <v>31378.83</v>
      </c>
      <c r="O455" s="22">
        <f t="shared" si="215"/>
        <v>32173.230000000003</v>
      </c>
      <c r="P455" s="22">
        <v>794.4</v>
      </c>
      <c r="Q455" s="22">
        <f t="shared" si="216"/>
        <v>99.3</v>
      </c>
      <c r="R455" s="22">
        <f t="shared" si="225"/>
        <v>397.2</v>
      </c>
      <c r="S455" s="22">
        <f t="shared" si="217"/>
        <v>30981.63</v>
      </c>
      <c r="U455" s="22">
        <v>32173.230000000003</v>
      </c>
      <c r="V455" s="23">
        <v>62.5</v>
      </c>
      <c r="W455" s="23">
        <v>50</v>
      </c>
      <c r="X455" s="23">
        <f t="shared" si="218"/>
        <v>12.5</v>
      </c>
      <c r="Y455" s="24">
        <f t="shared" si="219"/>
        <v>150</v>
      </c>
      <c r="Z455" s="24">
        <f t="shared" si="220"/>
        <v>474</v>
      </c>
      <c r="AA455" s="22">
        <f t="shared" si="221"/>
        <v>67.87601265822785</v>
      </c>
      <c r="AB455" s="22">
        <f t="shared" si="222"/>
        <v>814.51215189873415</v>
      </c>
      <c r="AC455" s="22">
        <f t="shared" si="223"/>
        <v>31358.717848101271</v>
      </c>
      <c r="AD455" s="22">
        <f t="shared" si="224"/>
        <v>377.08784810126963</v>
      </c>
      <c r="AE455" s="24"/>
      <c r="AF455" s="4">
        <v>814.51215189873415</v>
      </c>
      <c r="AG455" s="4">
        <v>0</v>
      </c>
      <c r="AH455" s="4">
        <f t="shared" si="226"/>
        <v>814.51215189873415</v>
      </c>
    </row>
    <row r="456" spans="1:34">
      <c r="A456" s="16" t="s">
        <v>1016</v>
      </c>
      <c r="B456" s="16" t="s">
        <v>1017</v>
      </c>
      <c r="C456" s="16" t="s">
        <v>1018</v>
      </c>
      <c r="D456" s="19">
        <v>36161</v>
      </c>
      <c r="E456" s="16" t="s">
        <v>111</v>
      </c>
      <c r="F456" s="20">
        <v>50</v>
      </c>
      <c r="G456" s="20">
        <v>0</v>
      </c>
      <c r="H456" s="20">
        <v>26</v>
      </c>
      <c r="I456" s="20">
        <v>4</v>
      </c>
      <c r="J456" s="21">
        <f t="shared" si="214"/>
        <v>316</v>
      </c>
      <c r="K456" s="22">
        <v>1238.52</v>
      </c>
      <c r="L456" s="19">
        <v>44804</v>
      </c>
      <c r="M456" s="22">
        <v>586.22</v>
      </c>
      <c r="N456" s="22">
        <v>652.29999999999995</v>
      </c>
      <c r="O456" s="22">
        <f t="shared" si="215"/>
        <v>668.81</v>
      </c>
      <c r="P456" s="22">
        <v>16.510000000000002</v>
      </c>
      <c r="Q456" s="22">
        <f t="shared" si="216"/>
        <v>2.0637500000000002</v>
      </c>
      <c r="R456" s="22">
        <f t="shared" si="225"/>
        <v>8.2550000000000008</v>
      </c>
      <c r="S456" s="22">
        <f t="shared" si="217"/>
        <v>644.04499999999996</v>
      </c>
      <c r="U456" s="22">
        <v>668.81</v>
      </c>
      <c r="V456" s="23">
        <v>62.5</v>
      </c>
      <c r="W456" s="23">
        <v>50</v>
      </c>
      <c r="X456" s="23">
        <f t="shared" si="218"/>
        <v>12.5</v>
      </c>
      <c r="Y456" s="24">
        <f t="shared" si="219"/>
        <v>150</v>
      </c>
      <c r="Z456" s="24">
        <f t="shared" si="220"/>
        <v>474</v>
      </c>
      <c r="AA456" s="22">
        <f t="shared" si="221"/>
        <v>1.4109915611814345</v>
      </c>
      <c r="AB456" s="22">
        <f t="shared" si="222"/>
        <v>16.931898734177214</v>
      </c>
      <c r="AC456" s="22">
        <f t="shared" si="223"/>
        <v>651.87810126582269</v>
      </c>
      <c r="AD456" s="22">
        <f t="shared" si="224"/>
        <v>7.8331012658227337</v>
      </c>
      <c r="AE456" s="24"/>
      <c r="AF456" s="4">
        <v>16.931898734177214</v>
      </c>
      <c r="AG456" s="4">
        <v>0</v>
      </c>
      <c r="AH456" s="4">
        <f t="shared" si="226"/>
        <v>16.931898734177214</v>
      </c>
    </row>
    <row r="457" spans="1:34">
      <c r="A457" s="16" t="s">
        <v>1019</v>
      </c>
      <c r="B457" s="16" t="s">
        <v>1020</v>
      </c>
      <c r="C457" s="16" t="s">
        <v>1021</v>
      </c>
      <c r="D457" s="19">
        <v>36161</v>
      </c>
      <c r="E457" s="16" t="s">
        <v>111</v>
      </c>
      <c r="F457" s="20">
        <v>50</v>
      </c>
      <c r="G457" s="20">
        <v>0</v>
      </c>
      <c r="H457" s="20">
        <v>26</v>
      </c>
      <c r="I457" s="20">
        <v>4</v>
      </c>
      <c r="J457" s="21">
        <f t="shared" si="214"/>
        <v>316</v>
      </c>
      <c r="K457" s="22">
        <v>47123.65</v>
      </c>
      <c r="L457" s="19">
        <v>44804</v>
      </c>
      <c r="M457" s="22">
        <v>22305.13</v>
      </c>
      <c r="N457" s="22">
        <v>24818.52</v>
      </c>
      <c r="O457" s="22">
        <f t="shared" si="215"/>
        <v>25446.83</v>
      </c>
      <c r="P457" s="22">
        <v>628.30999999999995</v>
      </c>
      <c r="Q457" s="22">
        <f t="shared" si="216"/>
        <v>78.538749999999993</v>
      </c>
      <c r="R457" s="22">
        <f t="shared" si="225"/>
        <v>314.15499999999997</v>
      </c>
      <c r="S457" s="22">
        <f t="shared" si="217"/>
        <v>24504.365000000002</v>
      </c>
      <c r="U457" s="22">
        <v>25446.83</v>
      </c>
      <c r="V457" s="23">
        <v>62.5</v>
      </c>
      <c r="W457" s="23">
        <v>50</v>
      </c>
      <c r="X457" s="23">
        <f t="shared" si="218"/>
        <v>12.5</v>
      </c>
      <c r="Y457" s="24">
        <f t="shared" si="219"/>
        <v>150</v>
      </c>
      <c r="Z457" s="24">
        <f t="shared" si="220"/>
        <v>474</v>
      </c>
      <c r="AA457" s="22">
        <f t="shared" si="221"/>
        <v>53.685295358649796</v>
      </c>
      <c r="AB457" s="22">
        <f t="shared" si="222"/>
        <v>644.22354430379755</v>
      </c>
      <c r="AC457" s="22">
        <f t="shared" si="223"/>
        <v>24802.606455696205</v>
      </c>
      <c r="AD457" s="22">
        <f t="shared" si="224"/>
        <v>298.24145569620305</v>
      </c>
      <c r="AE457" s="24"/>
      <c r="AF457" s="4">
        <v>644.22354430379755</v>
      </c>
      <c r="AG457" s="4">
        <v>0</v>
      </c>
      <c r="AH457" s="4">
        <f t="shared" si="226"/>
        <v>644.22354430379755</v>
      </c>
    </row>
    <row r="458" spans="1:34">
      <c r="A458" s="16" t="s">
        <v>1022</v>
      </c>
      <c r="B458" s="16" t="s">
        <v>1023</v>
      </c>
      <c r="C458" s="16" t="s">
        <v>1024</v>
      </c>
      <c r="D458" s="19">
        <v>36161</v>
      </c>
      <c r="E458" s="16" t="s">
        <v>111</v>
      </c>
      <c r="F458" s="20">
        <v>50</v>
      </c>
      <c r="G458" s="20">
        <v>0</v>
      </c>
      <c r="H458" s="20">
        <v>26</v>
      </c>
      <c r="I458" s="20">
        <v>4</v>
      </c>
      <c r="J458" s="21">
        <f t="shared" si="214"/>
        <v>316</v>
      </c>
      <c r="K458" s="22">
        <v>29275.56</v>
      </c>
      <c r="L458" s="19">
        <v>44804</v>
      </c>
      <c r="M458" s="22">
        <v>13857.07</v>
      </c>
      <c r="N458" s="22">
        <v>15418.49</v>
      </c>
      <c r="O458" s="22">
        <f t="shared" si="215"/>
        <v>15808.83</v>
      </c>
      <c r="P458" s="22">
        <v>390.34</v>
      </c>
      <c r="Q458" s="22">
        <f t="shared" si="216"/>
        <v>48.792499999999997</v>
      </c>
      <c r="R458" s="22">
        <f t="shared" si="225"/>
        <v>195.17</v>
      </c>
      <c r="S458" s="22">
        <f t="shared" si="217"/>
        <v>15223.32</v>
      </c>
      <c r="U458" s="22">
        <v>15808.83</v>
      </c>
      <c r="V458" s="23">
        <v>62.5</v>
      </c>
      <c r="W458" s="23">
        <v>50</v>
      </c>
      <c r="X458" s="23">
        <f t="shared" si="218"/>
        <v>12.5</v>
      </c>
      <c r="Y458" s="24">
        <f t="shared" si="219"/>
        <v>150</v>
      </c>
      <c r="Z458" s="24">
        <f t="shared" si="220"/>
        <v>474</v>
      </c>
      <c r="AA458" s="22">
        <f t="shared" si="221"/>
        <v>33.351962025316453</v>
      </c>
      <c r="AB458" s="22">
        <f t="shared" si="222"/>
        <v>400.22354430379744</v>
      </c>
      <c r="AC458" s="22">
        <f t="shared" si="223"/>
        <v>15408.606455696203</v>
      </c>
      <c r="AD458" s="22">
        <f t="shared" si="224"/>
        <v>185.28645569620312</v>
      </c>
      <c r="AE458" s="24"/>
      <c r="AF458" s="4">
        <v>400.22354430379744</v>
      </c>
      <c r="AG458" s="4">
        <v>0</v>
      </c>
      <c r="AH458" s="4">
        <f t="shared" si="226"/>
        <v>400.22354430379744</v>
      </c>
    </row>
    <row r="459" spans="1:34">
      <c r="A459" s="16" t="s">
        <v>1025</v>
      </c>
      <c r="B459" s="16" t="s">
        <v>1026</v>
      </c>
      <c r="C459" s="16" t="s">
        <v>1027</v>
      </c>
      <c r="D459" s="19">
        <v>36161</v>
      </c>
      <c r="E459" s="16" t="s">
        <v>111</v>
      </c>
      <c r="F459" s="20">
        <v>50</v>
      </c>
      <c r="G459" s="20">
        <v>0</v>
      </c>
      <c r="H459" s="20">
        <v>26</v>
      </c>
      <c r="I459" s="20">
        <v>4</v>
      </c>
      <c r="J459" s="21">
        <f t="shared" si="214"/>
        <v>316</v>
      </c>
      <c r="K459" s="22">
        <v>24200.639999999999</v>
      </c>
      <c r="L459" s="19">
        <v>44804</v>
      </c>
      <c r="M459" s="22">
        <v>11454.9</v>
      </c>
      <c r="N459" s="22">
        <v>12745.74</v>
      </c>
      <c r="O459" s="22">
        <f t="shared" si="215"/>
        <v>13068.41</v>
      </c>
      <c r="P459" s="22">
        <v>322.67</v>
      </c>
      <c r="Q459" s="22">
        <f t="shared" si="216"/>
        <v>40.333750000000002</v>
      </c>
      <c r="R459" s="22">
        <f t="shared" si="225"/>
        <v>161.33500000000001</v>
      </c>
      <c r="S459" s="22">
        <f t="shared" si="217"/>
        <v>12584.405000000001</v>
      </c>
      <c r="U459" s="22">
        <v>13068.41</v>
      </c>
      <c r="V459" s="23">
        <v>62.5</v>
      </c>
      <c r="W459" s="23">
        <v>50</v>
      </c>
      <c r="X459" s="23">
        <f t="shared" si="218"/>
        <v>12.5</v>
      </c>
      <c r="Y459" s="24">
        <f t="shared" si="219"/>
        <v>150</v>
      </c>
      <c r="Z459" s="24">
        <f t="shared" si="220"/>
        <v>474</v>
      </c>
      <c r="AA459" s="22">
        <f t="shared" si="221"/>
        <v>27.570485232067512</v>
      </c>
      <c r="AB459" s="22">
        <f t="shared" si="222"/>
        <v>330.84582278481014</v>
      </c>
      <c r="AC459" s="22">
        <f t="shared" si="223"/>
        <v>12737.56417721519</v>
      </c>
      <c r="AD459" s="22">
        <f t="shared" si="224"/>
        <v>153.15917721518963</v>
      </c>
      <c r="AE459" s="24"/>
      <c r="AF459" s="4">
        <v>330.84582278481014</v>
      </c>
      <c r="AG459" s="4">
        <v>0</v>
      </c>
      <c r="AH459" s="4">
        <f t="shared" si="226"/>
        <v>330.84582278481014</v>
      </c>
    </row>
    <row r="460" spans="1:34">
      <c r="A460" s="16" t="s">
        <v>1028</v>
      </c>
      <c r="B460" s="16" t="s">
        <v>1029</v>
      </c>
      <c r="C460" s="16" t="s">
        <v>1030</v>
      </c>
      <c r="D460" s="19">
        <v>36161</v>
      </c>
      <c r="E460" s="16" t="s">
        <v>111</v>
      </c>
      <c r="F460" s="20">
        <v>50</v>
      </c>
      <c r="G460" s="20">
        <v>0</v>
      </c>
      <c r="H460" s="20">
        <v>26</v>
      </c>
      <c r="I460" s="20">
        <v>4</v>
      </c>
      <c r="J460" s="21">
        <f t="shared" si="214"/>
        <v>316</v>
      </c>
      <c r="K460" s="22">
        <v>511.95</v>
      </c>
      <c r="L460" s="19">
        <v>44804</v>
      </c>
      <c r="M460" s="22">
        <v>242.34</v>
      </c>
      <c r="N460" s="22">
        <v>269.61</v>
      </c>
      <c r="O460" s="22">
        <f t="shared" si="215"/>
        <v>276.43</v>
      </c>
      <c r="P460" s="22">
        <v>6.82</v>
      </c>
      <c r="Q460" s="22">
        <f t="shared" si="216"/>
        <v>0.85250000000000004</v>
      </c>
      <c r="R460" s="22">
        <f t="shared" si="225"/>
        <v>3.41</v>
      </c>
      <c r="S460" s="22">
        <f t="shared" si="217"/>
        <v>266.2</v>
      </c>
      <c r="U460" s="22">
        <v>276.43</v>
      </c>
      <c r="V460" s="23">
        <v>62.5</v>
      </c>
      <c r="W460" s="23">
        <v>50</v>
      </c>
      <c r="X460" s="23">
        <f t="shared" si="218"/>
        <v>12.5</v>
      </c>
      <c r="Y460" s="24">
        <f t="shared" si="219"/>
        <v>150</v>
      </c>
      <c r="Z460" s="24">
        <f t="shared" si="220"/>
        <v>474</v>
      </c>
      <c r="AA460" s="22">
        <f t="shared" si="221"/>
        <v>0.5831856540084388</v>
      </c>
      <c r="AB460" s="22">
        <f t="shared" si="222"/>
        <v>6.9982278481012656</v>
      </c>
      <c r="AC460" s="22">
        <f t="shared" si="223"/>
        <v>269.43177215189871</v>
      </c>
      <c r="AD460" s="22">
        <f t="shared" si="224"/>
        <v>3.2317721518987241</v>
      </c>
      <c r="AE460" s="24"/>
      <c r="AF460" s="4">
        <v>6.9982278481012656</v>
      </c>
      <c r="AG460" s="4">
        <v>0</v>
      </c>
      <c r="AH460" s="4">
        <f t="shared" si="226"/>
        <v>6.9982278481012656</v>
      </c>
    </row>
    <row r="461" spans="1:34">
      <c r="A461" s="16" t="s">
        <v>1031</v>
      </c>
      <c r="B461" s="16" t="s">
        <v>1032</v>
      </c>
      <c r="C461" s="16" t="s">
        <v>1033</v>
      </c>
      <c r="D461" s="19">
        <v>36161</v>
      </c>
      <c r="E461" s="16" t="s">
        <v>111</v>
      </c>
      <c r="F461" s="20">
        <v>50</v>
      </c>
      <c r="G461" s="20">
        <v>0</v>
      </c>
      <c r="H461" s="20">
        <v>26</v>
      </c>
      <c r="I461" s="20">
        <v>4</v>
      </c>
      <c r="J461" s="21">
        <f t="shared" si="214"/>
        <v>316</v>
      </c>
      <c r="K461" s="22">
        <v>9274.82</v>
      </c>
      <c r="L461" s="19">
        <v>44804</v>
      </c>
      <c r="M461" s="22">
        <v>4390.17</v>
      </c>
      <c r="N461" s="22">
        <v>4884.6499999999996</v>
      </c>
      <c r="O461" s="22">
        <f t="shared" si="215"/>
        <v>5008.3099999999995</v>
      </c>
      <c r="P461" s="22">
        <v>123.66</v>
      </c>
      <c r="Q461" s="22">
        <f t="shared" si="216"/>
        <v>15.4575</v>
      </c>
      <c r="R461" s="22">
        <f t="shared" si="225"/>
        <v>61.83</v>
      </c>
      <c r="S461" s="22">
        <f t="shared" si="217"/>
        <v>4822.82</v>
      </c>
      <c r="U461" s="22">
        <v>5008.3099999999995</v>
      </c>
      <c r="V461" s="23">
        <v>62.5</v>
      </c>
      <c r="W461" s="23">
        <v>50</v>
      </c>
      <c r="X461" s="23">
        <f t="shared" si="218"/>
        <v>12.5</v>
      </c>
      <c r="Y461" s="24">
        <f t="shared" si="219"/>
        <v>150</v>
      </c>
      <c r="Z461" s="24">
        <f t="shared" si="220"/>
        <v>474</v>
      </c>
      <c r="AA461" s="22">
        <f t="shared" si="221"/>
        <v>10.566054852320674</v>
      </c>
      <c r="AB461" s="22">
        <f t="shared" si="222"/>
        <v>126.79265822784808</v>
      </c>
      <c r="AC461" s="22">
        <f t="shared" si="223"/>
        <v>4881.5173417721517</v>
      </c>
      <c r="AD461" s="22">
        <f t="shared" si="224"/>
        <v>58.697341772151958</v>
      </c>
      <c r="AE461" s="24"/>
      <c r="AF461" s="4">
        <v>126.79265822784808</v>
      </c>
      <c r="AG461" s="4">
        <v>0</v>
      </c>
      <c r="AH461" s="4">
        <f t="shared" si="226"/>
        <v>126.79265822784808</v>
      </c>
    </row>
    <row r="462" spans="1:34">
      <c r="A462" s="16" t="s">
        <v>1034</v>
      </c>
      <c r="B462" s="16" t="s">
        <v>1035</v>
      </c>
      <c r="C462" s="16" t="s">
        <v>1036</v>
      </c>
      <c r="D462" s="19">
        <v>36161</v>
      </c>
      <c r="E462" s="16" t="s">
        <v>111</v>
      </c>
      <c r="F462" s="20">
        <v>50</v>
      </c>
      <c r="G462" s="20">
        <v>0</v>
      </c>
      <c r="H462" s="20">
        <v>26</v>
      </c>
      <c r="I462" s="20">
        <v>4</v>
      </c>
      <c r="J462" s="21">
        <f t="shared" si="214"/>
        <v>316</v>
      </c>
      <c r="K462" s="22">
        <v>3179.39</v>
      </c>
      <c r="L462" s="19">
        <v>44804</v>
      </c>
      <c r="M462" s="22">
        <v>1504.97</v>
      </c>
      <c r="N462" s="22">
        <v>1674.42</v>
      </c>
      <c r="O462" s="22">
        <f t="shared" si="215"/>
        <v>1716.8100000000002</v>
      </c>
      <c r="P462" s="22">
        <v>42.39</v>
      </c>
      <c r="Q462" s="22">
        <f t="shared" si="216"/>
        <v>5.2987500000000001</v>
      </c>
      <c r="R462" s="22">
        <f t="shared" si="225"/>
        <v>21.195</v>
      </c>
      <c r="S462" s="22">
        <f t="shared" si="217"/>
        <v>1653.2250000000001</v>
      </c>
      <c r="U462" s="22">
        <v>1716.8100000000002</v>
      </c>
      <c r="V462" s="23">
        <v>62.5</v>
      </c>
      <c r="W462" s="23">
        <v>50</v>
      </c>
      <c r="X462" s="23">
        <f t="shared" si="218"/>
        <v>12.5</v>
      </c>
      <c r="Y462" s="24">
        <f t="shared" si="219"/>
        <v>150</v>
      </c>
      <c r="Z462" s="24">
        <f t="shared" si="220"/>
        <v>474</v>
      </c>
      <c r="AA462" s="22">
        <f t="shared" si="221"/>
        <v>3.6219620253164559</v>
      </c>
      <c r="AB462" s="22">
        <f t="shared" si="222"/>
        <v>43.46354430379747</v>
      </c>
      <c r="AC462" s="22">
        <f t="shared" si="223"/>
        <v>1673.3464556962026</v>
      </c>
      <c r="AD462" s="22">
        <f t="shared" si="224"/>
        <v>20.121455696202474</v>
      </c>
      <c r="AE462" s="24"/>
      <c r="AF462" s="4">
        <v>43.46354430379747</v>
      </c>
      <c r="AG462" s="4">
        <v>0</v>
      </c>
      <c r="AH462" s="4">
        <f t="shared" si="226"/>
        <v>43.46354430379747</v>
      </c>
    </row>
    <row r="463" spans="1:34">
      <c r="A463" s="16" t="s">
        <v>1037</v>
      </c>
      <c r="B463" s="16" t="s">
        <v>1038</v>
      </c>
      <c r="C463" s="16" t="s">
        <v>1039</v>
      </c>
      <c r="D463" s="19">
        <v>36161</v>
      </c>
      <c r="E463" s="16" t="s">
        <v>111</v>
      </c>
      <c r="F463" s="20">
        <v>50</v>
      </c>
      <c r="G463" s="20">
        <v>0</v>
      </c>
      <c r="H463" s="20">
        <v>26</v>
      </c>
      <c r="I463" s="20">
        <v>4</v>
      </c>
      <c r="J463" s="21">
        <f t="shared" si="214"/>
        <v>316</v>
      </c>
      <c r="K463" s="22">
        <v>2119.4699999999998</v>
      </c>
      <c r="L463" s="19">
        <v>44804</v>
      </c>
      <c r="M463" s="22">
        <v>1003.23</v>
      </c>
      <c r="N463" s="22">
        <v>1116.24</v>
      </c>
      <c r="O463" s="22">
        <f t="shared" si="215"/>
        <v>1144.5</v>
      </c>
      <c r="P463" s="22">
        <v>28.26</v>
      </c>
      <c r="Q463" s="22">
        <f t="shared" si="216"/>
        <v>3.5325000000000002</v>
      </c>
      <c r="R463" s="22">
        <f t="shared" si="225"/>
        <v>14.13</v>
      </c>
      <c r="S463" s="22">
        <f t="shared" si="217"/>
        <v>1102.1099999999999</v>
      </c>
      <c r="U463" s="22">
        <v>1144.5</v>
      </c>
      <c r="V463" s="23">
        <v>62.5</v>
      </c>
      <c r="W463" s="23">
        <v>50</v>
      </c>
      <c r="X463" s="23">
        <f t="shared" si="218"/>
        <v>12.5</v>
      </c>
      <c r="Y463" s="24">
        <f t="shared" si="219"/>
        <v>150</v>
      </c>
      <c r="Z463" s="24">
        <f t="shared" si="220"/>
        <v>474</v>
      </c>
      <c r="AA463" s="22">
        <f t="shared" si="221"/>
        <v>2.4145569620253164</v>
      </c>
      <c r="AB463" s="22">
        <f t="shared" si="222"/>
        <v>28.974683544303797</v>
      </c>
      <c r="AC463" s="22">
        <f t="shared" si="223"/>
        <v>1115.5253164556962</v>
      </c>
      <c r="AD463" s="22">
        <f t="shared" si="224"/>
        <v>13.415316455696257</v>
      </c>
      <c r="AE463" s="24"/>
      <c r="AF463" s="4">
        <v>28.974683544303797</v>
      </c>
      <c r="AG463" s="4">
        <v>0</v>
      </c>
      <c r="AH463" s="4">
        <f t="shared" si="226"/>
        <v>28.974683544303797</v>
      </c>
    </row>
    <row r="464" spans="1:34">
      <c r="A464" s="16" t="s">
        <v>1040</v>
      </c>
      <c r="B464" s="16" t="s">
        <v>1041</v>
      </c>
      <c r="C464" s="16" t="s">
        <v>1042</v>
      </c>
      <c r="D464" s="19">
        <v>36161</v>
      </c>
      <c r="E464" s="16" t="s">
        <v>111</v>
      </c>
      <c r="F464" s="20">
        <v>50</v>
      </c>
      <c r="G464" s="20">
        <v>0</v>
      </c>
      <c r="H464" s="20">
        <v>26</v>
      </c>
      <c r="I464" s="20">
        <v>4</v>
      </c>
      <c r="J464" s="21">
        <f t="shared" si="214"/>
        <v>316</v>
      </c>
      <c r="K464" s="22">
        <v>10693.94</v>
      </c>
      <c r="L464" s="19">
        <v>44804</v>
      </c>
      <c r="M464" s="22">
        <v>5061.82</v>
      </c>
      <c r="N464" s="22">
        <v>5632.12</v>
      </c>
      <c r="O464" s="22">
        <f t="shared" si="215"/>
        <v>5774.7</v>
      </c>
      <c r="P464" s="22">
        <v>142.58000000000001</v>
      </c>
      <c r="Q464" s="22">
        <f t="shared" si="216"/>
        <v>17.822500000000002</v>
      </c>
      <c r="R464" s="22">
        <f t="shared" si="225"/>
        <v>71.290000000000006</v>
      </c>
      <c r="S464" s="22">
        <f t="shared" si="217"/>
        <v>5560.83</v>
      </c>
      <c r="U464" s="22">
        <v>5774.7</v>
      </c>
      <c r="V464" s="23">
        <v>62.5</v>
      </c>
      <c r="W464" s="23">
        <v>50</v>
      </c>
      <c r="X464" s="23">
        <f t="shared" si="218"/>
        <v>12.5</v>
      </c>
      <c r="Y464" s="24">
        <f t="shared" si="219"/>
        <v>150</v>
      </c>
      <c r="Z464" s="24">
        <f t="shared" si="220"/>
        <v>474</v>
      </c>
      <c r="AA464" s="22">
        <f t="shared" si="221"/>
        <v>12.182911392405062</v>
      </c>
      <c r="AB464" s="22">
        <f t="shared" si="222"/>
        <v>146.19493670886075</v>
      </c>
      <c r="AC464" s="22">
        <f t="shared" si="223"/>
        <v>5628.5050632911389</v>
      </c>
      <c r="AD464" s="22">
        <f t="shared" si="224"/>
        <v>67.67506329113894</v>
      </c>
      <c r="AE464" s="24"/>
      <c r="AF464" s="4">
        <v>146.19493670886075</v>
      </c>
      <c r="AG464" s="4">
        <v>0</v>
      </c>
      <c r="AH464" s="4">
        <f t="shared" si="226"/>
        <v>146.19493670886075</v>
      </c>
    </row>
    <row r="465" spans="1:34">
      <c r="A465" s="16" t="s">
        <v>1043</v>
      </c>
      <c r="B465" s="16" t="s">
        <v>1044</v>
      </c>
      <c r="C465" s="16" t="s">
        <v>1045</v>
      </c>
      <c r="D465" s="19">
        <v>36161</v>
      </c>
      <c r="E465" s="16" t="s">
        <v>111</v>
      </c>
      <c r="F465" s="20">
        <v>50</v>
      </c>
      <c r="G465" s="20">
        <v>0</v>
      </c>
      <c r="H465" s="20">
        <v>26</v>
      </c>
      <c r="I465" s="20">
        <v>4</v>
      </c>
      <c r="J465" s="21">
        <f t="shared" si="214"/>
        <v>316</v>
      </c>
      <c r="K465" s="22">
        <v>631.4</v>
      </c>
      <c r="L465" s="19">
        <v>44804</v>
      </c>
      <c r="M465" s="22">
        <v>298.91000000000003</v>
      </c>
      <c r="N465" s="22">
        <v>332.49</v>
      </c>
      <c r="O465" s="22">
        <f t="shared" si="215"/>
        <v>340.91</v>
      </c>
      <c r="P465" s="22">
        <v>8.42</v>
      </c>
      <c r="Q465" s="22">
        <f t="shared" si="216"/>
        <v>1.0525</v>
      </c>
      <c r="R465" s="22">
        <f t="shared" si="225"/>
        <v>4.21</v>
      </c>
      <c r="S465" s="22">
        <f t="shared" si="217"/>
        <v>328.28000000000003</v>
      </c>
      <c r="U465" s="22">
        <v>340.91</v>
      </c>
      <c r="V465" s="23">
        <v>62.5</v>
      </c>
      <c r="W465" s="23">
        <v>50</v>
      </c>
      <c r="X465" s="23">
        <f t="shared" si="218"/>
        <v>12.5</v>
      </c>
      <c r="Y465" s="24">
        <f t="shared" si="219"/>
        <v>150</v>
      </c>
      <c r="Z465" s="24">
        <f t="shared" si="220"/>
        <v>474</v>
      </c>
      <c r="AA465" s="22">
        <f t="shared" si="221"/>
        <v>0.71921940928270045</v>
      </c>
      <c r="AB465" s="22">
        <f t="shared" si="222"/>
        <v>8.6306329113924054</v>
      </c>
      <c r="AC465" s="22">
        <f t="shared" si="223"/>
        <v>332.27936708860761</v>
      </c>
      <c r="AD465" s="22">
        <f t="shared" si="224"/>
        <v>3.9993670886075847</v>
      </c>
      <c r="AE465" s="24"/>
      <c r="AF465" s="4">
        <v>8.6306329113924054</v>
      </c>
      <c r="AG465" s="4">
        <v>0</v>
      </c>
      <c r="AH465" s="4">
        <f t="shared" si="226"/>
        <v>8.6306329113924054</v>
      </c>
    </row>
    <row r="466" spans="1:34">
      <c r="A466" s="16" t="s">
        <v>1046</v>
      </c>
      <c r="B466" s="16" t="s">
        <v>1047</v>
      </c>
      <c r="C466" s="16" t="s">
        <v>1048</v>
      </c>
      <c r="D466" s="19">
        <v>36161</v>
      </c>
      <c r="E466" s="16" t="s">
        <v>111</v>
      </c>
      <c r="F466" s="20">
        <v>50</v>
      </c>
      <c r="G466" s="20">
        <v>0</v>
      </c>
      <c r="H466" s="20">
        <v>26</v>
      </c>
      <c r="I466" s="20">
        <v>4</v>
      </c>
      <c r="J466" s="21">
        <f t="shared" si="214"/>
        <v>316</v>
      </c>
      <c r="K466" s="22">
        <v>15848.41</v>
      </c>
      <c r="L466" s="19">
        <v>44804</v>
      </c>
      <c r="M466" s="22">
        <v>7501.62</v>
      </c>
      <c r="N466" s="22">
        <v>8346.7900000000009</v>
      </c>
      <c r="O466" s="22">
        <f t="shared" si="215"/>
        <v>8558.1</v>
      </c>
      <c r="P466" s="22">
        <v>211.31</v>
      </c>
      <c r="Q466" s="22">
        <f t="shared" si="216"/>
        <v>26.41375</v>
      </c>
      <c r="R466" s="22">
        <f t="shared" si="225"/>
        <v>105.655</v>
      </c>
      <c r="S466" s="22">
        <f t="shared" si="217"/>
        <v>8241.1350000000002</v>
      </c>
      <c r="U466" s="22">
        <v>8558.1</v>
      </c>
      <c r="V466" s="23">
        <v>62.5</v>
      </c>
      <c r="W466" s="23">
        <v>50</v>
      </c>
      <c r="X466" s="23">
        <f t="shared" si="218"/>
        <v>12.5</v>
      </c>
      <c r="Y466" s="24">
        <f t="shared" si="219"/>
        <v>150</v>
      </c>
      <c r="Z466" s="24">
        <f t="shared" si="220"/>
        <v>474</v>
      </c>
      <c r="AA466" s="22">
        <f t="shared" si="221"/>
        <v>18.055063291139241</v>
      </c>
      <c r="AB466" s="22">
        <f t="shared" si="222"/>
        <v>216.66075949367089</v>
      </c>
      <c r="AC466" s="22">
        <f t="shared" si="223"/>
        <v>8341.43924050633</v>
      </c>
      <c r="AD466" s="22">
        <f t="shared" si="224"/>
        <v>100.30424050632973</v>
      </c>
      <c r="AE466" s="24"/>
      <c r="AF466" s="4">
        <v>216.66075949367089</v>
      </c>
      <c r="AG466" s="4">
        <v>0</v>
      </c>
      <c r="AH466" s="4">
        <f t="shared" si="226"/>
        <v>216.66075949367089</v>
      </c>
    </row>
    <row r="467" spans="1:34">
      <c r="A467" s="16" t="s">
        <v>1049</v>
      </c>
      <c r="B467" s="16" t="s">
        <v>1050</v>
      </c>
      <c r="C467" s="16" t="s">
        <v>1051</v>
      </c>
      <c r="D467" s="19">
        <v>36161</v>
      </c>
      <c r="E467" s="16" t="s">
        <v>111</v>
      </c>
      <c r="F467" s="20">
        <v>50</v>
      </c>
      <c r="G467" s="20">
        <v>0</v>
      </c>
      <c r="H467" s="20">
        <v>26</v>
      </c>
      <c r="I467" s="20">
        <v>4</v>
      </c>
      <c r="J467" s="21">
        <f t="shared" si="214"/>
        <v>316</v>
      </c>
      <c r="K467" s="22">
        <v>6174.88</v>
      </c>
      <c r="L467" s="19">
        <v>44804</v>
      </c>
      <c r="M467" s="22">
        <v>2922.83</v>
      </c>
      <c r="N467" s="22">
        <v>3252.05</v>
      </c>
      <c r="O467" s="22">
        <f t="shared" si="215"/>
        <v>3334.38</v>
      </c>
      <c r="P467" s="22">
        <v>82.33</v>
      </c>
      <c r="Q467" s="22">
        <f t="shared" si="216"/>
        <v>10.29125</v>
      </c>
      <c r="R467" s="22">
        <f t="shared" si="225"/>
        <v>41.164999999999999</v>
      </c>
      <c r="S467" s="22">
        <f t="shared" si="217"/>
        <v>3210.8850000000002</v>
      </c>
      <c r="U467" s="22">
        <v>3334.38</v>
      </c>
      <c r="V467" s="23">
        <v>62.5</v>
      </c>
      <c r="W467" s="23">
        <v>50</v>
      </c>
      <c r="X467" s="23">
        <f t="shared" si="218"/>
        <v>12.5</v>
      </c>
      <c r="Y467" s="24">
        <f t="shared" si="219"/>
        <v>150</v>
      </c>
      <c r="Z467" s="24">
        <f t="shared" si="220"/>
        <v>474</v>
      </c>
      <c r="AA467" s="22">
        <f t="shared" si="221"/>
        <v>7.0345569620253166</v>
      </c>
      <c r="AB467" s="22">
        <f t="shared" si="222"/>
        <v>84.414683544303799</v>
      </c>
      <c r="AC467" s="22">
        <f t="shared" si="223"/>
        <v>3249.9653164556962</v>
      </c>
      <c r="AD467" s="22">
        <f t="shared" si="224"/>
        <v>39.080316455695993</v>
      </c>
      <c r="AE467" s="24"/>
      <c r="AF467" s="4">
        <v>84.414683544303799</v>
      </c>
      <c r="AG467" s="4">
        <v>0</v>
      </c>
      <c r="AH467" s="4">
        <f t="shared" si="226"/>
        <v>84.414683544303799</v>
      </c>
    </row>
    <row r="468" spans="1:34">
      <c r="A468" s="16" t="s">
        <v>1052</v>
      </c>
      <c r="B468" s="16" t="s">
        <v>1053</v>
      </c>
      <c r="C468" s="16" t="s">
        <v>1054</v>
      </c>
      <c r="D468" s="19">
        <v>36161</v>
      </c>
      <c r="E468" s="16" t="s">
        <v>111</v>
      </c>
      <c r="F468" s="20">
        <v>50</v>
      </c>
      <c r="G468" s="20">
        <v>0</v>
      </c>
      <c r="H468" s="20">
        <v>26</v>
      </c>
      <c r="I468" s="20">
        <v>4</v>
      </c>
      <c r="J468" s="21">
        <f t="shared" si="214"/>
        <v>316</v>
      </c>
      <c r="K468" s="22">
        <v>49519.92</v>
      </c>
      <c r="L468" s="19">
        <v>44804</v>
      </c>
      <c r="M468" s="22">
        <v>23439.46</v>
      </c>
      <c r="N468" s="22">
        <v>26080.46</v>
      </c>
      <c r="O468" s="22">
        <f t="shared" si="215"/>
        <v>26740.719999999998</v>
      </c>
      <c r="P468" s="22">
        <v>660.26</v>
      </c>
      <c r="Q468" s="22">
        <f t="shared" si="216"/>
        <v>82.532499999999999</v>
      </c>
      <c r="R468" s="22">
        <f t="shared" si="225"/>
        <v>330.13</v>
      </c>
      <c r="S468" s="22">
        <f t="shared" si="217"/>
        <v>25750.329999999998</v>
      </c>
      <c r="U468" s="22">
        <v>26740.719999999998</v>
      </c>
      <c r="V468" s="23">
        <v>62.5</v>
      </c>
      <c r="W468" s="23">
        <v>50</v>
      </c>
      <c r="X468" s="23">
        <f t="shared" si="218"/>
        <v>12.5</v>
      </c>
      <c r="Y468" s="24">
        <f t="shared" si="219"/>
        <v>150</v>
      </c>
      <c r="Z468" s="24">
        <f t="shared" si="220"/>
        <v>474</v>
      </c>
      <c r="AA468" s="22">
        <f t="shared" si="221"/>
        <v>56.415021097046406</v>
      </c>
      <c r="AB468" s="22">
        <f t="shared" si="222"/>
        <v>676.98025316455687</v>
      </c>
      <c r="AC468" s="22">
        <f t="shared" si="223"/>
        <v>26063.739746835439</v>
      </c>
      <c r="AD468" s="22">
        <f t="shared" si="224"/>
        <v>313.40974683544118</v>
      </c>
      <c r="AE468" s="24"/>
      <c r="AF468" s="4">
        <v>676.98025316455687</v>
      </c>
      <c r="AG468" s="4">
        <v>0</v>
      </c>
      <c r="AH468" s="4">
        <f t="shared" si="226"/>
        <v>676.98025316455687</v>
      </c>
    </row>
    <row r="469" spans="1:34">
      <c r="A469" s="16" t="s">
        <v>1055</v>
      </c>
      <c r="B469" s="16" t="s">
        <v>1056</v>
      </c>
      <c r="C469" s="16" t="s">
        <v>1057</v>
      </c>
      <c r="D469" s="19">
        <v>36251</v>
      </c>
      <c r="E469" s="16" t="s">
        <v>111</v>
      </c>
      <c r="F469" s="20">
        <v>50</v>
      </c>
      <c r="G469" s="20">
        <v>0</v>
      </c>
      <c r="H469" s="20">
        <v>26</v>
      </c>
      <c r="I469" s="20">
        <v>7</v>
      </c>
      <c r="J469" s="21">
        <f t="shared" si="214"/>
        <v>319</v>
      </c>
      <c r="K469" s="22">
        <v>-6631.7</v>
      </c>
      <c r="L469" s="19">
        <v>44804</v>
      </c>
      <c r="M469" s="22">
        <v>-6631.7</v>
      </c>
      <c r="N469" s="22">
        <v>0</v>
      </c>
      <c r="O469" s="22">
        <f t="shared" si="215"/>
        <v>0</v>
      </c>
      <c r="P469" s="22">
        <v>0</v>
      </c>
      <c r="Q469" s="22">
        <f t="shared" si="216"/>
        <v>0</v>
      </c>
      <c r="R469" s="22">
        <f t="shared" si="225"/>
        <v>0</v>
      </c>
      <c r="S469" s="22">
        <f t="shared" si="217"/>
        <v>0</v>
      </c>
      <c r="U469" s="22">
        <v>0</v>
      </c>
      <c r="V469" s="23">
        <v>50</v>
      </c>
      <c r="W469" s="23">
        <v>50</v>
      </c>
      <c r="X469" s="23">
        <f t="shared" si="218"/>
        <v>0</v>
      </c>
      <c r="Y469" s="24">
        <f t="shared" si="219"/>
        <v>0</v>
      </c>
      <c r="Z469" s="24">
        <f t="shared" si="220"/>
        <v>327</v>
      </c>
      <c r="AA469" s="22">
        <f t="shared" si="221"/>
        <v>0</v>
      </c>
      <c r="AB469" s="22">
        <f t="shared" si="222"/>
        <v>0</v>
      </c>
      <c r="AC469" s="22">
        <f t="shared" si="223"/>
        <v>0</v>
      </c>
      <c r="AD469" s="22">
        <f t="shared" si="224"/>
        <v>0</v>
      </c>
      <c r="AE469" s="24"/>
      <c r="AF469" s="4">
        <v>0</v>
      </c>
      <c r="AG469" s="4">
        <v>0</v>
      </c>
      <c r="AH469" s="4">
        <f t="shared" si="226"/>
        <v>0</v>
      </c>
    </row>
    <row r="470" spans="1:34">
      <c r="A470" s="16" t="s">
        <v>1058</v>
      </c>
      <c r="B470" s="16" t="s">
        <v>1059</v>
      </c>
      <c r="C470" s="16" t="s">
        <v>1060</v>
      </c>
      <c r="D470" s="19">
        <v>36342</v>
      </c>
      <c r="E470" s="16" t="s">
        <v>111</v>
      </c>
      <c r="F470" s="20">
        <v>50</v>
      </c>
      <c r="G470" s="20">
        <v>0</v>
      </c>
      <c r="H470" s="20">
        <v>26</v>
      </c>
      <c r="I470" s="20">
        <v>10</v>
      </c>
      <c r="J470" s="21">
        <f t="shared" si="214"/>
        <v>322</v>
      </c>
      <c r="K470" s="22">
        <v>1259.52</v>
      </c>
      <c r="L470" s="19">
        <v>44804</v>
      </c>
      <c r="M470" s="22">
        <v>583.58000000000004</v>
      </c>
      <c r="N470" s="22">
        <v>675.94</v>
      </c>
      <c r="O470" s="22">
        <f t="shared" si="215"/>
        <v>692.73</v>
      </c>
      <c r="P470" s="22">
        <v>16.79</v>
      </c>
      <c r="Q470" s="22">
        <f t="shared" si="216"/>
        <v>2.0987499999999999</v>
      </c>
      <c r="R470" s="22">
        <f t="shared" si="225"/>
        <v>8.3949999999999996</v>
      </c>
      <c r="S470" s="22">
        <f t="shared" si="217"/>
        <v>667.54500000000007</v>
      </c>
      <c r="U470" s="22">
        <v>692.73</v>
      </c>
      <c r="V470" s="23">
        <v>62.5</v>
      </c>
      <c r="W470" s="23">
        <v>50</v>
      </c>
      <c r="X470" s="23">
        <f t="shared" si="218"/>
        <v>12.5</v>
      </c>
      <c r="Y470" s="24">
        <f t="shared" si="219"/>
        <v>150</v>
      </c>
      <c r="Z470" s="24">
        <f t="shared" si="220"/>
        <v>480</v>
      </c>
      <c r="AA470" s="22">
        <f t="shared" si="221"/>
        <v>1.4431875000000001</v>
      </c>
      <c r="AB470" s="22">
        <f t="shared" si="222"/>
        <v>17.318249999999999</v>
      </c>
      <c r="AC470" s="22">
        <f t="shared" si="223"/>
        <v>675.41174999999998</v>
      </c>
      <c r="AD470" s="22">
        <f t="shared" si="224"/>
        <v>7.8667499999999109</v>
      </c>
      <c r="AE470" s="24"/>
      <c r="AF470" s="4">
        <v>17.318249999999999</v>
      </c>
      <c r="AG470" s="4">
        <v>0</v>
      </c>
      <c r="AH470" s="4">
        <f t="shared" si="226"/>
        <v>17.318249999999999</v>
      </c>
    </row>
    <row r="471" spans="1:34">
      <c r="A471" s="16" t="s">
        <v>1061</v>
      </c>
      <c r="B471" s="16" t="s">
        <v>1062</v>
      </c>
      <c r="C471" s="16" t="s">
        <v>1063</v>
      </c>
      <c r="D471" s="19">
        <v>36342</v>
      </c>
      <c r="E471" s="16" t="s">
        <v>111</v>
      </c>
      <c r="F471" s="20">
        <v>50</v>
      </c>
      <c r="G471" s="20">
        <v>0</v>
      </c>
      <c r="H471" s="20">
        <v>26</v>
      </c>
      <c r="I471" s="20">
        <v>10</v>
      </c>
      <c r="J471" s="21">
        <f t="shared" si="214"/>
        <v>322</v>
      </c>
      <c r="K471" s="22">
        <v>6560.6</v>
      </c>
      <c r="L471" s="19">
        <v>44804</v>
      </c>
      <c r="M471" s="22">
        <v>3039.7</v>
      </c>
      <c r="N471" s="22">
        <v>3520.9</v>
      </c>
      <c r="O471" s="22">
        <f t="shared" si="215"/>
        <v>3608.37</v>
      </c>
      <c r="P471" s="22">
        <v>87.47</v>
      </c>
      <c r="Q471" s="22">
        <f t="shared" si="216"/>
        <v>10.93375</v>
      </c>
      <c r="R471" s="22">
        <f t="shared" si="225"/>
        <v>43.734999999999999</v>
      </c>
      <c r="S471" s="22">
        <f t="shared" si="217"/>
        <v>3477.165</v>
      </c>
      <c r="U471" s="22">
        <v>3608.37</v>
      </c>
      <c r="V471" s="23">
        <v>62.5</v>
      </c>
      <c r="W471" s="23">
        <v>50</v>
      </c>
      <c r="X471" s="23">
        <f t="shared" si="218"/>
        <v>12.5</v>
      </c>
      <c r="Y471" s="24">
        <f t="shared" si="219"/>
        <v>150</v>
      </c>
      <c r="Z471" s="24">
        <f t="shared" si="220"/>
        <v>480</v>
      </c>
      <c r="AA471" s="22">
        <f t="shared" si="221"/>
        <v>7.5174374999999998</v>
      </c>
      <c r="AB471" s="22">
        <f t="shared" si="222"/>
        <v>90.209249999999997</v>
      </c>
      <c r="AC471" s="22">
        <f t="shared" si="223"/>
        <v>3518.16075</v>
      </c>
      <c r="AD471" s="22">
        <f t="shared" si="224"/>
        <v>40.995750000000044</v>
      </c>
      <c r="AE471" s="24"/>
      <c r="AF471" s="4">
        <v>90.209249999999997</v>
      </c>
      <c r="AG471" s="4">
        <v>0</v>
      </c>
      <c r="AH471" s="4">
        <f t="shared" si="226"/>
        <v>90.209249999999997</v>
      </c>
    </row>
    <row r="472" spans="1:34">
      <c r="A472" s="16" t="s">
        <v>1064</v>
      </c>
      <c r="B472" s="16" t="s">
        <v>1065</v>
      </c>
      <c r="C472" s="16" t="s">
        <v>766</v>
      </c>
      <c r="D472" s="19">
        <v>36342</v>
      </c>
      <c r="E472" s="16" t="s">
        <v>111</v>
      </c>
      <c r="F472" s="20">
        <v>50</v>
      </c>
      <c r="G472" s="20">
        <v>0</v>
      </c>
      <c r="H472" s="20">
        <v>26</v>
      </c>
      <c r="I472" s="20">
        <v>10</v>
      </c>
      <c r="J472" s="21">
        <f t="shared" si="214"/>
        <v>322</v>
      </c>
      <c r="K472" s="22">
        <v>741</v>
      </c>
      <c r="L472" s="19">
        <v>44804</v>
      </c>
      <c r="M472" s="22">
        <v>343.34</v>
      </c>
      <c r="N472" s="22">
        <v>397.66</v>
      </c>
      <c r="O472" s="22">
        <f t="shared" si="215"/>
        <v>407.54</v>
      </c>
      <c r="P472" s="22">
        <v>9.8800000000000008</v>
      </c>
      <c r="Q472" s="22">
        <f t="shared" si="216"/>
        <v>1.2350000000000001</v>
      </c>
      <c r="R472" s="22">
        <f t="shared" si="225"/>
        <v>4.9400000000000004</v>
      </c>
      <c r="S472" s="22">
        <f t="shared" si="217"/>
        <v>392.72</v>
      </c>
      <c r="U472" s="22">
        <v>407.54</v>
      </c>
      <c r="V472" s="23">
        <v>62.5</v>
      </c>
      <c r="W472" s="23">
        <v>50</v>
      </c>
      <c r="X472" s="23">
        <f t="shared" si="218"/>
        <v>12.5</v>
      </c>
      <c r="Y472" s="24">
        <f t="shared" si="219"/>
        <v>150</v>
      </c>
      <c r="Z472" s="24">
        <f t="shared" si="220"/>
        <v>480</v>
      </c>
      <c r="AA472" s="22">
        <f t="shared" si="221"/>
        <v>0.84904166666666669</v>
      </c>
      <c r="AB472" s="22">
        <f t="shared" si="222"/>
        <v>10.188500000000001</v>
      </c>
      <c r="AC472" s="22">
        <f t="shared" si="223"/>
        <v>397.35150000000004</v>
      </c>
      <c r="AD472" s="22">
        <f t="shared" si="224"/>
        <v>4.6315000000000168</v>
      </c>
      <c r="AE472" s="24"/>
      <c r="AF472" s="4">
        <v>10.188500000000001</v>
      </c>
      <c r="AG472" s="4">
        <v>0</v>
      </c>
      <c r="AH472" s="4">
        <f t="shared" si="226"/>
        <v>10.188500000000001</v>
      </c>
    </row>
    <row r="473" spans="1:34">
      <c r="A473" s="16" t="s">
        <v>1066</v>
      </c>
      <c r="B473" s="16" t="s">
        <v>1067</v>
      </c>
      <c r="C473" s="16" t="s">
        <v>1068</v>
      </c>
      <c r="D473" s="19">
        <v>36342</v>
      </c>
      <c r="E473" s="16" t="s">
        <v>111</v>
      </c>
      <c r="F473" s="20">
        <v>50</v>
      </c>
      <c r="G473" s="20">
        <v>0</v>
      </c>
      <c r="H473" s="20">
        <v>26</v>
      </c>
      <c r="I473" s="20">
        <v>10</v>
      </c>
      <c r="J473" s="21">
        <f t="shared" si="214"/>
        <v>322</v>
      </c>
      <c r="K473" s="22">
        <v>20821.05</v>
      </c>
      <c r="L473" s="19">
        <v>44804</v>
      </c>
      <c r="M473" s="22">
        <v>9647.0400000000009</v>
      </c>
      <c r="N473" s="22">
        <v>11174.01</v>
      </c>
      <c r="O473" s="22">
        <f t="shared" si="215"/>
        <v>11451.62</v>
      </c>
      <c r="P473" s="22">
        <v>277.61</v>
      </c>
      <c r="Q473" s="22">
        <f t="shared" si="216"/>
        <v>34.701250000000002</v>
      </c>
      <c r="R473" s="22">
        <f t="shared" si="225"/>
        <v>138.80500000000001</v>
      </c>
      <c r="S473" s="22">
        <f t="shared" si="217"/>
        <v>11035.205</v>
      </c>
      <c r="U473" s="22">
        <v>11451.62</v>
      </c>
      <c r="V473" s="23">
        <v>62.5</v>
      </c>
      <c r="W473" s="23">
        <v>50</v>
      </c>
      <c r="X473" s="23">
        <f t="shared" si="218"/>
        <v>12.5</v>
      </c>
      <c r="Y473" s="24">
        <f t="shared" si="219"/>
        <v>150</v>
      </c>
      <c r="Z473" s="24">
        <f t="shared" si="220"/>
        <v>480</v>
      </c>
      <c r="AA473" s="22">
        <f t="shared" si="221"/>
        <v>23.85754166666667</v>
      </c>
      <c r="AB473" s="22">
        <f t="shared" si="222"/>
        <v>286.29050000000007</v>
      </c>
      <c r="AC473" s="22">
        <f t="shared" si="223"/>
        <v>11165.3295</v>
      </c>
      <c r="AD473" s="22">
        <f t="shared" si="224"/>
        <v>130.1244999999999</v>
      </c>
      <c r="AE473" s="24"/>
      <c r="AF473" s="4">
        <v>286.29050000000007</v>
      </c>
      <c r="AG473" s="4">
        <v>0</v>
      </c>
      <c r="AH473" s="4">
        <f t="shared" si="226"/>
        <v>286.29050000000007</v>
      </c>
    </row>
    <row r="474" spans="1:34">
      <c r="A474" s="16" t="s">
        <v>1069</v>
      </c>
      <c r="B474" s="16" t="s">
        <v>1070</v>
      </c>
      <c r="C474" s="16" t="s">
        <v>733</v>
      </c>
      <c r="D474" s="19">
        <v>36342</v>
      </c>
      <c r="E474" s="16" t="s">
        <v>111</v>
      </c>
      <c r="F474" s="20">
        <v>50</v>
      </c>
      <c r="G474" s="20">
        <v>0</v>
      </c>
      <c r="H474" s="20">
        <v>26</v>
      </c>
      <c r="I474" s="20">
        <v>10</v>
      </c>
      <c r="J474" s="21">
        <f t="shared" si="214"/>
        <v>322</v>
      </c>
      <c r="K474" s="22">
        <v>264</v>
      </c>
      <c r="L474" s="19">
        <v>44804</v>
      </c>
      <c r="M474" s="22">
        <v>122.32</v>
      </c>
      <c r="N474" s="22">
        <v>141.68</v>
      </c>
      <c r="O474" s="22">
        <f t="shared" si="215"/>
        <v>145.20000000000002</v>
      </c>
      <c r="P474" s="22">
        <v>3.52</v>
      </c>
      <c r="Q474" s="22">
        <f t="shared" si="216"/>
        <v>0.44</v>
      </c>
      <c r="R474" s="22">
        <f t="shared" si="225"/>
        <v>1.76</v>
      </c>
      <c r="S474" s="22">
        <f t="shared" si="217"/>
        <v>139.92000000000002</v>
      </c>
      <c r="U474" s="22">
        <v>145.20000000000002</v>
      </c>
      <c r="V474" s="23">
        <v>62.5</v>
      </c>
      <c r="W474" s="23">
        <v>50</v>
      </c>
      <c r="X474" s="23">
        <f t="shared" si="218"/>
        <v>12.5</v>
      </c>
      <c r="Y474" s="24">
        <f t="shared" si="219"/>
        <v>150</v>
      </c>
      <c r="Z474" s="24">
        <f t="shared" si="220"/>
        <v>480</v>
      </c>
      <c r="AA474" s="22">
        <f t="shared" si="221"/>
        <v>0.30250000000000005</v>
      </c>
      <c r="AB474" s="22">
        <f t="shared" si="222"/>
        <v>3.6300000000000008</v>
      </c>
      <c r="AC474" s="22">
        <f t="shared" si="223"/>
        <v>141.57000000000002</v>
      </c>
      <c r="AD474" s="22">
        <f t="shared" si="224"/>
        <v>1.6500000000000057</v>
      </c>
      <c r="AE474" s="24"/>
      <c r="AF474" s="4">
        <v>3.6300000000000008</v>
      </c>
      <c r="AG474" s="4">
        <v>0</v>
      </c>
      <c r="AH474" s="4">
        <f t="shared" si="226"/>
        <v>3.6300000000000008</v>
      </c>
    </row>
    <row r="475" spans="1:34">
      <c r="A475" s="16" t="s">
        <v>1071</v>
      </c>
      <c r="B475" s="16" t="s">
        <v>1072</v>
      </c>
      <c r="C475" s="16" t="s">
        <v>982</v>
      </c>
      <c r="D475" s="19">
        <v>36342</v>
      </c>
      <c r="E475" s="16" t="s">
        <v>111</v>
      </c>
      <c r="F475" s="20">
        <v>50</v>
      </c>
      <c r="G475" s="20">
        <v>0</v>
      </c>
      <c r="H475" s="20">
        <v>26</v>
      </c>
      <c r="I475" s="20">
        <v>10</v>
      </c>
      <c r="J475" s="21">
        <f t="shared" si="214"/>
        <v>322</v>
      </c>
      <c r="K475" s="22">
        <v>337</v>
      </c>
      <c r="L475" s="19">
        <v>44804</v>
      </c>
      <c r="M475" s="22">
        <v>156.12</v>
      </c>
      <c r="N475" s="22">
        <v>180.88</v>
      </c>
      <c r="O475" s="22">
        <f t="shared" si="215"/>
        <v>185.37</v>
      </c>
      <c r="P475" s="22">
        <v>4.49</v>
      </c>
      <c r="Q475" s="22">
        <f t="shared" si="216"/>
        <v>0.56125000000000003</v>
      </c>
      <c r="R475" s="22">
        <f t="shared" si="225"/>
        <v>2.2450000000000001</v>
      </c>
      <c r="S475" s="22">
        <f t="shared" si="217"/>
        <v>178.63499999999999</v>
      </c>
      <c r="U475" s="22">
        <v>185.37</v>
      </c>
      <c r="V475" s="23">
        <v>62.5</v>
      </c>
      <c r="W475" s="23">
        <v>50</v>
      </c>
      <c r="X475" s="23">
        <f t="shared" si="218"/>
        <v>12.5</v>
      </c>
      <c r="Y475" s="24">
        <f t="shared" si="219"/>
        <v>150</v>
      </c>
      <c r="Z475" s="24">
        <f t="shared" si="220"/>
        <v>480</v>
      </c>
      <c r="AA475" s="22">
        <f t="shared" si="221"/>
        <v>0.38618750000000002</v>
      </c>
      <c r="AB475" s="22">
        <f t="shared" si="222"/>
        <v>4.6342499999999998</v>
      </c>
      <c r="AC475" s="22">
        <f t="shared" si="223"/>
        <v>180.73575</v>
      </c>
      <c r="AD475" s="22">
        <f t="shared" si="224"/>
        <v>2.100750000000005</v>
      </c>
      <c r="AE475" s="24"/>
      <c r="AF475" s="4">
        <v>4.6342499999999998</v>
      </c>
      <c r="AG475" s="4">
        <v>0</v>
      </c>
      <c r="AH475" s="4">
        <f t="shared" si="226"/>
        <v>4.6342499999999998</v>
      </c>
    </row>
    <row r="476" spans="1:34">
      <c r="A476" s="16" t="s">
        <v>1073</v>
      </c>
      <c r="B476" s="16" t="s">
        <v>1074</v>
      </c>
      <c r="C476" s="16" t="s">
        <v>766</v>
      </c>
      <c r="D476" s="19">
        <v>36342</v>
      </c>
      <c r="E476" s="16" t="s">
        <v>111</v>
      </c>
      <c r="F476" s="20">
        <v>50</v>
      </c>
      <c r="G476" s="20">
        <v>0</v>
      </c>
      <c r="H476" s="20">
        <v>26</v>
      </c>
      <c r="I476" s="20">
        <v>10</v>
      </c>
      <c r="J476" s="21">
        <f t="shared" si="214"/>
        <v>322</v>
      </c>
      <c r="K476" s="22">
        <v>473.2</v>
      </c>
      <c r="L476" s="19">
        <v>44804</v>
      </c>
      <c r="M476" s="22">
        <v>219.16</v>
      </c>
      <c r="N476" s="22">
        <v>254.04</v>
      </c>
      <c r="O476" s="22">
        <f t="shared" si="215"/>
        <v>260.33999999999997</v>
      </c>
      <c r="P476" s="22">
        <v>6.3</v>
      </c>
      <c r="Q476" s="22">
        <f t="shared" si="216"/>
        <v>0.78749999999999998</v>
      </c>
      <c r="R476" s="22">
        <f t="shared" si="225"/>
        <v>3.15</v>
      </c>
      <c r="S476" s="22">
        <f t="shared" si="217"/>
        <v>250.88999999999996</v>
      </c>
      <c r="U476" s="22">
        <v>260.33999999999997</v>
      </c>
      <c r="V476" s="23">
        <v>62.5</v>
      </c>
      <c r="W476" s="23">
        <v>50</v>
      </c>
      <c r="X476" s="23">
        <f t="shared" si="218"/>
        <v>12.5</v>
      </c>
      <c r="Y476" s="24">
        <f t="shared" si="219"/>
        <v>150</v>
      </c>
      <c r="Z476" s="24">
        <f t="shared" si="220"/>
        <v>480</v>
      </c>
      <c r="AA476" s="22">
        <f t="shared" si="221"/>
        <v>0.54237499999999994</v>
      </c>
      <c r="AB476" s="22">
        <f t="shared" si="222"/>
        <v>6.5084999999999997</v>
      </c>
      <c r="AC476" s="22">
        <f t="shared" si="223"/>
        <v>253.83149999999998</v>
      </c>
      <c r="AD476" s="22">
        <f t="shared" si="224"/>
        <v>2.9415000000000191</v>
      </c>
      <c r="AE476" s="24"/>
      <c r="AF476" s="4">
        <v>6.5084999999999997</v>
      </c>
      <c r="AG476" s="4">
        <v>0</v>
      </c>
      <c r="AH476" s="4">
        <f t="shared" si="226"/>
        <v>6.5084999999999997</v>
      </c>
    </row>
    <row r="477" spans="1:34">
      <c r="A477" s="16" t="s">
        <v>1075</v>
      </c>
      <c r="B477" s="16" t="s">
        <v>1076</v>
      </c>
      <c r="C477" s="16" t="s">
        <v>733</v>
      </c>
      <c r="D477" s="19">
        <v>36342</v>
      </c>
      <c r="E477" s="16" t="s">
        <v>111</v>
      </c>
      <c r="F477" s="20">
        <v>50</v>
      </c>
      <c r="G477" s="20">
        <v>0</v>
      </c>
      <c r="H477" s="20">
        <v>26</v>
      </c>
      <c r="I477" s="20">
        <v>10</v>
      </c>
      <c r="J477" s="21">
        <f t="shared" si="214"/>
        <v>322</v>
      </c>
      <c r="K477" s="22">
        <v>210</v>
      </c>
      <c r="L477" s="19">
        <v>44804</v>
      </c>
      <c r="M477" s="22">
        <v>97.3</v>
      </c>
      <c r="N477" s="22">
        <v>112.7</v>
      </c>
      <c r="O477" s="22">
        <f t="shared" si="215"/>
        <v>115.5</v>
      </c>
      <c r="P477" s="22">
        <v>2.8</v>
      </c>
      <c r="Q477" s="22">
        <f t="shared" si="216"/>
        <v>0.35</v>
      </c>
      <c r="R477" s="22">
        <f t="shared" si="225"/>
        <v>1.4</v>
      </c>
      <c r="S477" s="22">
        <f t="shared" si="217"/>
        <v>111.3</v>
      </c>
      <c r="U477" s="22">
        <v>115.5</v>
      </c>
      <c r="V477" s="23">
        <v>62.5</v>
      </c>
      <c r="W477" s="23">
        <v>50</v>
      </c>
      <c r="X477" s="23">
        <f t="shared" si="218"/>
        <v>12.5</v>
      </c>
      <c r="Y477" s="24">
        <f t="shared" si="219"/>
        <v>150</v>
      </c>
      <c r="Z477" s="24">
        <f t="shared" si="220"/>
        <v>480</v>
      </c>
      <c r="AA477" s="22">
        <f t="shared" si="221"/>
        <v>0.24062500000000001</v>
      </c>
      <c r="AB477" s="22">
        <f t="shared" si="222"/>
        <v>2.8875000000000002</v>
      </c>
      <c r="AC477" s="22">
        <f t="shared" si="223"/>
        <v>112.6125</v>
      </c>
      <c r="AD477" s="22">
        <f t="shared" si="224"/>
        <v>1.3125</v>
      </c>
      <c r="AE477" s="24"/>
      <c r="AF477" s="4">
        <v>2.8875000000000002</v>
      </c>
      <c r="AG477" s="4">
        <v>0</v>
      </c>
      <c r="AH477" s="4">
        <f t="shared" si="226"/>
        <v>2.8875000000000002</v>
      </c>
    </row>
    <row r="478" spans="1:34">
      <c r="A478" s="16" t="s">
        <v>1077</v>
      </c>
      <c r="B478" s="16" t="s">
        <v>1078</v>
      </c>
      <c r="C478" s="16" t="s">
        <v>982</v>
      </c>
      <c r="D478" s="19">
        <v>36342</v>
      </c>
      <c r="E478" s="16" t="s">
        <v>111</v>
      </c>
      <c r="F478" s="20">
        <v>50</v>
      </c>
      <c r="G478" s="20">
        <v>0</v>
      </c>
      <c r="H478" s="20">
        <v>26</v>
      </c>
      <c r="I478" s="20">
        <v>10</v>
      </c>
      <c r="J478" s="21">
        <f t="shared" si="214"/>
        <v>322</v>
      </c>
      <c r="K478" s="22">
        <v>271.2</v>
      </c>
      <c r="L478" s="19">
        <v>44804</v>
      </c>
      <c r="M478" s="22">
        <v>125.56</v>
      </c>
      <c r="N478" s="22">
        <v>145.63999999999999</v>
      </c>
      <c r="O478" s="22">
        <f t="shared" si="215"/>
        <v>149.25</v>
      </c>
      <c r="P478" s="22">
        <v>3.61</v>
      </c>
      <c r="Q478" s="22">
        <f t="shared" si="216"/>
        <v>0.45124999999999998</v>
      </c>
      <c r="R478" s="22">
        <f t="shared" si="225"/>
        <v>1.8049999999999999</v>
      </c>
      <c r="S478" s="22">
        <f t="shared" si="217"/>
        <v>143.83499999999998</v>
      </c>
      <c r="U478" s="22">
        <v>149.25</v>
      </c>
      <c r="V478" s="23">
        <v>62.5</v>
      </c>
      <c r="W478" s="23">
        <v>50</v>
      </c>
      <c r="X478" s="23">
        <f t="shared" si="218"/>
        <v>12.5</v>
      </c>
      <c r="Y478" s="24">
        <f t="shared" si="219"/>
        <v>150</v>
      </c>
      <c r="Z478" s="24">
        <f t="shared" si="220"/>
        <v>480</v>
      </c>
      <c r="AA478" s="22">
        <f t="shared" si="221"/>
        <v>0.31093749999999998</v>
      </c>
      <c r="AB478" s="22">
        <f t="shared" si="222"/>
        <v>3.7312499999999997</v>
      </c>
      <c r="AC478" s="22">
        <f t="shared" si="223"/>
        <v>145.51875000000001</v>
      </c>
      <c r="AD478" s="22">
        <f t="shared" si="224"/>
        <v>1.6837500000000318</v>
      </c>
      <c r="AE478" s="24"/>
      <c r="AF478" s="4">
        <v>3.7312499999999997</v>
      </c>
      <c r="AG478" s="4">
        <v>0</v>
      </c>
      <c r="AH478" s="4">
        <f t="shared" si="226"/>
        <v>3.7312499999999997</v>
      </c>
    </row>
    <row r="479" spans="1:34">
      <c r="A479" s="16" t="s">
        <v>1079</v>
      </c>
      <c r="B479" s="16" t="s">
        <v>1080</v>
      </c>
      <c r="C479" s="16" t="s">
        <v>1081</v>
      </c>
      <c r="D479" s="19">
        <v>36342</v>
      </c>
      <c r="E479" s="16" t="s">
        <v>111</v>
      </c>
      <c r="F479" s="20">
        <v>50</v>
      </c>
      <c r="G479" s="20">
        <v>0</v>
      </c>
      <c r="H479" s="20">
        <v>26</v>
      </c>
      <c r="I479" s="20">
        <v>10</v>
      </c>
      <c r="J479" s="21">
        <f t="shared" si="214"/>
        <v>322</v>
      </c>
      <c r="K479" s="22">
        <v>15497.38</v>
      </c>
      <c r="L479" s="19">
        <v>44804</v>
      </c>
      <c r="M479" s="22">
        <v>7180.51</v>
      </c>
      <c r="N479" s="22">
        <v>8316.8700000000008</v>
      </c>
      <c r="O479" s="22">
        <f t="shared" si="215"/>
        <v>8523.5</v>
      </c>
      <c r="P479" s="22">
        <v>206.63</v>
      </c>
      <c r="Q479" s="22">
        <f t="shared" si="216"/>
        <v>25.828749999999999</v>
      </c>
      <c r="R479" s="22">
        <f t="shared" si="225"/>
        <v>103.315</v>
      </c>
      <c r="S479" s="22">
        <f t="shared" si="217"/>
        <v>8213.5550000000003</v>
      </c>
      <c r="U479" s="22">
        <v>8523.5</v>
      </c>
      <c r="V479" s="23">
        <v>62.5</v>
      </c>
      <c r="W479" s="23">
        <v>50</v>
      </c>
      <c r="X479" s="23">
        <f t="shared" si="218"/>
        <v>12.5</v>
      </c>
      <c r="Y479" s="24">
        <f t="shared" si="219"/>
        <v>150</v>
      </c>
      <c r="Z479" s="24">
        <f t="shared" si="220"/>
        <v>480</v>
      </c>
      <c r="AA479" s="22">
        <f t="shared" si="221"/>
        <v>17.757291666666667</v>
      </c>
      <c r="AB479" s="22">
        <f t="shared" si="222"/>
        <v>213.08750000000001</v>
      </c>
      <c r="AC479" s="22">
        <f t="shared" si="223"/>
        <v>8310.4125000000004</v>
      </c>
      <c r="AD479" s="22">
        <f t="shared" si="224"/>
        <v>96.857500000000073</v>
      </c>
      <c r="AE479" s="24"/>
      <c r="AF479" s="4">
        <v>213.08750000000001</v>
      </c>
      <c r="AG479" s="4">
        <v>0</v>
      </c>
      <c r="AH479" s="4">
        <f t="shared" si="226"/>
        <v>213.08750000000001</v>
      </c>
    </row>
    <row r="480" spans="1:34">
      <c r="A480" s="16" t="s">
        <v>1082</v>
      </c>
      <c r="B480" s="16" t="s">
        <v>1083</v>
      </c>
      <c r="C480" s="16" t="s">
        <v>1084</v>
      </c>
      <c r="D480" s="19">
        <v>36342</v>
      </c>
      <c r="E480" s="16" t="s">
        <v>111</v>
      </c>
      <c r="F480" s="20">
        <v>50</v>
      </c>
      <c r="G480" s="20">
        <v>0</v>
      </c>
      <c r="H480" s="20">
        <v>26</v>
      </c>
      <c r="I480" s="20">
        <v>10</v>
      </c>
      <c r="J480" s="21">
        <f t="shared" si="214"/>
        <v>322</v>
      </c>
      <c r="K480" s="22">
        <v>23205.55</v>
      </c>
      <c r="L480" s="19">
        <v>44804</v>
      </c>
      <c r="M480" s="22">
        <v>10751.89</v>
      </c>
      <c r="N480" s="22">
        <v>12453.66</v>
      </c>
      <c r="O480" s="22">
        <f t="shared" si="215"/>
        <v>12763.06</v>
      </c>
      <c r="P480" s="22">
        <v>309.39999999999998</v>
      </c>
      <c r="Q480" s="22">
        <f t="shared" si="216"/>
        <v>38.674999999999997</v>
      </c>
      <c r="R480" s="22">
        <f t="shared" si="225"/>
        <v>154.69999999999999</v>
      </c>
      <c r="S480" s="22">
        <f t="shared" si="217"/>
        <v>12298.96</v>
      </c>
      <c r="U480" s="22">
        <v>12763.06</v>
      </c>
      <c r="V480" s="23">
        <v>62.5</v>
      </c>
      <c r="W480" s="23">
        <v>50</v>
      </c>
      <c r="X480" s="23">
        <f t="shared" si="218"/>
        <v>12.5</v>
      </c>
      <c r="Y480" s="24">
        <f t="shared" si="219"/>
        <v>150</v>
      </c>
      <c r="Z480" s="24">
        <f t="shared" si="220"/>
        <v>480</v>
      </c>
      <c r="AA480" s="22">
        <f t="shared" si="221"/>
        <v>26.589708333333331</v>
      </c>
      <c r="AB480" s="22">
        <f t="shared" si="222"/>
        <v>319.07649999999995</v>
      </c>
      <c r="AC480" s="22">
        <f t="shared" si="223"/>
        <v>12443.9835</v>
      </c>
      <c r="AD480" s="22">
        <f t="shared" si="224"/>
        <v>145.02350000000115</v>
      </c>
      <c r="AE480" s="24"/>
      <c r="AF480" s="4">
        <v>319.07649999999995</v>
      </c>
      <c r="AG480" s="4">
        <v>0</v>
      </c>
      <c r="AH480" s="4">
        <f t="shared" si="226"/>
        <v>319.07649999999995</v>
      </c>
    </row>
    <row r="481" spans="1:34">
      <c r="A481" s="16" t="s">
        <v>1085</v>
      </c>
      <c r="B481" s="16" t="s">
        <v>1086</v>
      </c>
      <c r="C481" s="16" t="s">
        <v>1087</v>
      </c>
      <c r="D481" s="19">
        <v>36342</v>
      </c>
      <c r="E481" s="16" t="s">
        <v>111</v>
      </c>
      <c r="F481" s="20">
        <v>50</v>
      </c>
      <c r="G481" s="20">
        <v>0</v>
      </c>
      <c r="H481" s="20">
        <v>26</v>
      </c>
      <c r="I481" s="20">
        <v>10</v>
      </c>
      <c r="J481" s="21">
        <f t="shared" si="214"/>
        <v>322</v>
      </c>
      <c r="K481" s="22">
        <v>-1764.92</v>
      </c>
      <c r="L481" s="19">
        <v>44804</v>
      </c>
      <c r="M481" s="22">
        <v>-1764.92</v>
      </c>
      <c r="N481" s="22">
        <v>0</v>
      </c>
      <c r="O481" s="22">
        <f t="shared" si="215"/>
        <v>0</v>
      </c>
      <c r="P481" s="22">
        <v>0</v>
      </c>
      <c r="Q481" s="22">
        <f t="shared" si="216"/>
        <v>0</v>
      </c>
      <c r="R481" s="22">
        <f t="shared" si="225"/>
        <v>0</v>
      </c>
      <c r="S481" s="22">
        <f t="shared" si="217"/>
        <v>0</v>
      </c>
      <c r="U481" s="22">
        <v>0</v>
      </c>
      <c r="V481" s="23">
        <v>50</v>
      </c>
      <c r="W481" s="23">
        <v>50</v>
      </c>
      <c r="X481" s="23">
        <f t="shared" si="218"/>
        <v>0</v>
      </c>
      <c r="Y481" s="24">
        <f t="shared" si="219"/>
        <v>0</v>
      </c>
      <c r="Z481" s="24">
        <f t="shared" si="220"/>
        <v>330</v>
      </c>
      <c r="AA481" s="22">
        <f t="shared" si="221"/>
        <v>0</v>
      </c>
      <c r="AB481" s="22">
        <f t="shared" si="222"/>
        <v>0</v>
      </c>
      <c r="AC481" s="22">
        <f t="shared" si="223"/>
        <v>0</v>
      </c>
      <c r="AD481" s="22">
        <f t="shared" si="224"/>
        <v>0</v>
      </c>
      <c r="AE481" s="24"/>
      <c r="AF481" s="4">
        <v>0</v>
      </c>
      <c r="AG481" s="4">
        <v>0</v>
      </c>
      <c r="AH481" s="4">
        <f t="shared" si="226"/>
        <v>0</v>
      </c>
    </row>
    <row r="482" spans="1:34">
      <c r="A482" s="16" t="s">
        <v>1088</v>
      </c>
      <c r="B482" s="16" t="s">
        <v>1089</v>
      </c>
      <c r="C482" s="16" t="s">
        <v>1063</v>
      </c>
      <c r="D482" s="19">
        <v>36342</v>
      </c>
      <c r="E482" s="16" t="s">
        <v>111</v>
      </c>
      <c r="F482" s="20">
        <v>50</v>
      </c>
      <c r="G482" s="20">
        <v>0</v>
      </c>
      <c r="H482" s="20">
        <v>26</v>
      </c>
      <c r="I482" s="20">
        <v>10</v>
      </c>
      <c r="J482" s="21">
        <f t="shared" si="214"/>
        <v>322</v>
      </c>
      <c r="K482" s="22">
        <v>19762.04</v>
      </c>
      <c r="L482" s="19">
        <v>44804</v>
      </c>
      <c r="M482" s="22">
        <v>9156.4</v>
      </c>
      <c r="N482" s="22">
        <v>10605.64</v>
      </c>
      <c r="O482" s="22">
        <f t="shared" si="215"/>
        <v>10869.13</v>
      </c>
      <c r="P482" s="22">
        <v>263.49</v>
      </c>
      <c r="Q482" s="22">
        <f t="shared" si="216"/>
        <v>32.936250000000001</v>
      </c>
      <c r="R482" s="22">
        <f t="shared" si="225"/>
        <v>131.745</v>
      </c>
      <c r="S482" s="22">
        <f t="shared" si="217"/>
        <v>10473.894999999999</v>
      </c>
      <c r="U482" s="22">
        <v>10869.13</v>
      </c>
      <c r="V482" s="23">
        <v>62.5</v>
      </c>
      <c r="W482" s="23">
        <v>50</v>
      </c>
      <c r="X482" s="23">
        <f t="shared" si="218"/>
        <v>12.5</v>
      </c>
      <c r="Y482" s="24">
        <f t="shared" si="219"/>
        <v>150</v>
      </c>
      <c r="Z482" s="24">
        <f t="shared" si="220"/>
        <v>480</v>
      </c>
      <c r="AA482" s="22">
        <f t="shared" si="221"/>
        <v>22.644020833333332</v>
      </c>
      <c r="AB482" s="22">
        <f t="shared" si="222"/>
        <v>271.72825</v>
      </c>
      <c r="AC482" s="22">
        <f t="shared" si="223"/>
        <v>10597.401749999999</v>
      </c>
      <c r="AD482" s="22">
        <f t="shared" si="224"/>
        <v>123.50675000000047</v>
      </c>
      <c r="AE482" s="24"/>
      <c r="AF482" s="4">
        <v>271.72825</v>
      </c>
      <c r="AG482" s="4">
        <v>0</v>
      </c>
      <c r="AH482" s="4">
        <f t="shared" si="226"/>
        <v>271.72825</v>
      </c>
    </row>
    <row r="483" spans="1:34">
      <c r="A483" s="16" t="s">
        <v>1090</v>
      </c>
      <c r="B483" s="16" t="s">
        <v>1091</v>
      </c>
      <c r="C483" s="16" t="s">
        <v>1092</v>
      </c>
      <c r="D483" s="19">
        <v>36342</v>
      </c>
      <c r="E483" s="16" t="s">
        <v>111</v>
      </c>
      <c r="F483" s="20">
        <v>50</v>
      </c>
      <c r="G483" s="20">
        <v>0</v>
      </c>
      <c r="H483" s="20">
        <v>26</v>
      </c>
      <c r="I483" s="20">
        <v>10</v>
      </c>
      <c r="J483" s="21">
        <f t="shared" si="214"/>
        <v>322</v>
      </c>
      <c r="K483" s="22">
        <v>1160.9100000000001</v>
      </c>
      <c r="L483" s="19">
        <v>44804</v>
      </c>
      <c r="M483" s="22">
        <v>537.94000000000005</v>
      </c>
      <c r="N483" s="22">
        <v>622.97</v>
      </c>
      <c r="O483" s="22">
        <f t="shared" si="215"/>
        <v>638.45000000000005</v>
      </c>
      <c r="P483" s="22">
        <v>15.48</v>
      </c>
      <c r="Q483" s="22">
        <f t="shared" si="216"/>
        <v>1.9350000000000001</v>
      </c>
      <c r="R483" s="22">
        <f t="shared" si="225"/>
        <v>7.74</v>
      </c>
      <c r="S483" s="22">
        <f t="shared" si="217"/>
        <v>615.23</v>
      </c>
      <c r="U483" s="22">
        <v>638.45000000000005</v>
      </c>
      <c r="V483" s="23">
        <v>62.5</v>
      </c>
      <c r="W483" s="23">
        <v>50</v>
      </c>
      <c r="X483" s="23">
        <f t="shared" si="218"/>
        <v>12.5</v>
      </c>
      <c r="Y483" s="24">
        <f t="shared" si="219"/>
        <v>150</v>
      </c>
      <c r="Z483" s="24">
        <f t="shared" si="220"/>
        <v>480</v>
      </c>
      <c r="AA483" s="22">
        <f t="shared" si="221"/>
        <v>1.3301041666666669</v>
      </c>
      <c r="AB483" s="22">
        <f t="shared" si="222"/>
        <v>15.961250000000003</v>
      </c>
      <c r="AC483" s="22">
        <f t="shared" si="223"/>
        <v>622.4887500000001</v>
      </c>
      <c r="AD483" s="22">
        <f t="shared" si="224"/>
        <v>7.2587500000000773</v>
      </c>
      <c r="AE483" s="24"/>
      <c r="AF483" s="4">
        <v>15.961250000000003</v>
      </c>
      <c r="AG483" s="4">
        <v>0</v>
      </c>
      <c r="AH483" s="4">
        <f t="shared" si="226"/>
        <v>15.961250000000003</v>
      </c>
    </row>
    <row r="484" spans="1:34">
      <c r="A484" s="16" t="s">
        <v>1093</v>
      </c>
      <c r="B484" s="16" t="s">
        <v>1094</v>
      </c>
      <c r="C484" s="16" t="s">
        <v>1095</v>
      </c>
      <c r="D484" s="19">
        <v>36342</v>
      </c>
      <c r="E484" s="16" t="s">
        <v>111</v>
      </c>
      <c r="F484" s="20">
        <v>50</v>
      </c>
      <c r="G484" s="20">
        <v>0</v>
      </c>
      <c r="H484" s="20">
        <v>26</v>
      </c>
      <c r="I484" s="20">
        <v>10</v>
      </c>
      <c r="J484" s="21">
        <f t="shared" si="214"/>
        <v>322</v>
      </c>
      <c r="K484" s="22">
        <v>96.74</v>
      </c>
      <c r="L484" s="19">
        <v>44804</v>
      </c>
      <c r="M484" s="22">
        <v>44.94</v>
      </c>
      <c r="N484" s="22">
        <v>51.8</v>
      </c>
      <c r="O484" s="22">
        <f t="shared" si="215"/>
        <v>53.089999999999996</v>
      </c>
      <c r="P484" s="22">
        <v>1.29</v>
      </c>
      <c r="Q484" s="22">
        <f t="shared" si="216"/>
        <v>0.16125</v>
      </c>
      <c r="R484" s="22">
        <f t="shared" si="225"/>
        <v>0.64500000000000002</v>
      </c>
      <c r="S484" s="22">
        <f t="shared" si="217"/>
        <v>51.154999999999994</v>
      </c>
      <c r="U484" s="22">
        <v>53.089999999999996</v>
      </c>
      <c r="V484" s="23">
        <v>62.5</v>
      </c>
      <c r="W484" s="23">
        <v>50</v>
      </c>
      <c r="X484" s="23">
        <f t="shared" si="218"/>
        <v>12.5</v>
      </c>
      <c r="Y484" s="24">
        <f t="shared" si="219"/>
        <v>150</v>
      </c>
      <c r="Z484" s="24">
        <f t="shared" si="220"/>
        <v>480</v>
      </c>
      <c r="AA484" s="22">
        <f t="shared" si="221"/>
        <v>0.11060416666666666</v>
      </c>
      <c r="AB484" s="22">
        <f t="shared" si="222"/>
        <v>1.3272499999999998</v>
      </c>
      <c r="AC484" s="22">
        <f t="shared" si="223"/>
        <v>51.762749999999997</v>
      </c>
      <c r="AD484" s="22">
        <f t="shared" si="224"/>
        <v>0.6077500000000029</v>
      </c>
      <c r="AE484" s="24"/>
      <c r="AF484" s="4">
        <v>1.3272499999999998</v>
      </c>
      <c r="AG484" s="4">
        <v>0</v>
      </c>
      <c r="AH484" s="4">
        <f t="shared" si="226"/>
        <v>1.3272499999999998</v>
      </c>
    </row>
    <row r="485" spans="1:34">
      <c r="A485" s="16" t="s">
        <v>1096</v>
      </c>
      <c r="B485" s="16" t="s">
        <v>1097</v>
      </c>
      <c r="C485" s="16" t="s">
        <v>1098</v>
      </c>
      <c r="D485" s="19">
        <v>36342</v>
      </c>
      <c r="E485" s="16" t="s">
        <v>111</v>
      </c>
      <c r="F485" s="20">
        <v>50</v>
      </c>
      <c r="G485" s="20">
        <v>0</v>
      </c>
      <c r="H485" s="20">
        <v>26</v>
      </c>
      <c r="I485" s="20">
        <v>10</v>
      </c>
      <c r="J485" s="21">
        <f t="shared" si="214"/>
        <v>322</v>
      </c>
      <c r="K485" s="22">
        <v>6014.16</v>
      </c>
      <c r="L485" s="19">
        <v>44804</v>
      </c>
      <c r="M485" s="22">
        <v>2786.48</v>
      </c>
      <c r="N485" s="22">
        <v>3227.68</v>
      </c>
      <c r="O485" s="22">
        <f t="shared" si="215"/>
        <v>3307.8599999999997</v>
      </c>
      <c r="P485" s="22">
        <v>80.180000000000007</v>
      </c>
      <c r="Q485" s="22">
        <f t="shared" si="216"/>
        <v>10.022500000000001</v>
      </c>
      <c r="R485" s="22">
        <f t="shared" si="225"/>
        <v>40.090000000000003</v>
      </c>
      <c r="S485" s="22">
        <f t="shared" si="217"/>
        <v>3187.5899999999997</v>
      </c>
      <c r="U485" s="22">
        <v>3307.8599999999997</v>
      </c>
      <c r="V485" s="23">
        <v>62.5</v>
      </c>
      <c r="W485" s="23">
        <v>50</v>
      </c>
      <c r="X485" s="23">
        <f t="shared" si="218"/>
        <v>12.5</v>
      </c>
      <c r="Y485" s="24">
        <f t="shared" si="219"/>
        <v>150</v>
      </c>
      <c r="Z485" s="24">
        <f t="shared" si="220"/>
        <v>480</v>
      </c>
      <c r="AA485" s="22">
        <f t="shared" si="221"/>
        <v>6.8913749999999991</v>
      </c>
      <c r="AB485" s="22">
        <f t="shared" si="222"/>
        <v>82.696499999999986</v>
      </c>
      <c r="AC485" s="22">
        <f t="shared" si="223"/>
        <v>3225.1634999999997</v>
      </c>
      <c r="AD485" s="22">
        <f t="shared" si="224"/>
        <v>37.573499999999967</v>
      </c>
      <c r="AE485" s="24"/>
      <c r="AF485" s="4">
        <v>82.696499999999986</v>
      </c>
      <c r="AG485" s="4">
        <v>0</v>
      </c>
      <c r="AH485" s="4">
        <f t="shared" si="226"/>
        <v>82.696499999999986</v>
      </c>
    </row>
    <row r="486" spans="1:34">
      <c r="A486" s="16" t="s">
        <v>1099</v>
      </c>
      <c r="B486" s="16" t="s">
        <v>1100</v>
      </c>
      <c r="C486" s="16" t="s">
        <v>1101</v>
      </c>
      <c r="D486" s="19">
        <v>36342</v>
      </c>
      <c r="E486" s="16" t="s">
        <v>111</v>
      </c>
      <c r="F486" s="20">
        <v>50</v>
      </c>
      <c r="G486" s="20">
        <v>0</v>
      </c>
      <c r="H486" s="20">
        <v>26</v>
      </c>
      <c r="I486" s="20">
        <v>10</v>
      </c>
      <c r="J486" s="21">
        <f t="shared" si="214"/>
        <v>322</v>
      </c>
      <c r="K486" s="22">
        <v>48.37</v>
      </c>
      <c r="L486" s="19">
        <v>44804</v>
      </c>
      <c r="M486" s="22">
        <v>22.44</v>
      </c>
      <c r="N486" s="22">
        <v>25.93</v>
      </c>
      <c r="O486" s="22">
        <f t="shared" si="215"/>
        <v>26.57</v>
      </c>
      <c r="P486" s="22">
        <v>0.64</v>
      </c>
      <c r="Q486" s="22">
        <f t="shared" si="216"/>
        <v>0.08</v>
      </c>
      <c r="R486" s="22">
        <f t="shared" si="225"/>
        <v>0.32</v>
      </c>
      <c r="S486" s="22">
        <f t="shared" si="217"/>
        <v>25.61</v>
      </c>
      <c r="U486" s="22">
        <v>26.57</v>
      </c>
      <c r="V486" s="23">
        <v>62.5</v>
      </c>
      <c r="W486" s="23">
        <v>50</v>
      </c>
      <c r="X486" s="23">
        <f t="shared" si="218"/>
        <v>12.5</v>
      </c>
      <c r="Y486" s="24">
        <f t="shared" si="219"/>
        <v>150</v>
      </c>
      <c r="Z486" s="24">
        <f t="shared" si="220"/>
        <v>480</v>
      </c>
      <c r="AA486" s="22">
        <f t="shared" si="221"/>
        <v>5.535416666666667E-2</v>
      </c>
      <c r="AB486" s="22">
        <f t="shared" si="222"/>
        <v>0.66425000000000001</v>
      </c>
      <c r="AC486" s="22">
        <f t="shared" si="223"/>
        <v>25.905750000000001</v>
      </c>
      <c r="AD486" s="22">
        <f t="shared" si="224"/>
        <v>0.29575000000000173</v>
      </c>
      <c r="AE486" s="24"/>
      <c r="AF486" s="4">
        <v>0.66425000000000001</v>
      </c>
      <c r="AG486" s="4">
        <v>0</v>
      </c>
      <c r="AH486" s="4">
        <f t="shared" si="226"/>
        <v>0.66425000000000001</v>
      </c>
    </row>
    <row r="487" spans="1:34">
      <c r="A487" s="16" t="s">
        <v>1102</v>
      </c>
      <c r="B487" s="16" t="s">
        <v>1103</v>
      </c>
      <c r="C487" s="16" t="s">
        <v>1104</v>
      </c>
      <c r="D487" s="19">
        <v>36342</v>
      </c>
      <c r="E487" s="16" t="s">
        <v>111</v>
      </c>
      <c r="F487" s="20">
        <v>50</v>
      </c>
      <c r="G487" s="20">
        <v>0</v>
      </c>
      <c r="H487" s="20">
        <v>26</v>
      </c>
      <c r="I487" s="20">
        <v>10</v>
      </c>
      <c r="J487" s="21">
        <f t="shared" si="214"/>
        <v>322</v>
      </c>
      <c r="K487" s="22">
        <v>1588.19</v>
      </c>
      <c r="L487" s="19">
        <v>44804</v>
      </c>
      <c r="M487" s="22">
        <v>735.78</v>
      </c>
      <c r="N487" s="22">
        <v>852.41</v>
      </c>
      <c r="O487" s="22">
        <f t="shared" si="215"/>
        <v>873.57999999999993</v>
      </c>
      <c r="P487" s="22">
        <v>21.17</v>
      </c>
      <c r="Q487" s="22">
        <f t="shared" si="216"/>
        <v>2.6462500000000002</v>
      </c>
      <c r="R487" s="22">
        <f t="shared" si="225"/>
        <v>10.585000000000001</v>
      </c>
      <c r="S487" s="22">
        <f t="shared" si="217"/>
        <v>841.82499999999993</v>
      </c>
      <c r="U487" s="22">
        <v>873.57999999999993</v>
      </c>
      <c r="V487" s="23">
        <v>62.5</v>
      </c>
      <c r="W487" s="23">
        <v>50</v>
      </c>
      <c r="X487" s="23">
        <f t="shared" si="218"/>
        <v>12.5</v>
      </c>
      <c r="Y487" s="24">
        <f t="shared" si="219"/>
        <v>150</v>
      </c>
      <c r="Z487" s="24">
        <f t="shared" si="220"/>
        <v>480</v>
      </c>
      <c r="AA487" s="22">
        <f t="shared" si="221"/>
        <v>1.8199583333333331</v>
      </c>
      <c r="AB487" s="22">
        <f t="shared" si="222"/>
        <v>21.839499999999997</v>
      </c>
      <c r="AC487" s="22">
        <f t="shared" si="223"/>
        <v>851.74049999999988</v>
      </c>
      <c r="AD487" s="22">
        <f t="shared" si="224"/>
        <v>9.9154999999999518</v>
      </c>
      <c r="AE487" s="24"/>
      <c r="AF487" s="4">
        <v>21.839499999999997</v>
      </c>
      <c r="AG487" s="4">
        <v>0</v>
      </c>
      <c r="AH487" s="4">
        <f t="shared" si="226"/>
        <v>21.839499999999997</v>
      </c>
    </row>
    <row r="488" spans="1:34">
      <c r="A488" s="16" t="s">
        <v>1105</v>
      </c>
      <c r="B488" s="16" t="s">
        <v>1106</v>
      </c>
      <c r="C488" s="16" t="s">
        <v>1024</v>
      </c>
      <c r="D488" s="19">
        <v>36342</v>
      </c>
      <c r="E488" s="16" t="s">
        <v>111</v>
      </c>
      <c r="F488" s="20">
        <v>50</v>
      </c>
      <c r="G488" s="20">
        <v>0</v>
      </c>
      <c r="H488" s="20">
        <v>26</v>
      </c>
      <c r="I488" s="20">
        <v>10</v>
      </c>
      <c r="J488" s="21">
        <f t="shared" si="214"/>
        <v>322</v>
      </c>
      <c r="K488" s="22">
        <v>2902.27</v>
      </c>
      <c r="L488" s="19">
        <v>44804</v>
      </c>
      <c r="M488" s="22">
        <v>1344.83</v>
      </c>
      <c r="N488" s="22">
        <v>1557.44</v>
      </c>
      <c r="O488" s="22">
        <f t="shared" si="215"/>
        <v>1596.14</v>
      </c>
      <c r="P488" s="22">
        <v>38.700000000000003</v>
      </c>
      <c r="Q488" s="22">
        <f t="shared" si="216"/>
        <v>4.8375000000000004</v>
      </c>
      <c r="R488" s="22">
        <f t="shared" si="225"/>
        <v>19.350000000000001</v>
      </c>
      <c r="S488" s="22">
        <f t="shared" si="217"/>
        <v>1538.0900000000001</v>
      </c>
      <c r="U488" s="22">
        <v>1596.14</v>
      </c>
      <c r="V488" s="23">
        <v>62.5</v>
      </c>
      <c r="W488" s="23">
        <v>50</v>
      </c>
      <c r="X488" s="23">
        <f t="shared" si="218"/>
        <v>12.5</v>
      </c>
      <c r="Y488" s="24">
        <f t="shared" si="219"/>
        <v>150</v>
      </c>
      <c r="Z488" s="24">
        <f t="shared" si="220"/>
        <v>480</v>
      </c>
      <c r="AA488" s="22">
        <f t="shared" si="221"/>
        <v>3.3252916666666668</v>
      </c>
      <c r="AB488" s="22">
        <f t="shared" si="222"/>
        <v>39.903500000000001</v>
      </c>
      <c r="AC488" s="22">
        <f t="shared" si="223"/>
        <v>1556.2365000000002</v>
      </c>
      <c r="AD488" s="22">
        <f t="shared" si="224"/>
        <v>18.14650000000006</v>
      </c>
      <c r="AE488" s="24"/>
      <c r="AF488" s="4">
        <v>39.903500000000001</v>
      </c>
      <c r="AG488" s="4">
        <v>0</v>
      </c>
      <c r="AH488" s="4">
        <f t="shared" si="226"/>
        <v>39.903500000000001</v>
      </c>
    </row>
    <row r="489" spans="1:34">
      <c r="A489" s="16" t="s">
        <v>1107</v>
      </c>
      <c r="B489" s="16" t="s">
        <v>1108</v>
      </c>
      <c r="C489" s="16" t="s">
        <v>1048</v>
      </c>
      <c r="D489" s="19">
        <v>36342</v>
      </c>
      <c r="E489" s="16" t="s">
        <v>111</v>
      </c>
      <c r="F489" s="20">
        <v>50</v>
      </c>
      <c r="G489" s="20">
        <v>0</v>
      </c>
      <c r="H489" s="20">
        <v>26</v>
      </c>
      <c r="I489" s="20">
        <v>10</v>
      </c>
      <c r="J489" s="21">
        <f t="shared" si="214"/>
        <v>322</v>
      </c>
      <c r="K489" s="22">
        <v>241.86</v>
      </c>
      <c r="L489" s="19">
        <v>44804</v>
      </c>
      <c r="M489" s="22">
        <v>112.12</v>
      </c>
      <c r="N489" s="22">
        <v>129.74</v>
      </c>
      <c r="O489" s="22">
        <f t="shared" si="215"/>
        <v>132.96</v>
      </c>
      <c r="P489" s="22">
        <v>3.22</v>
      </c>
      <c r="Q489" s="22">
        <f t="shared" si="216"/>
        <v>0.40250000000000002</v>
      </c>
      <c r="R489" s="22">
        <f t="shared" si="225"/>
        <v>1.61</v>
      </c>
      <c r="S489" s="22">
        <f t="shared" si="217"/>
        <v>128.13</v>
      </c>
      <c r="U489" s="22">
        <v>132.96</v>
      </c>
      <c r="V489" s="23">
        <v>62.5</v>
      </c>
      <c r="W489" s="23">
        <v>50</v>
      </c>
      <c r="X489" s="23">
        <f t="shared" si="218"/>
        <v>12.5</v>
      </c>
      <c r="Y489" s="24">
        <f t="shared" si="219"/>
        <v>150</v>
      </c>
      <c r="Z489" s="24">
        <f t="shared" si="220"/>
        <v>480</v>
      </c>
      <c r="AA489" s="22">
        <f t="shared" si="221"/>
        <v>0.27700000000000002</v>
      </c>
      <c r="AB489" s="22">
        <f t="shared" si="222"/>
        <v>3.3240000000000003</v>
      </c>
      <c r="AC489" s="22">
        <f t="shared" si="223"/>
        <v>129.636</v>
      </c>
      <c r="AD489" s="22">
        <f t="shared" si="224"/>
        <v>1.5060000000000002</v>
      </c>
      <c r="AE489" s="24"/>
      <c r="AF489" s="4">
        <v>3.3240000000000003</v>
      </c>
      <c r="AG489" s="4">
        <v>0</v>
      </c>
      <c r="AH489" s="4">
        <f t="shared" si="226"/>
        <v>3.3240000000000003</v>
      </c>
    </row>
    <row r="490" spans="1:34">
      <c r="A490" s="16" t="s">
        <v>1109</v>
      </c>
      <c r="B490" s="16" t="s">
        <v>1110</v>
      </c>
      <c r="C490" s="16" t="s">
        <v>1111</v>
      </c>
      <c r="D490" s="19">
        <v>36342</v>
      </c>
      <c r="E490" s="16" t="s">
        <v>111</v>
      </c>
      <c r="F490" s="20">
        <v>50</v>
      </c>
      <c r="G490" s="20">
        <v>0</v>
      </c>
      <c r="H490" s="20">
        <v>26</v>
      </c>
      <c r="I490" s="20">
        <v>10</v>
      </c>
      <c r="J490" s="21">
        <f t="shared" si="214"/>
        <v>322</v>
      </c>
      <c r="K490" s="22">
        <v>3237.06</v>
      </c>
      <c r="L490" s="19">
        <v>44804</v>
      </c>
      <c r="M490" s="22">
        <v>1499.82</v>
      </c>
      <c r="N490" s="22">
        <v>1737.24</v>
      </c>
      <c r="O490" s="22">
        <f t="shared" si="215"/>
        <v>1780.4</v>
      </c>
      <c r="P490" s="22">
        <v>43.16</v>
      </c>
      <c r="Q490" s="22">
        <f t="shared" si="216"/>
        <v>5.3949999999999996</v>
      </c>
      <c r="R490" s="22">
        <f t="shared" si="225"/>
        <v>21.58</v>
      </c>
      <c r="S490" s="22">
        <f t="shared" si="217"/>
        <v>1715.66</v>
      </c>
      <c r="U490" s="22">
        <v>1780.4</v>
      </c>
      <c r="V490" s="23">
        <v>62.5</v>
      </c>
      <c r="W490" s="23">
        <v>50</v>
      </c>
      <c r="X490" s="23">
        <f t="shared" si="218"/>
        <v>12.5</v>
      </c>
      <c r="Y490" s="24">
        <f t="shared" si="219"/>
        <v>150</v>
      </c>
      <c r="Z490" s="24">
        <f t="shared" si="220"/>
        <v>480</v>
      </c>
      <c r="AA490" s="22">
        <f t="shared" si="221"/>
        <v>3.7091666666666669</v>
      </c>
      <c r="AB490" s="22">
        <f t="shared" si="222"/>
        <v>44.510000000000005</v>
      </c>
      <c r="AC490" s="22">
        <f t="shared" si="223"/>
        <v>1735.89</v>
      </c>
      <c r="AD490" s="22">
        <f t="shared" si="224"/>
        <v>20.230000000000018</v>
      </c>
      <c r="AE490" s="24"/>
      <c r="AF490" s="4">
        <v>44.510000000000005</v>
      </c>
      <c r="AG490" s="4">
        <v>0</v>
      </c>
      <c r="AH490" s="4">
        <f t="shared" si="226"/>
        <v>44.510000000000005</v>
      </c>
    </row>
    <row r="491" spans="1:34">
      <c r="A491" s="16" t="s">
        <v>1112</v>
      </c>
      <c r="B491" s="16" t="s">
        <v>1113</v>
      </c>
      <c r="C491" s="16" t="s">
        <v>1114</v>
      </c>
      <c r="D491" s="19">
        <v>36342</v>
      </c>
      <c r="E491" s="16" t="s">
        <v>111</v>
      </c>
      <c r="F491" s="20">
        <v>50</v>
      </c>
      <c r="G491" s="20">
        <v>0</v>
      </c>
      <c r="H491" s="20">
        <v>26</v>
      </c>
      <c r="I491" s="20">
        <v>10</v>
      </c>
      <c r="J491" s="21">
        <f t="shared" si="214"/>
        <v>322</v>
      </c>
      <c r="K491" s="22">
        <v>-1070.1199999999999</v>
      </c>
      <c r="L491" s="19">
        <v>44804</v>
      </c>
      <c r="M491" s="22">
        <v>-1070.1199999999999</v>
      </c>
      <c r="N491" s="22">
        <v>0</v>
      </c>
      <c r="O491" s="22">
        <f t="shared" si="215"/>
        <v>0</v>
      </c>
      <c r="P491" s="22">
        <v>0</v>
      </c>
      <c r="Q491" s="22">
        <f t="shared" si="216"/>
        <v>0</v>
      </c>
      <c r="R491" s="22">
        <f t="shared" si="225"/>
        <v>0</v>
      </c>
      <c r="S491" s="22">
        <f t="shared" si="217"/>
        <v>0</v>
      </c>
      <c r="U491" s="22">
        <v>0</v>
      </c>
      <c r="V491" s="23">
        <v>50</v>
      </c>
      <c r="W491" s="23">
        <v>50</v>
      </c>
      <c r="X491" s="23">
        <f t="shared" si="218"/>
        <v>0</v>
      </c>
      <c r="Y491" s="24">
        <f t="shared" si="219"/>
        <v>0</v>
      </c>
      <c r="Z491" s="24">
        <f t="shared" si="220"/>
        <v>330</v>
      </c>
      <c r="AA491" s="22">
        <f t="shared" si="221"/>
        <v>0</v>
      </c>
      <c r="AB491" s="22">
        <f t="shared" si="222"/>
        <v>0</v>
      </c>
      <c r="AC491" s="22">
        <f t="shared" si="223"/>
        <v>0</v>
      </c>
      <c r="AD491" s="22">
        <f t="shared" si="224"/>
        <v>0</v>
      </c>
      <c r="AE491" s="24"/>
      <c r="AF491" s="4">
        <v>0</v>
      </c>
      <c r="AG491" s="4">
        <v>0</v>
      </c>
      <c r="AH491" s="4">
        <f t="shared" si="226"/>
        <v>0</v>
      </c>
    </row>
    <row r="492" spans="1:34">
      <c r="A492" s="16" t="s">
        <v>1115</v>
      </c>
      <c r="B492" s="16" t="s">
        <v>1116</v>
      </c>
      <c r="C492" s="16" t="s">
        <v>1114</v>
      </c>
      <c r="D492" s="19">
        <v>36342</v>
      </c>
      <c r="E492" s="16" t="s">
        <v>111</v>
      </c>
      <c r="F492" s="20">
        <v>50</v>
      </c>
      <c r="G492" s="20">
        <v>0</v>
      </c>
      <c r="H492" s="20">
        <v>26</v>
      </c>
      <c r="I492" s="20">
        <v>10</v>
      </c>
      <c r="J492" s="21">
        <f t="shared" si="214"/>
        <v>322</v>
      </c>
      <c r="K492" s="22">
        <v>50.57</v>
      </c>
      <c r="L492" s="19">
        <v>44804</v>
      </c>
      <c r="M492" s="22">
        <v>23.4</v>
      </c>
      <c r="N492" s="22">
        <v>27.17</v>
      </c>
      <c r="O492" s="22">
        <f t="shared" si="215"/>
        <v>27.840000000000003</v>
      </c>
      <c r="P492" s="22">
        <v>0.67</v>
      </c>
      <c r="Q492" s="22">
        <f t="shared" si="216"/>
        <v>8.3750000000000005E-2</v>
      </c>
      <c r="R492" s="22">
        <f t="shared" si="225"/>
        <v>0.33500000000000002</v>
      </c>
      <c r="S492" s="22">
        <f t="shared" si="217"/>
        <v>26.835000000000001</v>
      </c>
      <c r="U492" s="22">
        <v>27.840000000000003</v>
      </c>
      <c r="V492" s="23">
        <v>62.5</v>
      </c>
      <c r="W492" s="23">
        <v>50</v>
      </c>
      <c r="X492" s="23">
        <f t="shared" si="218"/>
        <v>12.5</v>
      </c>
      <c r="Y492" s="24">
        <f t="shared" si="219"/>
        <v>150</v>
      </c>
      <c r="Z492" s="24">
        <f t="shared" si="220"/>
        <v>480</v>
      </c>
      <c r="AA492" s="22">
        <f t="shared" si="221"/>
        <v>5.800000000000001E-2</v>
      </c>
      <c r="AB492" s="22">
        <f t="shared" si="222"/>
        <v>0.69600000000000017</v>
      </c>
      <c r="AC492" s="22">
        <f t="shared" si="223"/>
        <v>27.144000000000002</v>
      </c>
      <c r="AD492" s="22">
        <f t="shared" si="224"/>
        <v>0.30900000000000105</v>
      </c>
      <c r="AE492" s="24"/>
      <c r="AF492" s="4">
        <v>0.69600000000000017</v>
      </c>
      <c r="AG492" s="4">
        <v>0</v>
      </c>
      <c r="AH492" s="4">
        <f t="shared" si="226"/>
        <v>0.69600000000000017</v>
      </c>
    </row>
    <row r="493" spans="1:34">
      <c r="A493" s="16" t="s">
        <v>1117</v>
      </c>
      <c r="B493" s="16" t="s">
        <v>1118</v>
      </c>
      <c r="C493" s="16" t="s">
        <v>1119</v>
      </c>
      <c r="D493" s="19">
        <v>36342</v>
      </c>
      <c r="E493" s="16" t="s">
        <v>111</v>
      </c>
      <c r="F493" s="20">
        <v>50</v>
      </c>
      <c r="G493" s="20">
        <v>0</v>
      </c>
      <c r="H493" s="20">
        <v>26</v>
      </c>
      <c r="I493" s="20">
        <v>10</v>
      </c>
      <c r="J493" s="21">
        <f t="shared" si="214"/>
        <v>322</v>
      </c>
      <c r="K493" s="22">
        <v>594.38</v>
      </c>
      <c r="L493" s="19">
        <v>44804</v>
      </c>
      <c r="M493" s="22">
        <v>275.44</v>
      </c>
      <c r="N493" s="22">
        <v>318.94</v>
      </c>
      <c r="O493" s="22">
        <f t="shared" si="215"/>
        <v>326.86</v>
      </c>
      <c r="P493" s="22">
        <v>7.92</v>
      </c>
      <c r="Q493" s="22">
        <f t="shared" si="216"/>
        <v>0.99</v>
      </c>
      <c r="R493" s="22">
        <f t="shared" si="225"/>
        <v>3.96</v>
      </c>
      <c r="S493" s="22">
        <f t="shared" si="217"/>
        <v>314.98</v>
      </c>
      <c r="U493" s="22">
        <v>326.86</v>
      </c>
      <c r="V493" s="23">
        <v>62.5</v>
      </c>
      <c r="W493" s="23">
        <v>50</v>
      </c>
      <c r="X493" s="23">
        <f t="shared" si="218"/>
        <v>12.5</v>
      </c>
      <c r="Y493" s="24">
        <f t="shared" si="219"/>
        <v>150</v>
      </c>
      <c r="Z493" s="24">
        <f t="shared" si="220"/>
        <v>480</v>
      </c>
      <c r="AA493" s="22">
        <f t="shared" si="221"/>
        <v>0.68095833333333333</v>
      </c>
      <c r="AB493" s="22">
        <f t="shared" si="222"/>
        <v>8.1715</v>
      </c>
      <c r="AC493" s="22">
        <f t="shared" si="223"/>
        <v>318.68850000000003</v>
      </c>
      <c r="AD493" s="22">
        <f t="shared" si="224"/>
        <v>3.708500000000015</v>
      </c>
      <c r="AE493" s="24"/>
      <c r="AF493" s="4">
        <v>8.1715</v>
      </c>
      <c r="AG493" s="4">
        <v>0</v>
      </c>
      <c r="AH493" s="4">
        <f t="shared" si="226"/>
        <v>8.1715</v>
      </c>
    </row>
    <row r="494" spans="1:34">
      <c r="A494" s="16" t="s">
        <v>1120</v>
      </c>
      <c r="B494" s="16" t="s">
        <v>1121</v>
      </c>
      <c r="C494" s="16" t="s">
        <v>1063</v>
      </c>
      <c r="D494" s="19">
        <v>36342</v>
      </c>
      <c r="E494" s="16" t="s">
        <v>111</v>
      </c>
      <c r="F494" s="20">
        <v>50</v>
      </c>
      <c r="G494" s="20">
        <v>0</v>
      </c>
      <c r="H494" s="20">
        <v>26</v>
      </c>
      <c r="I494" s="20">
        <v>10</v>
      </c>
      <c r="J494" s="21">
        <f t="shared" si="214"/>
        <v>322</v>
      </c>
      <c r="K494" s="22">
        <v>-3</v>
      </c>
      <c r="L494" s="19">
        <v>44804</v>
      </c>
      <c r="M494" s="22">
        <v>-3</v>
      </c>
      <c r="N494" s="22">
        <v>0</v>
      </c>
      <c r="O494" s="22">
        <f t="shared" si="215"/>
        <v>0</v>
      </c>
      <c r="P494" s="22">
        <v>0</v>
      </c>
      <c r="Q494" s="22">
        <f t="shared" si="216"/>
        <v>0</v>
      </c>
      <c r="R494" s="22">
        <f t="shared" si="225"/>
        <v>0</v>
      </c>
      <c r="S494" s="22">
        <f t="shared" si="217"/>
        <v>0</v>
      </c>
      <c r="U494" s="22">
        <v>0</v>
      </c>
      <c r="V494" s="23">
        <v>50</v>
      </c>
      <c r="W494" s="23">
        <v>50</v>
      </c>
      <c r="X494" s="23">
        <f t="shared" si="218"/>
        <v>0</v>
      </c>
      <c r="Y494" s="24">
        <f t="shared" si="219"/>
        <v>0</v>
      </c>
      <c r="Z494" s="24">
        <f t="shared" si="220"/>
        <v>330</v>
      </c>
      <c r="AA494" s="22">
        <f t="shared" si="221"/>
        <v>0</v>
      </c>
      <c r="AB494" s="22">
        <f t="shared" si="222"/>
        <v>0</v>
      </c>
      <c r="AC494" s="22">
        <f t="shared" si="223"/>
        <v>0</v>
      </c>
      <c r="AD494" s="22">
        <f t="shared" si="224"/>
        <v>0</v>
      </c>
      <c r="AE494" s="24"/>
      <c r="AF494" s="4">
        <v>0</v>
      </c>
      <c r="AG494" s="4">
        <v>0</v>
      </c>
      <c r="AH494" s="4">
        <f t="shared" si="226"/>
        <v>0</v>
      </c>
    </row>
    <row r="495" spans="1:34">
      <c r="A495" s="16" t="s">
        <v>1122</v>
      </c>
      <c r="B495" s="16" t="s">
        <v>1123</v>
      </c>
      <c r="C495" s="16" t="s">
        <v>1057</v>
      </c>
      <c r="D495" s="19">
        <v>36342</v>
      </c>
      <c r="E495" s="16" t="s">
        <v>111</v>
      </c>
      <c r="F495" s="20">
        <v>50</v>
      </c>
      <c r="G495" s="20">
        <v>0</v>
      </c>
      <c r="H495" s="20">
        <v>26</v>
      </c>
      <c r="I495" s="20">
        <v>10</v>
      </c>
      <c r="J495" s="21">
        <f t="shared" si="214"/>
        <v>322</v>
      </c>
      <c r="K495" s="22">
        <v>-10</v>
      </c>
      <c r="L495" s="19">
        <v>44804</v>
      </c>
      <c r="M495" s="22">
        <v>-10</v>
      </c>
      <c r="N495" s="22">
        <v>0</v>
      </c>
      <c r="O495" s="22">
        <f t="shared" si="215"/>
        <v>0</v>
      </c>
      <c r="P495" s="22">
        <v>0</v>
      </c>
      <c r="Q495" s="22">
        <f t="shared" si="216"/>
        <v>0</v>
      </c>
      <c r="R495" s="22">
        <f t="shared" si="225"/>
        <v>0</v>
      </c>
      <c r="S495" s="22">
        <f t="shared" si="217"/>
        <v>0</v>
      </c>
      <c r="U495" s="22">
        <v>0</v>
      </c>
      <c r="V495" s="23">
        <v>50</v>
      </c>
      <c r="W495" s="23">
        <v>50</v>
      </c>
      <c r="X495" s="23">
        <f t="shared" si="218"/>
        <v>0</v>
      </c>
      <c r="Y495" s="24">
        <f t="shared" si="219"/>
        <v>0</v>
      </c>
      <c r="Z495" s="24">
        <f t="shared" si="220"/>
        <v>330</v>
      </c>
      <c r="AA495" s="22">
        <f t="shared" si="221"/>
        <v>0</v>
      </c>
      <c r="AB495" s="22">
        <f t="shared" si="222"/>
        <v>0</v>
      </c>
      <c r="AC495" s="22">
        <f t="shared" si="223"/>
        <v>0</v>
      </c>
      <c r="AD495" s="22">
        <f t="shared" si="224"/>
        <v>0</v>
      </c>
      <c r="AE495" s="24"/>
      <c r="AF495" s="4">
        <v>0</v>
      </c>
      <c r="AG495" s="4">
        <v>0</v>
      </c>
      <c r="AH495" s="4">
        <f t="shared" si="226"/>
        <v>0</v>
      </c>
    </row>
    <row r="496" spans="1:34">
      <c r="A496" s="16" t="s">
        <v>1124</v>
      </c>
      <c r="B496" s="16" t="s">
        <v>1125</v>
      </c>
      <c r="C496" s="16" t="s">
        <v>1057</v>
      </c>
      <c r="D496" s="19">
        <v>36342</v>
      </c>
      <c r="E496" s="16" t="s">
        <v>111</v>
      </c>
      <c r="F496" s="20">
        <v>50</v>
      </c>
      <c r="G496" s="20">
        <v>0</v>
      </c>
      <c r="H496" s="20">
        <v>26</v>
      </c>
      <c r="I496" s="20">
        <v>10</v>
      </c>
      <c r="J496" s="21">
        <f t="shared" si="214"/>
        <v>322</v>
      </c>
      <c r="K496" s="22">
        <v>-450</v>
      </c>
      <c r="L496" s="19">
        <v>44804</v>
      </c>
      <c r="M496" s="22">
        <v>-450</v>
      </c>
      <c r="N496" s="22">
        <v>0</v>
      </c>
      <c r="O496" s="22">
        <f t="shared" si="215"/>
        <v>0</v>
      </c>
      <c r="P496" s="22">
        <v>0</v>
      </c>
      <c r="Q496" s="22">
        <f t="shared" si="216"/>
        <v>0</v>
      </c>
      <c r="R496" s="22">
        <f t="shared" si="225"/>
        <v>0</v>
      </c>
      <c r="S496" s="22">
        <f t="shared" si="217"/>
        <v>0</v>
      </c>
      <c r="U496" s="22">
        <v>0</v>
      </c>
      <c r="V496" s="23">
        <v>50</v>
      </c>
      <c r="W496" s="23">
        <v>50</v>
      </c>
      <c r="X496" s="23">
        <f t="shared" si="218"/>
        <v>0</v>
      </c>
      <c r="Y496" s="24">
        <f t="shared" si="219"/>
        <v>0</v>
      </c>
      <c r="Z496" s="24">
        <f t="shared" si="220"/>
        <v>330</v>
      </c>
      <c r="AA496" s="22">
        <f t="shared" si="221"/>
        <v>0</v>
      </c>
      <c r="AB496" s="22">
        <f t="shared" si="222"/>
        <v>0</v>
      </c>
      <c r="AC496" s="22">
        <f t="shared" si="223"/>
        <v>0</v>
      </c>
      <c r="AD496" s="22">
        <f t="shared" si="224"/>
        <v>0</v>
      </c>
      <c r="AE496" s="24"/>
      <c r="AF496" s="4">
        <v>0</v>
      </c>
      <c r="AG496" s="4">
        <v>0</v>
      </c>
      <c r="AH496" s="4">
        <f t="shared" si="226"/>
        <v>0</v>
      </c>
    </row>
    <row r="497" spans="1:34">
      <c r="A497" s="16" t="s">
        <v>1126</v>
      </c>
      <c r="B497" s="16" t="s">
        <v>1127</v>
      </c>
      <c r="C497" s="16" t="s">
        <v>1128</v>
      </c>
      <c r="D497" s="19">
        <v>36342</v>
      </c>
      <c r="E497" s="16" t="s">
        <v>111</v>
      </c>
      <c r="F497" s="20">
        <v>50</v>
      </c>
      <c r="G497" s="20">
        <v>0</v>
      </c>
      <c r="H497" s="20">
        <v>26</v>
      </c>
      <c r="I497" s="20">
        <v>10</v>
      </c>
      <c r="J497" s="21">
        <f t="shared" si="214"/>
        <v>322</v>
      </c>
      <c r="K497" s="22">
        <v>10517.31</v>
      </c>
      <c r="L497" s="19">
        <v>44804</v>
      </c>
      <c r="M497" s="22">
        <v>4873.1099999999997</v>
      </c>
      <c r="N497" s="22">
        <v>5644.2</v>
      </c>
      <c r="O497" s="22">
        <f t="shared" si="215"/>
        <v>5784.4299999999994</v>
      </c>
      <c r="P497" s="22">
        <v>140.22999999999999</v>
      </c>
      <c r="Q497" s="22">
        <f t="shared" si="216"/>
        <v>17.528749999999999</v>
      </c>
      <c r="R497" s="22">
        <f t="shared" si="225"/>
        <v>70.114999999999995</v>
      </c>
      <c r="S497" s="22">
        <f t="shared" si="217"/>
        <v>5574.085</v>
      </c>
      <c r="U497" s="22">
        <v>5784.4299999999994</v>
      </c>
      <c r="V497" s="23">
        <v>62.5</v>
      </c>
      <c r="W497" s="23">
        <v>50</v>
      </c>
      <c r="X497" s="23">
        <f t="shared" si="218"/>
        <v>12.5</v>
      </c>
      <c r="Y497" s="24">
        <f t="shared" si="219"/>
        <v>150</v>
      </c>
      <c r="Z497" s="24">
        <f t="shared" si="220"/>
        <v>480</v>
      </c>
      <c r="AA497" s="22">
        <f t="shared" si="221"/>
        <v>12.050895833333332</v>
      </c>
      <c r="AB497" s="22">
        <f t="shared" si="222"/>
        <v>144.61075</v>
      </c>
      <c r="AC497" s="22">
        <f t="shared" si="223"/>
        <v>5639.8192499999996</v>
      </c>
      <c r="AD497" s="22">
        <f t="shared" si="224"/>
        <v>65.73424999999952</v>
      </c>
      <c r="AE497" s="24"/>
      <c r="AF497" s="4">
        <v>144.61075</v>
      </c>
      <c r="AG497" s="4">
        <v>0</v>
      </c>
      <c r="AH497" s="4">
        <f t="shared" si="226"/>
        <v>144.61075</v>
      </c>
    </row>
    <row r="498" spans="1:34">
      <c r="A498" s="16" t="s">
        <v>1129</v>
      </c>
      <c r="B498" s="16" t="s">
        <v>1130</v>
      </c>
      <c r="C498" s="16" t="s">
        <v>704</v>
      </c>
      <c r="D498" s="19">
        <v>36341</v>
      </c>
      <c r="E498" s="16" t="s">
        <v>111</v>
      </c>
      <c r="F498" s="20">
        <v>50</v>
      </c>
      <c r="G498" s="20">
        <v>0</v>
      </c>
      <c r="H498" s="20">
        <v>26</v>
      </c>
      <c r="I498" s="20">
        <v>10</v>
      </c>
      <c r="J498" s="21">
        <f t="shared" si="214"/>
        <v>322</v>
      </c>
      <c r="K498" s="22">
        <v>3239.94</v>
      </c>
      <c r="L498" s="19">
        <v>44804</v>
      </c>
      <c r="M498" s="22">
        <v>1501.2</v>
      </c>
      <c r="N498" s="22">
        <v>1738.74</v>
      </c>
      <c r="O498" s="22">
        <f t="shared" si="215"/>
        <v>1781.94</v>
      </c>
      <c r="P498" s="22">
        <v>43.2</v>
      </c>
      <c r="Q498" s="22">
        <f t="shared" si="216"/>
        <v>5.4</v>
      </c>
      <c r="R498" s="22">
        <f t="shared" si="225"/>
        <v>21.6</v>
      </c>
      <c r="S498" s="22">
        <f t="shared" si="217"/>
        <v>1717.14</v>
      </c>
      <c r="U498" s="22">
        <v>1781.94</v>
      </c>
      <c r="V498" s="23">
        <v>62.5</v>
      </c>
      <c r="W498" s="23">
        <v>50</v>
      </c>
      <c r="X498" s="23">
        <f t="shared" si="218"/>
        <v>12.5</v>
      </c>
      <c r="Y498" s="24">
        <f t="shared" si="219"/>
        <v>150</v>
      </c>
      <c r="Z498" s="24">
        <f t="shared" si="220"/>
        <v>480</v>
      </c>
      <c r="AA498" s="22">
        <f t="shared" si="221"/>
        <v>3.7123750000000002</v>
      </c>
      <c r="AB498" s="22">
        <f t="shared" si="222"/>
        <v>44.548500000000004</v>
      </c>
      <c r="AC498" s="22">
        <f t="shared" si="223"/>
        <v>1737.3915</v>
      </c>
      <c r="AD498" s="22">
        <f t="shared" si="224"/>
        <v>20.251499999999851</v>
      </c>
      <c r="AE498" s="24"/>
      <c r="AF498" s="4">
        <v>44.548500000000004</v>
      </c>
      <c r="AG498" s="4">
        <v>0</v>
      </c>
      <c r="AH498" s="4">
        <f t="shared" si="226"/>
        <v>44.548500000000004</v>
      </c>
    </row>
    <row r="499" spans="1:34">
      <c r="A499" s="16" t="s">
        <v>1131</v>
      </c>
      <c r="B499" s="16" t="s">
        <v>1132</v>
      </c>
      <c r="C499" s="16" t="s">
        <v>1133</v>
      </c>
      <c r="D499" s="19">
        <v>36708</v>
      </c>
      <c r="E499" s="16" t="s">
        <v>111</v>
      </c>
      <c r="F499" s="20">
        <v>50</v>
      </c>
      <c r="G499" s="20">
        <v>0</v>
      </c>
      <c r="H499" s="20">
        <v>27</v>
      </c>
      <c r="I499" s="20">
        <v>10</v>
      </c>
      <c r="J499" s="21">
        <f t="shared" si="214"/>
        <v>334</v>
      </c>
      <c r="K499" s="22">
        <v>11413.72</v>
      </c>
      <c r="L499" s="19">
        <v>44804</v>
      </c>
      <c r="M499" s="22">
        <v>5060.2</v>
      </c>
      <c r="N499" s="22">
        <v>6353.52</v>
      </c>
      <c r="O499" s="22">
        <f t="shared" si="215"/>
        <v>6505.7000000000007</v>
      </c>
      <c r="P499" s="22">
        <v>152.18</v>
      </c>
      <c r="Q499" s="22">
        <f t="shared" si="216"/>
        <v>19.022500000000001</v>
      </c>
      <c r="R499" s="22">
        <f t="shared" si="225"/>
        <v>76.09</v>
      </c>
      <c r="S499" s="22">
        <f t="shared" si="217"/>
        <v>6277.43</v>
      </c>
      <c r="U499" s="22">
        <v>6505.7000000000007</v>
      </c>
      <c r="V499" s="23">
        <v>62.5</v>
      </c>
      <c r="W499" s="23">
        <v>50</v>
      </c>
      <c r="X499" s="23">
        <f t="shared" si="218"/>
        <v>12.5</v>
      </c>
      <c r="Y499" s="24">
        <f t="shared" si="219"/>
        <v>150</v>
      </c>
      <c r="Z499" s="24">
        <f t="shared" si="220"/>
        <v>492</v>
      </c>
      <c r="AA499" s="22">
        <f t="shared" si="221"/>
        <v>13.222967479674798</v>
      </c>
      <c r="AB499" s="22">
        <f t="shared" si="222"/>
        <v>158.67560975609757</v>
      </c>
      <c r="AC499" s="22">
        <f t="shared" si="223"/>
        <v>6347.0243902439033</v>
      </c>
      <c r="AD499" s="22">
        <f t="shared" si="224"/>
        <v>69.594390243903035</v>
      </c>
      <c r="AE499" s="24"/>
      <c r="AF499" s="4">
        <v>158.67560975609757</v>
      </c>
      <c r="AG499" s="4">
        <v>0</v>
      </c>
      <c r="AH499" s="4">
        <f t="shared" si="226"/>
        <v>158.67560975609757</v>
      </c>
    </row>
    <row r="500" spans="1:34">
      <c r="A500" s="16" t="s">
        <v>1134</v>
      </c>
      <c r="B500" s="16" t="s">
        <v>1135</v>
      </c>
      <c r="C500" s="16" t="s">
        <v>1136</v>
      </c>
      <c r="D500" s="19">
        <v>36708</v>
      </c>
      <c r="E500" s="16" t="s">
        <v>111</v>
      </c>
      <c r="F500" s="20">
        <v>50</v>
      </c>
      <c r="G500" s="20">
        <v>0</v>
      </c>
      <c r="H500" s="20">
        <v>27</v>
      </c>
      <c r="I500" s="20">
        <v>10</v>
      </c>
      <c r="J500" s="21">
        <f t="shared" si="214"/>
        <v>334</v>
      </c>
      <c r="K500" s="22">
        <v>350</v>
      </c>
      <c r="L500" s="19">
        <v>44804</v>
      </c>
      <c r="M500" s="22">
        <v>155.13999999999999</v>
      </c>
      <c r="N500" s="22">
        <v>194.86</v>
      </c>
      <c r="O500" s="22">
        <f t="shared" si="215"/>
        <v>199.52</v>
      </c>
      <c r="P500" s="22">
        <v>4.66</v>
      </c>
      <c r="Q500" s="22">
        <f t="shared" si="216"/>
        <v>0.58250000000000002</v>
      </c>
      <c r="R500" s="22">
        <f t="shared" si="225"/>
        <v>2.33</v>
      </c>
      <c r="S500" s="22">
        <f t="shared" si="217"/>
        <v>192.53</v>
      </c>
      <c r="U500" s="22">
        <v>199.52</v>
      </c>
      <c r="V500" s="23">
        <v>62.5</v>
      </c>
      <c r="W500" s="23">
        <v>50</v>
      </c>
      <c r="X500" s="23">
        <f t="shared" si="218"/>
        <v>12.5</v>
      </c>
      <c r="Y500" s="24">
        <f t="shared" si="219"/>
        <v>150</v>
      </c>
      <c r="Z500" s="24">
        <f t="shared" si="220"/>
        <v>492</v>
      </c>
      <c r="AA500" s="22">
        <f t="shared" si="221"/>
        <v>0.40552845528455289</v>
      </c>
      <c r="AB500" s="22">
        <f t="shared" si="222"/>
        <v>4.8663414634146349</v>
      </c>
      <c r="AC500" s="22">
        <f t="shared" si="223"/>
        <v>194.65365853658537</v>
      </c>
      <c r="AD500" s="22">
        <f t="shared" si="224"/>
        <v>2.1236585365853671</v>
      </c>
      <c r="AE500" s="24"/>
      <c r="AF500" s="4">
        <v>4.8663414634146349</v>
      </c>
      <c r="AG500" s="4">
        <v>0</v>
      </c>
      <c r="AH500" s="4">
        <f t="shared" si="226"/>
        <v>4.8663414634146349</v>
      </c>
    </row>
    <row r="501" spans="1:34">
      <c r="A501" s="16" t="s">
        <v>1137</v>
      </c>
      <c r="B501" s="16" t="s">
        <v>1138</v>
      </c>
      <c r="C501" s="16" t="s">
        <v>1139</v>
      </c>
      <c r="D501" s="19">
        <v>36708</v>
      </c>
      <c r="E501" s="16" t="s">
        <v>111</v>
      </c>
      <c r="F501" s="20">
        <v>50</v>
      </c>
      <c r="G501" s="20">
        <v>0</v>
      </c>
      <c r="H501" s="20">
        <v>27</v>
      </c>
      <c r="I501" s="20">
        <v>10</v>
      </c>
      <c r="J501" s="21">
        <f t="shared" si="214"/>
        <v>334</v>
      </c>
      <c r="K501" s="22">
        <v>2952</v>
      </c>
      <c r="L501" s="19">
        <v>44804</v>
      </c>
      <c r="M501" s="22">
        <v>1308.72</v>
      </c>
      <c r="N501" s="22">
        <v>1643.28</v>
      </c>
      <c r="O501" s="22">
        <f t="shared" si="215"/>
        <v>1682.6399999999999</v>
      </c>
      <c r="P501" s="22">
        <v>39.36</v>
      </c>
      <c r="Q501" s="22">
        <f t="shared" si="216"/>
        <v>4.92</v>
      </c>
      <c r="R501" s="22">
        <f t="shared" si="225"/>
        <v>19.68</v>
      </c>
      <c r="S501" s="22">
        <f t="shared" si="217"/>
        <v>1623.6</v>
      </c>
      <c r="U501" s="22">
        <v>1682.6399999999999</v>
      </c>
      <c r="V501" s="23">
        <v>62.5</v>
      </c>
      <c r="W501" s="23">
        <v>50</v>
      </c>
      <c r="X501" s="23">
        <f t="shared" si="218"/>
        <v>12.5</v>
      </c>
      <c r="Y501" s="24">
        <f t="shared" si="219"/>
        <v>150</v>
      </c>
      <c r="Z501" s="24">
        <f t="shared" si="220"/>
        <v>492</v>
      </c>
      <c r="AA501" s="22">
        <f t="shared" si="221"/>
        <v>3.42</v>
      </c>
      <c r="AB501" s="22">
        <f t="shared" si="222"/>
        <v>41.04</v>
      </c>
      <c r="AC501" s="22">
        <f t="shared" si="223"/>
        <v>1641.6</v>
      </c>
      <c r="AD501" s="22">
        <f t="shared" si="224"/>
        <v>18</v>
      </c>
      <c r="AE501" s="24"/>
      <c r="AF501" s="4">
        <v>41.04</v>
      </c>
      <c r="AG501" s="4">
        <v>0</v>
      </c>
      <c r="AH501" s="4">
        <f t="shared" si="226"/>
        <v>41.04</v>
      </c>
    </row>
    <row r="502" spans="1:34">
      <c r="A502" s="16" t="s">
        <v>1140</v>
      </c>
      <c r="B502" s="16" t="s">
        <v>1141</v>
      </c>
      <c r="C502" s="16" t="s">
        <v>1142</v>
      </c>
      <c r="D502" s="19">
        <v>36708</v>
      </c>
      <c r="E502" s="16" t="s">
        <v>111</v>
      </c>
      <c r="F502" s="20">
        <v>50</v>
      </c>
      <c r="G502" s="20">
        <v>0</v>
      </c>
      <c r="H502" s="20">
        <v>27</v>
      </c>
      <c r="I502" s="20">
        <v>10</v>
      </c>
      <c r="J502" s="21">
        <f t="shared" si="214"/>
        <v>334</v>
      </c>
      <c r="K502" s="22">
        <v>1344</v>
      </c>
      <c r="L502" s="19">
        <v>44804</v>
      </c>
      <c r="M502" s="22">
        <v>595.84</v>
      </c>
      <c r="N502" s="22">
        <v>748.16</v>
      </c>
      <c r="O502" s="22">
        <f t="shared" si="215"/>
        <v>766.07999999999993</v>
      </c>
      <c r="P502" s="22">
        <v>17.920000000000002</v>
      </c>
      <c r="Q502" s="22">
        <f t="shared" si="216"/>
        <v>2.2400000000000002</v>
      </c>
      <c r="R502" s="22">
        <f t="shared" si="225"/>
        <v>8.9600000000000009</v>
      </c>
      <c r="S502" s="22">
        <f t="shared" si="217"/>
        <v>739.19999999999993</v>
      </c>
      <c r="U502" s="22">
        <v>766.07999999999993</v>
      </c>
      <c r="V502" s="23">
        <v>62.5</v>
      </c>
      <c r="W502" s="23">
        <v>50</v>
      </c>
      <c r="X502" s="23">
        <f t="shared" si="218"/>
        <v>12.5</v>
      </c>
      <c r="Y502" s="24">
        <f t="shared" si="219"/>
        <v>150</v>
      </c>
      <c r="Z502" s="24">
        <f t="shared" si="220"/>
        <v>492</v>
      </c>
      <c r="AA502" s="22">
        <f t="shared" si="221"/>
        <v>1.5570731707317071</v>
      </c>
      <c r="AB502" s="22">
        <f t="shared" si="222"/>
        <v>18.684878048780487</v>
      </c>
      <c r="AC502" s="22">
        <f t="shared" si="223"/>
        <v>747.39512195121949</v>
      </c>
      <c r="AD502" s="22">
        <f t="shared" si="224"/>
        <v>8.1951219512195621</v>
      </c>
      <c r="AE502" s="24"/>
      <c r="AF502" s="4">
        <v>18.684878048780487</v>
      </c>
      <c r="AG502" s="4">
        <v>0</v>
      </c>
      <c r="AH502" s="4">
        <f t="shared" si="226"/>
        <v>18.684878048780487</v>
      </c>
    </row>
    <row r="503" spans="1:34">
      <c r="A503" s="16" t="s">
        <v>1143</v>
      </c>
      <c r="B503" s="16" t="s">
        <v>1144</v>
      </c>
      <c r="C503" s="16" t="s">
        <v>1145</v>
      </c>
      <c r="D503" s="19">
        <v>36708</v>
      </c>
      <c r="E503" s="16" t="s">
        <v>111</v>
      </c>
      <c r="F503" s="20">
        <v>50</v>
      </c>
      <c r="G503" s="20">
        <v>0</v>
      </c>
      <c r="H503" s="20">
        <v>27</v>
      </c>
      <c r="I503" s="20">
        <v>10</v>
      </c>
      <c r="J503" s="21">
        <f t="shared" si="214"/>
        <v>334</v>
      </c>
      <c r="K503" s="22">
        <v>240</v>
      </c>
      <c r="L503" s="19">
        <v>44804</v>
      </c>
      <c r="M503" s="22">
        <v>106.4</v>
      </c>
      <c r="N503" s="22">
        <v>133.6</v>
      </c>
      <c r="O503" s="22">
        <f t="shared" si="215"/>
        <v>136.79999999999998</v>
      </c>
      <c r="P503" s="22">
        <v>3.2</v>
      </c>
      <c r="Q503" s="22">
        <f t="shared" si="216"/>
        <v>0.4</v>
      </c>
      <c r="R503" s="22">
        <f t="shared" si="225"/>
        <v>1.6</v>
      </c>
      <c r="S503" s="22">
        <f t="shared" si="217"/>
        <v>132</v>
      </c>
      <c r="U503" s="22">
        <v>136.79999999999998</v>
      </c>
      <c r="V503" s="23">
        <v>62.5</v>
      </c>
      <c r="W503" s="23">
        <v>50</v>
      </c>
      <c r="X503" s="23">
        <f t="shared" si="218"/>
        <v>12.5</v>
      </c>
      <c r="Y503" s="24">
        <f t="shared" si="219"/>
        <v>150</v>
      </c>
      <c r="Z503" s="24">
        <f t="shared" si="220"/>
        <v>492</v>
      </c>
      <c r="AA503" s="22">
        <f t="shared" si="221"/>
        <v>0.27804878048780485</v>
      </c>
      <c r="AB503" s="22">
        <f t="shared" si="222"/>
        <v>3.3365853658536579</v>
      </c>
      <c r="AC503" s="22">
        <f t="shared" si="223"/>
        <v>133.46341463414632</v>
      </c>
      <c r="AD503" s="22">
        <f t="shared" si="224"/>
        <v>1.4634146341463179</v>
      </c>
      <c r="AE503" s="24"/>
      <c r="AF503" s="4">
        <v>3.3365853658536579</v>
      </c>
      <c r="AG503" s="4">
        <v>0</v>
      </c>
      <c r="AH503" s="4">
        <f t="shared" si="226"/>
        <v>3.3365853658536579</v>
      </c>
    </row>
    <row r="504" spans="1:34">
      <c r="A504" s="16" t="s">
        <v>1146</v>
      </c>
      <c r="B504" s="16" t="s">
        <v>1147</v>
      </c>
      <c r="C504" s="16" t="s">
        <v>1148</v>
      </c>
      <c r="D504" s="19">
        <v>36708</v>
      </c>
      <c r="E504" s="16" t="s">
        <v>111</v>
      </c>
      <c r="F504" s="20">
        <v>50</v>
      </c>
      <c r="G504" s="20">
        <v>0</v>
      </c>
      <c r="H504" s="20">
        <v>27</v>
      </c>
      <c r="I504" s="20">
        <v>10</v>
      </c>
      <c r="J504" s="21">
        <f t="shared" si="214"/>
        <v>334</v>
      </c>
      <c r="K504" s="22">
        <v>300</v>
      </c>
      <c r="L504" s="19">
        <v>44804</v>
      </c>
      <c r="M504" s="22">
        <v>133</v>
      </c>
      <c r="N504" s="22">
        <v>167</v>
      </c>
      <c r="O504" s="22">
        <f t="shared" si="215"/>
        <v>171</v>
      </c>
      <c r="P504" s="22">
        <v>4</v>
      </c>
      <c r="Q504" s="22">
        <f t="shared" si="216"/>
        <v>0.5</v>
      </c>
      <c r="R504" s="22">
        <f t="shared" si="225"/>
        <v>2</v>
      </c>
      <c r="S504" s="22">
        <f t="shared" si="217"/>
        <v>165</v>
      </c>
      <c r="U504" s="22">
        <v>171</v>
      </c>
      <c r="V504" s="23">
        <v>62.5</v>
      </c>
      <c r="W504" s="23">
        <v>50</v>
      </c>
      <c r="X504" s="23">
        <f t="shared" si="218"/>
        <v>12.5</v>
      </c>
      <c r="Y504" s="24">
        <f t="shared" si="219"/>
        <v>150</v>
      </c>
      <c r="Z504" s="24">
        <f t="shared" si="220"/>
        <v>492</v>
      </c>
      <c r="AA504" s="22">
        <f t="shared" si="221"/>
        <v>0.34756097560975607</v>
      </c>
      <c r="AB504" s="22">
        <f t="shared" si="222"/>
        <v>4.1707317073170724</v>
      </c>
      <c r="AC504" s="22">
        <f t="shared" si="223"/>
        <v>166.82926829268294</v>
      </c>
      <c r="AD504" s="22">
        <f t="shared" si="224"/>
        <v>1.82926829268294</v>
      </c>
      <c r="AE504" s="24"/>
      <c r="AF504" s="4">
        <v>4.1707317073170724</v>
      </c>
      <c r="AG504" s="4">
        <v>0</v>
      </c>
      <c r="AH504" s="4">
        <f t="shared" si="226"/>
        <v>4.1707317073170724</v>
      </c>
    </row>
    <row r="505" spans="1:34">
      <c r="A505" s="16" t="s">
        <v>1149</v>
      </c>
      <c r="B505" s="16" t="s">
        <v>1150</v>
      </c>
      <c r="C505" s="16" t="s">
        <v>1101</v>
      </c>
      <c r="D505" s="19">
        <v>36708</v>
      </c>
      <c r="E505" s="16" t="s">
        <v>111</v>
      </c>
      <c r="F505" s="20">
        <v>50</v>
      </c>
      <c r="G505" s="20">
        <v>0</v>
      </c>
      <c r="H505" s="20">
        <v>27</v>
      </c>
      <c r="I505" s="20">
        <v>10</v>
      </c>
      <c r="J505" s="21">
        <f t="shared" si="214"/>
        <v>334</v>
      </c>
      <c r="K505" s="22">
        <v>125</v>
      </c>
      <c r="L505" s="19">
        <v>44804</v>
      </c>
      <c r="M505" s="22">
        <v>55.42</v>
      </c>
      <c r="N505" s="22">
        <v>69.58</v>
      </c>
      <c r="O505" s="22">
        <f t="shared" si="215"/>
        <v>71.239999999999995</v>
      </c>
      <c r="P505" s="22">
        <v>1.66</v>
      </c>
      <c r="Q505" s="22">
        <f t="shared" si="216"/>
        <v>0.20749999999999999</v>
      </c>
      <c r="R505" s="22">
        <f t="shared" si="225"/>
        <v>0.83</v>
      </c>
      <c r="S505" s="22">
        <f t="shared" si="217"/>
        <v>68.75</v>
      </c>
      <c r="U505" s="22">
        <v>71.239999999999995</v>
      </c>
      <c r="V505" s="23">
        <v>62.5</v>
      </c>
      <c r="W505" s="23">
        <v>50</v>
      </c>
      <c r="X505" s="23">
        <f t="shared" si="218"/>
        <v>12.5</v>
      </c>
      <c r="Y505" s="24">
        <f t="shared" si="219"/>
        <v>150</v>
      </c>
      <c r="Z505" s="24">
        <f t="shared" si="220"/>
        <v>492</v>
      </c>
      <c r="AA505" s="22">
        <f t="shared" si="221"/>
        <v>0.14479674796747966</v>
      </c>
      <c r="AB505" s="22">
        <f t="shared" si="222"/>
        <v>1.7375609756097559</v>
      </c>
      <c r="AC505" s="22">
        <f t="shared" si="223"/>
        <v>69.502439024390242</v>
      </c>
      <c r="AD505" s="22">
        <f t="shared" si="224"/>
        <v>0.75243902439024168</v>
      </c>
      <c r="AE505" s="24"/>
      <c r="AF505" s="4">
        <v>1.7375609756097559</v>
      </c>
      <c r="AG505" s="4">
        <v>0</v>
      </c>
      <c r="AH505" s="4">
        <f t="shared" si="226"/>
        <v>1.7375609756097559</v>
      </c>
    </row>
    <row r="506" spans="1:34">
      <c r="A506" s="16" t="s">
        <v>1151</v>
      </c>
      <c r="B506" s="16" t="s">
        <v>1152</v>
      </c>
      <c r="C506" s="16" t="s">
        <v>1153</v>
      </c>
      <c r="D506" s="19">
        <v>36708</v>
      </c>
      <c r="E506" s="16" t="s">
        <v>111</v>
      </c>
      <c r="F506" s="20">
        <v>50</v>
      </c>
      <c r="G506" s="20">
        <v>0</v>
      </c>
      <c r="H506" s="20">
        <v>27</v>
      </c>
      <c r="I506" s="20">
        <v>10</v>
      </c>
      <c r="J506" s="21">
        <f t="shared" si="214"/>
        <v>334</v>
      </c>
      <c r="K506" s="22">
        <v>61840.69</v>
      </c>
      <c r="L506" s="19">
        <v>44804</v>
      </c>
      <c r="M506" s="22">
        <v>27415.97</v>
      </c>
      <c r="N506" s="22">
        <v>34424.720000000001</v>
      </c>
      <c r="O506" s="22">
        <f t="shared" si="215"/>
        <v>35249.26</v>
      </c>
      <c r="P506" s="22">
        <v>824.54</v>
      </c>
      <c r="Q506" s="22">
        <f t="shared" si="216"/>
        <v>103.0675</v>
      </c>
      <c r="R506" s="22">
        <f t="shared" si="225"/>
        <v>412.27</v>
      </c>
      <c r="S506" s="22">
        <f t="shared" si="217"/>
        <v>34012.450000000004</v>
      </c>
      <c r="U506" s="22">
        <v>35249.26</v>
      </c>
      <c r="V506" s="23">
        <v>62.5</v>
      </c>
      <c r="W506" s="23">
        <v>50</v>
      </c>
      <c r="X506" s="23">
        <f t="shared" si="218"/>
        <v>12.5</v>
      </c>
      <c r="Y506" s="24">
        <f t="shared" si="219"/>
        <v>150</v>
      </c>
      <c r="Z506" s="24">
        <f t="shared" si="220"/>
        <v>492</v>
      </c>
      <c r="AA506" s="22">
        <f t="shared" si="221"/>
        <v>71.644837398373994</v>
      </c>
      <c r="AB506" s="22">
        <f t="shared" si="222"/>
        <v>859.73804878048793</v>
      </c>
      <c r="AC506" s="22">
        <f t="shared" si="223"/>
        <v>34389.521951219511</v>
      </c>
      <c r="AD506" s="22">
        <f t="shared" si="224"/>
        <v>377.07195121950645</v>
      </c>
      <c r="AE506" s="24"/>
      <c r="AF506" s="4">
        <v>859.73804878048793</v>
      </c>
      <c r="AG506" s="4">
        <v>0</v>
      </c>
      <c r="AH506" s="4">
        <f t="shared" si="226"/>
        <v>859.73804878048793</v>
      </c>
    </row>
    <row r="507" spans="1:34">
      <c r="A507" s="16" t="s">
        <v>1154</v>
      </c>
      <c r="B507" s="16" t="s">
        <v>1155</v>
      </c>
      <c r="C507" s="16" t="s">
        <v>1156</v>
      </c>
      <c r="D507" s="19">
        <v>36951</v>
      </c>
      <c r="E507" s="16" t="s">
        <v>111</v>
      </c>
      <c r="F507" s="20">
        <v>50</v>
      </c>
      <c r="G507" s="20">
        <v>0</v>
      </c>
      <c r="H507" s="20">
        <v>28</v>
      </c>
      <c r="I507" s="20">
        <v>6</v>
      </c>
      <c r="J507" s="21">
        <f t="shared" si="214"/>
        <v>342</v>
      </c>
      <c r="K507" s="22">
        <v>1700</v>
      </c>
      <c r="L507" s="19">
        <v>44804</v>
      </c>
      <c r="M507" s="22">
        <v>730.99</v>
      </c>
      <c r="N507" s="22">
        <v>969.01</v>
      </c>
      <c r="O507" s="22">
        <f t="shared" si="215"/>
        <v>991.67</v>
      </c>
      <c r="P507" s="22">
        <v>22.66</v>
      </c>
      <c r="Q507" s="22">
        <f t="shared" si="216"/>
        <v>2.8325</v>
      </c>
      <c r="R507" s="22">
        <f t="shared" si="225"/>
        <v>11.33</v>
      </c>
      <c r="S507" s="22">
        <f t="shared" si="217"/>
        <v>957.68</v>
      </c>
      <c r="U507" s="22">
        <v>991.67</v>
      </c>
      <c r="V507" s="23">
        <v>62.5</v>
      </c>
      <c r="W507" s="23">
        <v>50</v>
      </c>
      <c r="X507" s="23">
        <f t="shared" si="218"/>
        <v>12.5</v>
      </c>
      <c r="Y507" s="24">
        <f t="shared" si="219"/>
        <v>150</v>
      </c>
      <c r="Z507" s="24">
        <f t="shared" si="220"/>
        <v>500</v>
      </c>
      <c r="AA507" s="22">
        <f t="shared" si="221"/>
        <v>1.9833399999999999</v>
      </c>
      <c r="AB507" s="22">
        <f t="shared" si="222"/>
        <v>23.800079999999998</v>
      </c>
      <c r="AC507" s="22">
        <f t="shared" si="223"/>
        <v>967.86991999999998</v>
      </c>
      <c r="AD507" s="22">
        <f t="shared" si="224"/>
        <v>10.189920000000029</v>
      </c>
      <c r="AE507" s="24"/>
      <c r="AF507" s="4">
        <v>23.800079999999998</v>
      </c>
      <c r="AG507" s="4">
        <v>0</v>
      </c>
      <c r="AH507" s="4">
        <f t="shared" si="226"/>
        <v>23.800079999999998</v>
      </c>
    </row>
    <row r="508" spans="1:34">
      <c r="A508" s="16" t="s">
        <v>1157</v>
      </c>
      <c r="B508" s="16" t="s">
        <v>1158</v>
      </c>
      <c r="C508" s="16" t="s">
        <v>1156</v>
      </c>
      <c r="D508" s="19">
        <v>37012</v>
      </c>
      <c r="E508" s="16" t="s">
        <v>111</v>
      </c>
      <c r="F508" s="20">
        <v>50</v>
      </c>
      <c r="G508" s="20">
        <v>0</v>
      </c>
      <c r="H508" s="20">
        <v>28</v>
      </c>
      <c r="I508" s="20">
        <v>8</v>
      </c>
      <c r="J508" s="21">
        <f t="shared" si="214"/>
        <v>344</v>
      </c>
      <c r="K508" s="22">
        <v>6635.72</v>
      </c>
      <c r="L508" s="19">
        <v>44804</v>
      </c>
      <c r="M508" s="22">
        <v>2831.36</v>
      </c>
      <c r="N508" s="22">
        <v>3804.36</v>
      </c>
      <c r="O508" s="22">
        <f t="shared" si="215"/>
        <v>3892.84</v>
      </c>
      <c r="P508" s="22">
        <v>88.48</v>
      </c>
      <c r="Q508" s="22">
        <f t="shared" si="216"/>
        <v>11.06</v>
      </c>
      <c r="R508" s="22">
        <f t="shared" si="225"/>
        <v>44.24</v>
      </c>
      <c r="S508" s="22">
        <f t="shared" si="217"/>
        <v>3760.1200000000003</v>
      </c>
      <c r="U508" s="22">
        <v>3892.84</v>
      </c>
      <c r="V508" s="23">
        <v>62.5</v>
      </c>
      <c r="W508" s="23">
        <v>50</v>
      </c>
      <c r="X508" s="23">
        <f t="shared" si="218"/>
        <v>12.5</v>
      </c>
      <c r="Y508" s="24">
        <f t="shared" si="219"/>
        <v>150</v>
      </c>
      <c r="Z508" s="24">
        <f t="shared" si="220"/>
        <v>502</v>
      </c>
      <c r="AA508" s="22">
        <f t="shared" si="221"/>
        <v>7.7546613545816738</v>
      </c>
      <c r="AB508" s="22">
        <f t="shared" si="222"/>
        <v>93.055936254980082</v>
      </c>
      <c r="AC508" s="22">
        <f t="shared" si="223"/>
        <v>3799.7840637450199</v>
      </c>
      <c r="AD508" s="22">
        <f t="shared" si="224"/>
        <v>39.664063745019575</v>
      </c>
      <c r="AE508" s="24"/>
      <c r="AF508" s="4">
        <v>93.055936254980082</v>
      </c>
      <c r="AG508" s="4">
        <v>0</v>
      </c>
      <c r="AH508" s="4">
        <f t="shared" si="226"/>
        <v>93.055936254980082</v>
      </c>
    </row>
    <row r="509" spans="1:34">
      <c r="A509" s="16" t="s">
        <v>1159</v>
      </c>
      <c r="B509" s="16" t="s">
        <v>1160</v>
      </c>
      <c r="C509" s="16" t="s">
        <v>1161</v>
      </c>
      <c r="D509" s="19">
        <v>37073</v>
      </c>
      <c r="E509" s="16" t="s">
        <v>111</v>
      </c>
      <c r="F509" s="20">
        <v>50</v>
      </c>
      <c r="G509" s="20">
        <v>0</v>
      </c>
      <c r="H509" s="20">
        <v>28</v>
      </c>
      <c r="I509" s="20">
        <v>10</v>
      </c>
      <c r="J509" s="21">
        <f t="shared" si="214"/>
        <v>346</v>
      </c>
      <c r="K509" s="22">
        <v>246086.23</v>
      </c>
      <c r="L509" s="19">
        <v>44804</v>
      </c>
      <c r="M509" s="22">
        <v>104176.61</v>
      </c>
      <c r="N509" s="22">
        <v>141909.62</v>
      </c>
      <c r="O509" s="22">
        <f t="shared" si="215"/>
        <v>145190.76999999999</v>
      </c>
      <c r="P509" s="22">
        <v>3281.15</v>
      </c>
      <c r="Q509" s="22">
        <f t="shared" si="216"/>
        <v>410.14375000000001</v>
      </c>
      <c r="R509" s="22">
        <f t="shared" si="225"/>
        <v>1640.575</v>
      </c>
      <c r="S509" s="22">
        <f t="shared" si="217"/>
        <v>140269.04499999998</v>
      </c>
      <c r="U509" s="22">
        <v>145190.76999999999</v>
      </c>
      <c r="V509" s="23">
        <v>62.5</v>
      </c>
      <c r="W509" s="23">
        <v>50</v>
      </c>
      <c r="X509" s="23">
        <f t="shared" si="218"/>
        <v>12.5</v>
      </c>
      <c r="Y509" s="24">
        <f t="shared" si="219"/>
        <v>150</v>
      </c>
      <c r="Z509" s="24">
        <f t="shared" si="220"/>
        <v>504</v>
      </c>
      <c r="AA509" s="22">
        <f t="shared" si="221"/>
        <v>288.07692460317458</v>
      </c>
      <c r="AB509" s="22">
        <f t="shared" si="222"/>
        <v>3456.9230952380949</v>
      </c>
      <c r="AC509" s="22">
        <f t="shared" si="223"/>
        <v>141733.84690476189</v>
      </c>
      <c r="AD509" s="22">
        <f t="shared" si="224"/>
        <v>1464.8019047619018</v>
      </c>
      <c r="AE509" s="24"/>
      <c r="AF509" s="4">
        <v>3456.9230952380949</v>
      </c>
      <c r="AG509" s="4">
        <v>0</v>
      </c>
      <c r="AH509" s="4">
        <f t="shared" si="226"/>
        <v>3456.9230952380949</v>
      </c>
    </row>
    <row r="510" spans="1:34">
      <c r="A510" s="16" t="s">
        <v>1162</v>
      </c>
      <c r="B510" s="16" t="s">
        <v>1163</v>
      </c>
      <c r="C510" s="16" t="s">
        <v>1161</v>
      </c>
      <c r="D510" s="19">
        <v>37073</v>
      </c>
      <c r="E510" s="16" t="s">
        <v>111</v>
      </c>
      <c r="F510" s="20">
        <v>50</v>
      </c>
      <c r="G510" s="20">
        <v>0</v>
      </c>
      <c r="H510" s="20">
        <v>28</v>
      </c>
      <c r="I510" s="20">
        <v>10</v>
      </c>
      <c r="J510" s="21">
        <f t="shared" si="214"/>
        <v>346</v>
      </c>
      <c r="K510" s="22">
        <v>71069.61</v>
      </c>
      <c r="L510" s="19">
        <v>44804</v>
      </c>
      <c r="M510" s="22">
        <v>30086.1</v>
      </c>
      <c r="N510" s="22">
        <v>40983.51</v>
      </c>
      <c r="O510" s="22">
        <f t="shared" si="215"/>
        <v>41931.1</v>
      </c>
      <c r="P510" s="22">
        <v>947.59</v>
      </c>
      <c r="Q510" s="22">
        <f t="shared" si="216"/>
        <v>118.44875</v>
      </c>
      <c r="R510" s="22">
        <f t="shared" si="225"/>
        <v>473.79500000000002</v>
      </c>
      <c r="S510" s="22">
        <f t="shared" si="217"/>
        <v>40509.715000000004</v>
      </c>
      <c r="U510" s="22">
        <v>41931.1</v>
      </c>
      <c r="V510" s="23">
        <v>62.5</v>
      </c>
      <c r="W510" s="23">
        <v>50</v>
      </c>
      <c r="X510" s="23">
        <f t="shared" si="218"/>
        <v>12.5</v>
      </c>
      <c r="Y510" s="24">
        <f t="shared" si="219"/>
        <v>150</v>
      </c>
      <c r="Z510" s="24">
        <f t="shared" si="220"/>
        <v>504</v>
      </c>
      <c r="AA510" s="22">
        <f t="shared" si="221"/>
        <v>83.196626984126979</v>
      </c>
      <c r="AB510" s="22">
        <f t="shared" si="222"/>
        <v>998.35952380952381</v>
      </c>
      <c r="AC510" s="22">
        <f t="shared" si="223"/>
        <v>40932.740476190476</v>
      </c>
      <c r="AD510" s="22">
        <f t="shared" si="224"/>
        <v>423.02547619047255</v>
      </c>
      <c r="AE510" s="24"/>
      <c r="AF510" s="4">
        <v>998.35952380952381</v>
      </c>
      <c r="AG510" s="4">
        <v>0</v>
      </c>
      <c r="AH510" s="4">
        <f t="shared" si="226"/>
        <v>998.35952380952381</v>
      </c>
    </row>
    <row r="511" spans="1:34">
      <c r="A511" s="16" t="s">
        <v>1164</v>
      </c>
      <c r="B511" s="16" t="s">
        <v>1165</v>
      </c>
      <c r="C511" s="16" t="s">
        <v>1166</v>
      </c>
      <c r="D511" s="19">
        <v>37073</v>
      </c>
      <c r="E511" s="16" t="s">
        <v>111</v>
      </c>
      <c r="F511" s="20">
        <v>50</v>
      </c>
      <c r="G511" s="20">
        <v>0</v>
      </c>
      <c r="H511" s="20">
        <v>28</v>
      </c>
      <c r="I511" s="20">
        <v>10</v>
      </c>
      <c r="J511" s="21">
        <f t="shared" si="214"/>
        <v>346</v>
      </c>
      <c r="K511" s="22">
        <v>556.12</v>
      </c>
      <c r="L511" s="19">
        <v>44804</v>
      </c>
      <c r="M511" s="22">
        <v>235.38</v>
      </c>
      <c r="N511" s="22">
        <v>320.74</v>
      </c>
      <c r="O511" s="22">
        <f t="shared" si="215"/>
        <v>328.15000000000003</v>
      </c>
      <c r="P511" s="22">
        <v>7.41</v>
      </c>
      <c r="Q511" s="22">
        <f t="shared" si="216"/>
        <v>0.92625000000000002</v>
      </c>
      <c r="R511" s="22">
        <f t="shared" si="225"/>
        <v>3.7050000000000001</v>
      </c>
      <c r="S511" s="22">
        <f t="shared" si="217"/>
        <v>317.03500000000003</v>
      </c>
      <c r="U511" s="22">
        <v>328.15000000000003</v>
      </c>
      <c r="V511" s="23">
        <v>62.5</v>
      </c>
      <c r="W511" s="23">
        <v>50</v>
      </c>
      <c r="X511" s="23">
        <f t="shared" si="218"/>
        <v>12.5</v>
      </c>
      <c r="Y511" s="24">
        <f t="shared" si="219"/>
        <v>150</v>
      </c>
      <c r="Z511" s="24">
        <f t="shared" si="220"/>
        <v>504</v>
      </c>
      <c r="AA511" s="22">
        <f t="shared" si="221"/>
        <v>0.65109126984126986</v>
      </c>
      <c r="AB511" s="22">
        <f t="shared" si="222"/>
        <v>7.8130952380952383</v>
      </c>
      <c r="AC511" s="22">
        <f t="shared" si="223"/>
        <v>320.3369047619048</v>
      </c>
      <c r="AD511" s="22">
        <f t="shared" si="224"/>
        <v>3.3019047619047797</v>
      </c>
      <c r="AE511" s="24"/>
      <c r="AF511" s="4">
        <v>7.8130952380952383</v>
      </c>
      <c r="AG511" s="4">
        <v>0</v>
      </c>
      <c r="AH511" s="4">
        <f t="shared" si="226"/>
        <v>7.8130952380952383</v>
      </c>
    </row>
    <row r="512" spans="1:34">
      <c r="A512" s="16" t="s">
        <v>1167</v>
      </c>
      <c r="B512" s="16" t="s">
        <v>1168</v>
      </c>
      <c r="C512" s="16" t="s">
        <v>1166</v>
      </c>
      <c r="D512" s="19">
        <v>37073</v>
      </c>
      <c r="E512" s="16" t="s">
        <v>111</v>
      </c>
      <c r="F512" s="20">
        <v>50</v>
      </c>
      <c r="G512" s="20">
        <v>0</v>
      </c>
      <c r="H512" s="20">
        <v>28</v>
      </c>
      <c r="I512" s="20">
        <v>10</v>
      </c>
      <c r="J512" s="21">
        <f t="shared" si="214"/>
        <v>346</v>
      </c>
      <c r="K512" s="22">
        <v>11519.89</v>
      </c>
      <c r="L512" s="19">
        <v>44804</v>
      </c>
      <c r="M512" s="22">
        <v>4876.8</v>
      </c>
      <c r="N512" s="22">
        <v>6643.09</v>
      </c>
      <c r="O512" s="22">
        <f t="shared" si="215"/>
        <v>6796.6900000000005</v>
      </c>
      <c r="P512" s="22">
        <v>153.6</v>
      </c>
      <c r="Q512" s="22">
        <f t="shared" si="216"/>
        <v>19.2</v>
      </c>
      <c r="R512" s="22">
        <f t="shared" si="225"/>
        <v>76.8</v>
      </c>
      <c r="S512" s="22">
        <f t="shared" si="217"/>
        <v>6566.29</v>
      </c>
      <c r="U512" s="22">
        <v>6796.6900000000005</v>
      </c>
      <c r="V512" s="23">
        <v>62.5</v>
      </c>
      <c r="W512" s="23">
        <v>50</v>
      </c>
      <c r="X512" s="23">
        <f t="shared" si="218"/>
        <v>12.5</v>
      </c>
      <c r="Y512" s="24">
        <f t="shared" si="219"/>
        <v>150</v>
      </c>
      <c r="Z512" s="24">
        <f t="shared" si="220"/>
        <v>504</v>
      </c>
      <c r="AA512" s="22">
        <f t="shared" si="221"/>
        <v>13.485496031746033</v>
      </c>
      <c r="AB512" s="22">
        <f t="shared" si="222"/>
        <v>161.8259523809524</v>
      </c>
      <c r="AC512" s="22">
        <f t="shared" si="223"/>
        <v>6634.8640476190485</v>
      </c>
      <c r="AD512" s="22">
        <f t="shared" si="224"/>
        <v>68.574047619048542</v>
      </c>
      <c r="AE512" s="24"/>
      <c r="AF512" s="4">
        <v>161.8259523809524</v>
      </c>
      <c r="AG512" s="4">
        <v>0</v>
      </c>
      <c r="AH512" s="4">
        <f t="shared" si="226"/>
        <v>161.8259523809524</v>
      </c>
    </row>
    <row r="513" spans="1:34">
      <c r="A513" s="16" t="s">
        <v>1169</v>
      </c>
      <c r="B513" s="16" t="s">
        <v>1170</v>
      </c>
      <c r="C513" s="16" t="s">
        <v>1171</v>
      </c>
      <c r="D513" s="19">
        <v>37073</v>
      </c>
      <c r="E513" s="16" t="s">
        <v>111</v>
      </c>
      <c r="F513" s="20">
        <v>50</v>
      </c>
      <c r="G513" s="20">
        <v>0</v>
      </c>
      <c r="H513" s="20">
        <v>28</v>
      </c>
      <c r="I513" s="20">
        <v>10</v>
      </c>
      <c r="J513" s="21">
        <f t="shared" si="214"/>
        <v>346</v>
      </c>
      <c r="K513" s="22">
        <v>627.17999999999995</v>
      </c>
      <c r="L513" s="19">
        <v>44804</v>
      </c>
      <c r="M513" s="22">
        <v>265.44</v>
      </c>
      <c r="N513" s="22">
        <v>361.74</v>
      </c>
      <c r="O513" s="22">
        <f t="shared" si="215"/>
        <v>370.1</v>
      </c>
      <c r="P513" s="22">
        <v>8.36</v>
      </c>
      <c r="Q513" s="22">
        <f t="shared" si="216"/>
        <v>1.0449999999999999</v>
      </c>
      <c r="R513" s="22">
        <f t="shared" si="225"/>
        <v>4.18</v>
      </c>
      <c r="S513" s="22">
        <f t="shared" si="217"/>
        <v>357.56</v>
      </c>
      <c r="U513" s="22">
        <v>370.1</v>
      </c>
      <c r="V513" s="23">
        <v>62.5</v>
      </c>
      <c r="W513" s="23">
        <v>50</v>
      </c>
      <c r="X513" s="23">
        <f t="shared" si="218"/>
        <v>12.5</v>
      </c>
      <c r="Y513" s="24">
        <f t="shared" si="219"/>
        <v>150</v>
      </c>
      <c r="Z513" s="24">
        <f t="shared" si="220"/>
        <v>504</v>
      </c>
      <c r="AA513" s="22">
        <f t="shared" si="221"/>
        <v>0.73432539682539688</v>
      </c>
      <c r="AB513" s="22">
        <f t="shared" si="222"/>
        <v>8.8119047619047635</v>
      </c>
      <c r="AC513" s="22">
        <f t="shared" si="223"/>
        <v>361.28809523809525</v>
      </c>
      <c r="AD513" s="22">
        <f t="shared" si="224"/>
        <v>3.7280952380952499</v>
      </c>
      <c r="AE513" s="24"/>
      <c r="AF513" s="4">
        <v>8.8119047619047635</v>
      </c>
      <c r="AG513" s="4">
        <v>0</v>
      </c>
      <c r="AH513" s="4">
        <f t="shared" si="226"/>
        <v>8.8119047619047635</v>
      </c>
    </row>
    <row r="514" spans="1:34">
      <c r="A514" s="16" t="s">
        <v>1172</v>
      </c>
      <c r="B514" s="16" t="s">
        <v>1173</v>
      </c>
      <c r="C514" s="16" t="s">
        <v>1174</v>
      </c>
      <c r="D514" s="19">
        <v>37073</v>
      </c>
      <c r="E514" s="16" t="s">
        <v>111</v>
      </c>
      <c r="F514" s="20">
        <v>50</v>
      </c>
      <c r="G514" s="20">
        <v>0</v>
      </c>
      <c r="H514" s="20">
        <v>28</v>
      </c>
      <c r="I514" s="20">
        <v>10</v>
      </c>
      <c r="J514" s="21">
        <f t="shared" ref="J514:J577" si="227">(H514*12)+I514</f>
        <v>346</v>
      </c>
      <c r="K514" s="22">
        <v>634.08000000000004</v>
      </c>
      <c r="L514" s="19">
        <v>44804</v>
      </c>
      <c r="M514" s="22">
        <v>268.39999999999998</v>
      </c>
      <c r="N514" s="22">
        <v>365.68</v>
      </c>
      <c r="O514" s="22">
        <f t="shared" ref="O514:O577" si="228">+N514+P514</f>
        <v>374.13</v>
      </c>
      <c r="P514" s="22">
        <v>8.4499999999999993</v>
      </c>
      <c r="Q514" s="22">
        <f t="shared" ref="Q514:Q577" si="229">+P514/8</f>
        <v>1.0562499999999999</v>
      </c>
      <c r="R514" s="22">
        <f t="shared" si="225"/>
        <v>4.2249999999999996</v>
      </c>
      <c r="S514" s="22">
        <f t="shared" ref="S514:S577" si="230">+O514-P514-R514</f>
        <v>361.45499999999998</v>
      </c>
      <c r="U514" s="22">
        <v>374.13</v>
      </c>
      <c r="V514" s="23">
        <v>62.5</v>
      </c>
      <c r="W514" s="23">
        <v>50</v>
      </c>
      <c r="X514" s="23">
        <f t="shared" ref="X514:X577" si="231">+V514-W514</f>
        <v>12.5</v>
      </c>
      <c r="Y514" s="24">
        <f t="shared" ref="Y514:Y577" si="232">+X514*12</f>
        <v>150</v>
      </c>
      <c r="Z514" s="24">
        <f t="shared" ref="Z514:Z577" si="233">+J514+Y514+8</f>
        <v>504</v>
      </c>
      <c r="AA514" s="22">
        <f t="shared" ref="AA514:AA577" si="234">+U514/Z514</f>
        <v>0.74232142857142858</v>
      </c>
      <c r="AB514" s="22">
        <f t="shared" ref="AB514:AB577" si="235">+AA514*12</f>
        <v>8.9078571428571429</v>
      </c>
      <c r="AC514" s="22">
        <f t="shared" ref="AC514:AC577" si="236">+U514-AB514</f>
        <v>365.22214285714284</v>
      </c>
      <c r="AD514" s="22">
        <f t="shared" ref="AD514:AD577" si="237">+AC514-S514</f>
        <v>3.7671428571428578</v>
      </c>
      <c r="AE514" s="24"/>
      <c r="AF514" s="4">
        <v>8.9078571428571429</v>
      </c>
      <c r="AG514" s="4">
        <v>0</v>
      </c>
      <c r="AH514" s="4">
        <f t="shared" si="226"/>
        <v>8.9078571428571429</v>
      </c>
    </row>
    <row r="515" spans="1:34">
      <c r="A515" s="16" t="s">
        <v>1175</v>
      </c>
      <c r="B515" s="16" t="s">
        <v>1176</v>
      </c>
      <c r="C515" s="16" t="s">
        <v>1177</v>
      </c>
      <c r="D515" s="19">
        <v>37073</v>
      </c>
      <c r="E515" s="16" t="s">
        <v>111</v>
      </c>
      <c r="F515" s="20">
        <v>50</v>
      </c>
      <c r="G515" s="20">
        <v>0</v>
      </c>
      <c r="H515" s="20">
        <v>28</v>
      </c>
      <c r="I515" s="20">
        <v>10</v>
      </c>
      <c r="J515" s="21">
        <f t="shared" si="227"/>
        <v>346</v>
      </c>
      <c r="K515" s="22">
        <v>91658.73</v>
      </c>
      <c r="L515" s="19">
        <v>44804</v>
      </c>
      <c r="M515" s="22">
        <v>38802.32</v>
      </c>
      <c r="N515" s="22">
        <v>52856.41</v>
      </c>
      <c r="O515" s="22">
        <f t="shared" si="228"/>
        <v>54078.530000000006</v>
      </c>
      <c r="P515" s="22">
        <v>1222.1199999999999</v>
      </c>
      <c r="Q515" s="22">
        <f t="shared" si="229"/>
        <v>152.76499999999999</v>
      </c>
      <c r="R515" s="22">
        <f t="shared" ref="R515:R578" si="238">+Q515*4</f>
        <v>611.05999999999995</v>
      </c>
      <c r="S515" s="22">
        <f t="shared" si="230"/>
        <v>52245.350000000006</v>
      </c>
      <c r="U515" s="22">
        <v>54078.530000000006</v>
      </c>
      <c r="V515" s="23">
        <v>62.5</v>
      </c>
      <c r="W515" s="23">
        <v>50</v>
      </c>
      <c r="X515" s="23">
        <f t="shared" si="231"/>
        <v>12.5</v>
      </c>
      <c r="Y515" s="24">
        <f t="shared" si="232"/>
        <v>150</v>
      </c>
      <c r="Z515" s="24">
        <f t="shared" si="233"/>
        <v>504</v>
      </c>
      <c r="AA515" s="22">
        <f t="shared" si="234"/>
        <v>107.29867063492064</v>
      </c>
      <c r="AB515" s="22">
        <f t="shared" si="235"/>
        <v>1287.5840476190476</v>
      </c>
      <c r="AC515" s="22">
        <f t="shared" si="236"/>
        <v>52790.945952380956</v>
      </c>
      <c r="AD515" s="22">
        <f t="shared" si="237"/>
        <v>545.59595238095062</v>
      </c>
      <c r="AE515" s="24"/>
      <c r="AF515" s="4">
        <v>1287.5840476190476</v>
      </c>
      <c r="AG515" s="4">
        <v>0</v>
      </c>
      <c r="AH515" s="4">
        <f t="shared" ref="AH515:AH578" si="239">+AF515+AG515</f>
        <v>1287.5840476190476</v>
      </c>
    </row>
    <row r="516" spans="1:34">
      <c r="A516" s="16" t="s">
        <v>1178</v>
      </c>
      <c r="B516" s="16" t="s">
        <v>1179</v>
      </c>
      <c r="C516" s="16" t="s">
        <v>1180</v>
      </c>
      <c r="D516" s="19">
        <v>37073</v>
      </c>
      <c r="E516" s="16" t="s">
        <v>111</v>
      </c>
      <c r="F516" s="20">
        <v>50</v>
      </c>
      <c r="G516" s="20">
        <v>0</v>
      </c>
      <c r="H516" s="20">
        <v>28</v>
      </c>
      <c r="I516" s="20">
        <v>10</v>
      </c>
      <c r="J516" s="21">
        <f t="shared" si="227"/>
        <v>346</v>
      </c>
      <c r="K516" s="22">
        <v>756.41</v>
      </c>
      <c r="L516" s="19">
        <v>44804</v>
      </c>
      <c r="M516" s="22">
        <v>320.25</v>
      </c>
      <c r="N516" s="22">
        <v>436.16</v>
      </c>
      <c r="O516" s="22">
        <f t="shared" si="228"/>
        <v>446.24</v>
      </c>
      <c r="P516" s="22">
        <v>10.08</v>
      </c>
      <c r="Q516" s="22">
        <f t="shared" si="229"/>
        <v>1.26</v>
      </c>
      <c r="R516" s="22">
        <f t="shared" si="238"/>
        <v>5.04</v>
      </c>
      <c r="S516" s="22">
        <f t="shared" si="230"/>
        <v>431.12</v>
      </c>
      <c r="U516" s="22">
        <v>446.24</v>
      </c>
      <c r="V516" s="23">
        <v>62.5</v>
      </c>
      <c r="W516" s="23">
        <v>50</v>
      </c>
      <c r="X516" s="23">
        <f t="shared" si="231"/>
        <v>12.5</v>
      </c>
      <c r="Y516" s="24">
        <f t="shared" si="232"/>
        <v>150</v>
      </c>
      <c r="Z516" s="24">
        <f t="shared" si="233"/>
        <v>504</v>
      </c>
      <c r="AA516" s="22">
        <f t="shared" si="234"/>
        <v>0.8853968253968254</v>
      </c>
      <c r="AB516" s="22">
        <f t="shared" si="235"/>
        <v>10.624761904761904</v>
      </c>
      <c r="AC516" s="22">
        <f t="shared" si="236"/>
        <v>435.61523809523811</v>
      </c>
      <c r="AD516" s="22">
        <f t="shared" si="237"/>
        <v>4.4952380952381077</v>
      </c>
      <c r="AE516" s="24"/>
      <c r="AF516" s="4">
        <v>10.624761904761904</v>
      </c>
      <c r="AG516" s="4">
        <v>0</v>
      </c>
      <c r="AH516" s="4">
        <f t="shared" si="239"/>
        <v>10.624761904761904</v>
      </c>
    </row>
    <row r="517" spans="1:34">
      <c r="A517" s="16" t="s">
        <v>1181</v>
      </c>
      <c r="B517" s="16" t="s">
        <v>1182</v>
      </c>
      <c r="C517" s="16" t="s">
        <v>1104</v>
      </c>
      <c r="D517" s="19">
        <v>37073</v>
      </c>
      <c r="E517" s="16" t="s">
        <v>111</v>
      </c>
      <c r="F517" s="20">
        <v>50</v>
      </c>
      <c r="G517" s="20">
        <v>0</v>
      </c>
      <c r="H517" s="20">
        <v>28</v>
      </c>
      <c r="I517" s="20">
        <v>10</v>
      </c>
      <c r="J517" s="21">
        <f t="shared" si="227"/>
        <v>346</v>
      </c>
      <c r="K517" s="22">
        <v>4330.84</v>
      </c>
      <c r="L517" s="19">
        <v>44804</v>
      </c>
      <c r="M517" s="22">
        <v>1833.46</v>
      </c>
      <c r="N517" s="22">
        <v>2497.38</v>
      </c>
      <c r="O517" s="22">
        <f t="shared" si="228"/>
        <v>2555.12</v>
      </c>
      <c r="P517" s="22">
        <v>57.74</v>
      </c>
      <c r="Q517" s="22">
        <f t="shared" si="229"/>
        <v>7.2175000000000002</v>
      </c>
      <c r="R517" s="22">
        <f t="shared" si="238"/>
        <v>28.87</v>
      </c>
      <c r="S517" s="22">
        <f t="shared" si="230"/>
        <v>2468.5100000000002</v>
      </c>
      <c r="U517" s="22">
        <v>2555.12</v>
      </c>
      <c r="V517" s="23">
        <v>62.5</v>
      </c>
      <c r="W517" s="23">
        <v>50</v>
      </c>
      <c r="X517" s="23">
        <f t="shared" si="231"/>
        <v>12.5</v>
      </c>
      <c r="Y517" s="24">
        <f t="shared" si="232"/>
        <v>150</v>
      </c>
      <c r="Z517" s="24">
        <f t="shared" si="233"/>
        <v>504</v>
      </c>
      <c r="AA517" s="22">
        <f t="shared" si="234"/>
        <v>5.0696825396825398</v>
      </c>
      <c r="AB517" s="22">
        <f t="shared" si="235"/>
        <v>60.836190476190481</v>
      </c>
      <c r="AC517" s="22">
        <f t="shared" si="236"/>
        <v>2494.2838095238094</v>
      </c>
      <c r="AD517" s="22">
        <f t="shared" si="237"/>
        <v>25.773809523809177</v>
      </c>
      <c r="AE517" s="24"/>
      <c r="AF517" s="4">
        <v>60.836190476190481</v>
      </c>
      <c r="AG517" s="4">
        <v>0</v>
      </c>
      <c r="AH517" s="4">
        <f t="shared" si="239"/>
        <v>60.836190476190481</v>
      </c>
    </row>
    <row r="518" spans="1:34">
      <c r="A518" s="16" t="s">
        <v>1183</v>
      </c>
      <c r="B518" s="16" t="s">
        <v>1184</v>
      </c>
      <c r="C518" s="16" t="s">
        <v>1185</v>
      </c>
      <c r="D518" s="19">
        <v>37073</v>
      </c>
      <c r="E518" s="16" t="s">
        <v>111</v>
      </c>
      <c r="F518" s="20">
        <v>50</v>
      </c>
      <c r="G518" s="20">
        <v>0</v>
      </c>
      <c r="H518" s="20">
        <v>28</v>
      </c>
      <c r="I518" s="20">
        <v>10</v>
      </c>
      <c r="J518" s="21">
        <f t="shared" si="227"/>
        <v>346</v>
      </c>
      <c r="K518" s="22">
        <v>226.55</v>
      </c>
      <c r="L518" s="19">
        <v>44804</v>
      </c>
      <c r="M518" s="22">
        <v>95.9</v>
      </c>
      <c r="N518" s="22">
        <v>130.65</v>
      </c>
      <c r="O518" s="22">
        <f t="shared" si="228"/>
        <v>133.67000000000002</v>
      </c>
      <c r="P518" s="22">
        <v>3.02</v>
      </c>
      <c r="Q518" s="22">
        <f t="shared" si="229"/>
        <v>0.3775</v>
      </c>
      <c r="R518" s="22">
        <f t="shared" si="238"/>
        <v>1.51</v>
      </c>
      <c r="S518" s="22">
        <f t="shared" si="230"/>
        <v>129.14000000000001</v>
      </c>
      <c r="U518" s="22">
        <v>133.67000000000002</v>
      </c>
      <c r="V518" s="23">
        <v>62.5</v>
      </c>
      <c r="W518" s="23">
        <v>50</v>
      </c>
      <c r="X518" s="23">
        <f t="shared" si="231"/>
        <v>12.5</v>
      </c>
      <c r="Y518" s="24">
        <f t="shared" si="232"/>
        <v>150</v>
      </c>
      <c r="Z518" s="24">
        <f t="shared" si="233"/>
        <v>504</v>
      </c>
      <c r="AA518" s="22">
        <f t="shared" si="234"/>
        <v>0.26521825396825399</v>
      </c>
      <c r="AB518" s="22">
        <f t="shared" si="235"/>
        <v>3.1826190476190481</v>
      </c>
      <c r="AC518" s="22">
        <f t="shared" si="236"/>
        <v>130.48738095238096</v>
      </c>
      <c r="AD518" s="22">
        <f t="shared" si="237"/>
        <v>1.347380952380945</v>
      </c>
      <c r="AE518" s="24"/>
      <c r="AF518" s="4">
        <v>3.1826190476190481</v>
      </c>
      <c r="AG518" s="4">
        <v>0</v>
      </c>
      <c r="AH518" s="4">
        <f t="shared" si="239"/>
        <v>3.1826190476190481</v>
      </c>
    </row>
    <row r="519" spans="1:34">
      <c r="A519" s="16" t="s">
        <v>1186</v>
      </c>
      <c r="B519" s="16" t="s">
        <v>1187</v>
      </c>
      <c r="C519" s="16" t="s">
        <v>1188</v>
      </c>
      <c r="D519" s="19">
        <v>37073</v>
      </c>
      <c r="E519" s="16" t="s">
        <v>111</v>
      </c>
      <c r="F519" s="20">
        <v>50</v>
      </c>
      <c r="G519" s="20">
        <v>0</v>
      </c>
      <c r="H519" s="20">
        <v>28</v>
      </c>
      <c r="I519" s="20">
        <v>10</v>
      </c>
      <c r="J519" s="21">
        <f t="shared" si="227"/>
        <v>346</v>
      </c>
      <c r="K519" s="22">
        <v>16</v>
      </c>
      <c r="L519" s="19">
        <v>44804</v>
      </c>
      <c r="M519" s="22">
        <v>6.78</v>
      </c>
      <c r="N519" s="22">
        <v>9.2200000000000006</v>
      </c>
      <c r="O519" s="22">
        <f t="shared" si="228"/>
        <v>9.4300000000000015</v>
      </c>
      <c r="P519" s="22">
        <v>0.21</v>
      </c>
      <c r="Q519" s="22">
        <f t="shared" si="229"/>
        <v>2.6249999999999999E-2</v>
      </c>
      <c r="R519" s="22">
        <f t="shared" si="238"/>
        <v>0.105</v>
      </c>
      <c r="S519" s="22">
        <f t="shared" si="230"/>
        <v>9.1150000000000002</v>
      </c>
      <c r="U519" s="22">
        <v>9.4300000000000015</v>
      </c>
      <c r="V519" s="23">
        <v>62.5</v>
      </c>
      <c r="W519" s="23">
        <v>50</v>
      </c>
      <c r="X519" s="23">
        <f t="shared" si="231"/>
        <v>12.5</v>
      </c>
      <c r="Y519" s="24">
        <f t="shared" si="232"/>
        <v>150</v>
      </c>
      <c r="Z519" s="24">
        <f t="shared" si="233"/>
        <v>504</v>
      </c>
      <c r="AA519" s="22">
        <f t="shared" si="234"/>
        <v>1.8710317460317462E-2</v>
      </c>
      <c r="AB519" s="22">
        <f t="shared" si="235"/>
        <v>0.22452380952380954</v>
      </c>
      <c r="AC519" s="22">
        <f t="shared" si="236"/>
        <v>9.2054761904761921</v>
      </c>
      <c r="AD519" s="22">
        <f t="shared" si="237"/>
        <v>9.0476190476191931E-2</v>
      </c>
      <c r="AE519" s="24"/>
      <c r="AF519" s="4">
        <v>0.22452380952380954</v>
      </c>
      <c r="AG519" s="4">
        <v>0</v>
      </c>
      <c r="AH519" s="4">
        <f t="shared" si="239"/>
        <v>0.22452380952380954</v>
      </c>
    </row>
    <row r="520" spans="1:34">
      <c r="A520" s="16" t="s">
        <v>1189</v>
      </c>
      <c r="B520" s="16" t="s">
        <v>1190</v>
      </c>
      <c r="C520" s="16" t="s">
        <v>1191</v>
      </c>
      <c r="D520" s="19">
        <v>37073</v>
      </c>
      <c r="E520" s="16" t="s">
        <v>111</v>
      </c>
      <c r="F520" s="20">
        <v>50</v>
      </c>
      <c r="G520" s="20">
        <v>0</v>
      </c>
      <c r="H520" s="20">
        <v>28</v>
      </c>
      <c r="I520" s="20">
        <v>10</v>
      </c>
      <c r="J520" s="21">
        <f t="shared" si="227"/>
        <v>346</v>
      </c>
      <c r="K520" s="22">
        <v>41907.800000000003</v>
      </c>
      <c r="L520" s="19">
        <v>44804</v>
      </c>
      <c r="M520" s="22">
        <v>17741.060000000001</v>
      </c>
      <c r="N520" s="22">
        <v>24166.74</v>
      </c>
      <c r="O520" s="22">
        <f t="shared" si="228"/>
        <v>24725.510000000002</v>
      </c>
      <c r="P520" s="22">
        <v>558.77</v>
      </c>
      <c r="Q520" s="22">
        <f t="shared" si="229"/>
        <v>69.846249999999998</v>
      </c>
      <c r="R520" s="22">
        <f t="shared" si="238"/>
        <v>279.38499999999999</v>
      </c>
      <c r="S520" s="22">
        <f t="shared" si="230"/>
        <v>23887.355000000003</v>
      </c>
      <c r="U520" s="22">
        <v>24725.510000000002</v>
      </c>
      <c r="V520" s="23">
        <v>62.5</v>
      </c>
      <c r="W520" s="23">
        <v>50</v>
      </c>
      <c r="X520" s="23">
        <f t="shared" si="231"/>
        <v>12.5</v>
      </c>
      <c r="Y520" s="24">
        <f t="shared" si="232"/>
        <v>150</v>
      </c>
      <c r="Z520" s="24">
        <f t="shared" si="233"/>
        <v>504</v>
      </c>
      <c r="AA520" s="22">
        <f t="shared" si="234"/>
        <v>49.058551587301594</v>
      </c>
      <c r="AB520" s="22">
        <f t="shared" si="235"/>
        <v>588.70261904761912</v>
      </c>
      <c r="AC520" s="22">
        <f t="shared" si="236"/>
        <v>24136.807380952381</v>
      </c>
      <c r="AD520" s="22">
        <f t="shared" si="237"/>
        <v>249.45238095237801</v>
      </c>
      <c r="AE520" s="24"/>
      <c r="AF520" s="4">
        <v>588.70261904761912</v>
      </c>
      <c r="AG520" s="4">
        <v>0</v>
      </c>
      <c r="AH520" s="4">
        <f t="shared" si="239"/>
        <v>588.70261904761912</v>
      </c>
    </row>
    <row r="521" spans="1:34">
      <c r="A521" s="16" t="s">
        <v>1192</v>
      </c>
      <c r="B521" s="16" t="s">
        <v>1193</v>
      </c>
      <c r="C521" s="16" t="s">
        <v>1194</v>
      </c>
      <c r="D521" s="19">
        <v>37073</v>
      </c>
      <c r="E521" s="16" t="s">
        <v>111</v>
      </c>
      <c r="F521" s="20">
        <v>50</v>
      </c>
      <c r="G521" s="20">
        <v>0</v>
      </c>
      <c r="H521" s="20">
        <v>28</v>
      </c>
      <c r="I521" s="20">
        <v>10</v>
      </c>
      <c r="J521" s="21">
        <f t="shared" si="227"/>
        <v>346</v>
      </c>
      <c r="K521" s="22">
        <v>2804.92</v>
      </c>
      <c r="L521" s="19">
        <v>44804</v>
      </c>
      <c r="M521" s="22">
        <v>1187.46</v>
      </c>
      <c r="N521" s="22">
        <v>1617.46</v>
      </c>
      <c r="O521" s="22">
        <f t="shared" si="228"/>
        <v>1654.8600000000001</v>
      </c>
      <c r="P521" s="22">
        <v>37.4</v>
      </c>
      <c r="Q521" s="22">
        <f t="shared" si="229"/>
        <v>4.6749999999999998</v>
      </c>
      <c r="R521" s="22">
        <f t="shared" si="238"/>
        <v>18.7</v>
      </c>
      <c r="S521" s="22">
        <f t="shared" si="230"/>
        <v>1598.76</v>
      </c>
      <c r="U521" s="22">
        <v>1654.8600000000001</v>
      </c>
      <c r="V521" s="23">
        <v>62.5</v>
      </c>
      <c r="W521" s="23">
        <v>50</v>
      </c>
      <c r="X521" s="23">
        <f t="shared" si="231"/>
        <v>12.5</v>
      </c>
      <c r="Y521" s="24">
        <f t="shared" si="232"/>
        <v>150</v>
      </c>
      <c r="Z521" s="24">
        <f t="shared" si="233"/>
        <v>504</v>
      </c>
      <c r="AA521" s="22">
        <f t="shared" si="234"/>
        <v>3.2834523809523812</v>
      </c>
      <c r="AB521" s="22">
        <f t="shared" si="235"/>
        <v>39.401428571428575</v>
      </c>
      <c r="AC521" s="22">
        <f t="shared" si="236"/>
        <v>1615.4585714285715</v>
      </c>
      <c r="AD521" s="22">
        <f t="shared" si="237"/>
        <v>16.69857142857154</v>
      </c>
      <c r="AE521" s="24"/>
      <c r="AF521" s="4">
        <v>39.401428571428575</v>
      </c>
      <c r="AG521" s="4">
        <v>0</v>
      </c>
      <c r="AH521" s="4">
        <f t="shared" si="239"/>
        <v>39.401428571428575</v>
      </c>
    </row>
    <row r="522" spans="1:34">
      <c r="A522" s="16" t="s">
        <v>1195</v>
      </c>
      <c r="B522" s="16" t="s">
        <v>1196</v>
      </c>
      <c r="C522" s="16" t="s">
        <v>1197</v>
      </c>
      <c r="D522" s="19">
        <v>37073</v>
      </c>
      <c r="E522" s="16" t="s">
        <v>111</v>
      </c>
      <c r="F522" s="20">
        <v>50</v>
      </c>
      <c r="G522" s="20">
        <v>0</v>
      </c>
      <c r="H522" s="20">
        <v>28</v>
      </c>
      <c r="I522" s="20">
        <v>10</v>
      </c>
      <c r="J522" s="21">
        <f t="shared" si="227"/>
        <v>346</v>
      </c>
      <c r="K522" s="22">
        <v>365</v>
      </c>
      <c r="L522" s="19">
        <v>44804</v>
      </c>
      <c r="M522" s="22">
        <v>154.52000000000001</v>
      </c>
      <c r="N522" s="22">
        <v>210.48</v>
      </c>
      <c r="O522" s="22">
        <f t="shared" si="228"/>
        <v>215.34</v>
      </c>
      <c r="P522" s="22">
        <v>4.8600000000000003</v>
      </c>
      <c r="Q522" s="22">
        <f t="shared" si="229"/>
        <v>0.60750000000000004</v>
      </c>
      <c r="R522" s="22">
        <f t="shared" si="238"/>
        <v>2.4300000000000002</v>
      </c>
      <c r="S522" s="22">
        <f t="shared" si="230"/>
        <v>208.04999999999998</v>
      </c>
      <c r="U522" s="22">
        <v>215.34</v>
      </c>
      <c r="V522" s="23">
        <v>62.5</v>
      </c>
      <c r="W522" s="23">
        <v>50</v>
      </c>
      <c r="X522" s="23">
        <f t="shared" si="231"/>
        <v>12.5</v>
      </c>
      <c r="Y522" s="24">
        <f t="shared" si="232"/>
        <v>150</v>
      </c>
      <c r="Z522" s="24">
        <f t="shared" si="233"/>
        <v>504</v>
      </c>
      <c r="AA522" s="22">
        <f t="shared" si="234"/>
        <v>0.42726190476190479</v>
      </c>
      <c r="AB522" s="22">
        <f t="shared" si="235"/>
        <v>5.1271428571428572</v>
      </c>
      <c r="AC522" s="22">
        <f t="shared" si="236"/>
        <v>210.21285714285716</v>
      </c>
      <c r="AD522" s="22">
        <f t="shared" si="237"/>
        <v>2.1628571428571775</v>
      </c>
      <c r="AE522" s="24"/>
      <c r="AF522" s="4">
        <v>5.1271428571428572</v>
      </c>
      <c r="AG522" s="4">
        <v>0</v>
      </c>
      <c r="AH522" s="4">
        <f t="shared" si="239"/>
        <v>5.1271428571428572</v>
      </c>
    </row>
    <row r="523" spans="1:34">
      <c r="A523" s="16" t="s">
        <v>1198</v>
      </c>
      <c r="B523" s="16" t="s">
        <v>1199</v>
      </c>
      <c r="C523" s="16" t="s">
        <v>1200</v>
      </c>
      <c r="D523" s="19">
        <v>37073</v>
      </c>
      <c r="E523" s="16" t="s">
        <v>111</v>
      </c>
      <c r="F523" s="20">
        <v>50</v>
      </c>
      <c r="G523" s="20">
        <v>0</v>
      </c>
      <c r="H523" s="20">
        <v>28</v>
      </c>
      <c r="I523" s="20">
        <v>10</v>
      </c>
      <c r="J523" s="21">
        <f t="shared" si="227"/>
        <v>346</v>
      </c>
      <c r="K523" s="22">
        <v>-202.56</v>
      </c>
      <c r="L523" s="19">
        <v>44804</v>
      </c>
      <c r="M523" s="22">
        <v>-85.74</v>
      </c>
      <c r="N523" s="22">
        <v>-116.82</v>
      </c>
      <c r="O523" s="22">
        <f t="shared" si="228"/>
        <v>-119.52</v>
      </c>
      <c r="P523" s="22">
        <v>-2.7</v>
      </c>
      <c r="Q523" s="22">
        <f t="shared" si="229"/>
        <v>-0.33750000000000002</v>
      </c>
      <c r="R523" s="22">
        <f t="shared" si="238"/>
        <v>-1.35</v>
      </c>
      <c r="S523" s="22">
        <f t="shared" si="230"/>
        <v>-115.47</v>
      </c>
      <c r="U523" s="22">
        <v>-119.52</v>
      </c>
      <c r="V523" s="23">
        <v>62.5</v>
      </c>
      <c r="W523" s="23">
        <v>50</v>
      </c>
      <c r="X523" s="23">
        <f t="shared" si="231"/>
        <v>12.5</v>
      </c>
      <c r="Y523" s="24">
        <f t="shared" si="232"/>
        <v>150</v>
      </c>
      <c r="Z523" s="24">
        <f t="shared" si="233"/>
        <v>504</v>
      </c>
      <c r="AA523" s="22">
        <f t="shared" si="234"/>
        <v>-0.23714285714285713</v>
      </c>
      <c r="AB523" s="22">
        <f t="shared" si="235"/>
        <v>-2.8457142857142856</v>
      </c>
      <c r="AC523" s="22">
        <f t="shared" si="236"/>
        <v>-116.67428571428572</v>
      </c>
      <c r="AD523" s="22">
        <f t="shared" si="237"/>
        <v>-1.2042857142857173</v>
      </c>
      <c r="AE523" s="24"/>
      <c r="AF523" s="4">
        <v>-2.8457142857142856</v>
      </c>
      <c r="AG523" s="4">
        <v>0</v>
      </c>
      <c r="AH523" s="4">
        <f t="shared" si="239"/>
        <v>-2.8457142857142856</v>
      </c>
    </row>
    <row r="524" spans="1:34">
      <c r="A524" s="16" t="s">
        <v>1201</v>
      </c>
      <c r="B524" s="16" t="s">
        <v>1202</v>
      </c>
      <c r="C524" s="16" t="s">
        <v>1200</v>
      </c>
      <c r="D524" s="19">
        <v>37073</v>
      </c>
      <c r="E524" s="16" t="s">
        <v>111</v>
      </c>
      <c r="F524" s="20">
        <v>50</v>
      </c>
      <c r="G524" s="20">
        <v>0</v>
      </c>
      <c r="H524" s="20">
        <v>28</v>
      </c>
      <c r="I524" s="20">
        <v>10</v>
      </c>
      <c r="J524" s="21">
        <f t="shared" si="227"/>
        <v>346</v>
      </c>
      <c r="K524" s="22">
        <v>89.5</v>
      </c>
      <c r="L524" s="19">
        <v>44804</v>
      </c>
      <c r="M524" s="22">
        <v>37.9</v>
      </c>
      <c r="N524" s="22">
        <v>51.6</v>
      </c>
      <c r="O524" s="22">
        <f t="shared" si="228"/>
        <v>52.79</v>
      </c>
      <c r="P524" s="22">
        <v>1.19</v>
      </c>
      <c r="Q524" s="22">
        <f t="shared" si="229"/>
        <v>0.14874999999999999</v>
      </c>
      <c r="R524" s="22">
        <f t="shared" si="238"/>
        <v>0.59499999999999997</v>
      </c>
      <c r="S524" s="22">
        <f t="shared" si="230"/>
        <v>51.005000000000003</v>
      </c>
      <c r="U524" s="22">
        <v>52.79</v>
      </c>
      <c r="V524" s="23">
        <v>62.5</v>
      </c>
      <c r="W524" s="23">
        <v>50</v>
      </c>
      <c r="X524" s="23">
        <f t="shared" si="231"/>
        <v>12.5</v>
      </c>
      <c r="Y524" s="24">
        <f t="shared" si="232"/>
        <v>150</v>
      </c>
      <c r="Z524" s="24">
        <f t="shared" si="233"/>
        <v>504</v>
      </c>
      <c r="AA524" s="22">
        <f t="shared" si="234"/>
        <v>0.10474206349206348</v>
      </c>
      <c r="AB524" s="22">
        <f t="shared" si="235"/>
        <v>1.2569047619047617</v>
      </c>
      <c r="AC524" s="22">
        <f t="shared" si="236"/>
        <v>51.533095238095235</v>
      </c>
      <c r="AD524" s="22">
        <f t="shared" si="237"/>
        <v>0.52809523809523284</v>
      </c>
      <c r="AE524" s="24"/>
      <c r="AF524" s="4">
        <v>1.2569047619047617</v>
      </c>
      <c r="AG524" s="4">
        <v>0</v>
      </c>
      <c r="AH524" s="4">
        <f t="shared" si="239"/>
        <v>1.2569047619047617</v>
      </c>
    </row>
    <row r="525" spans="1:34">
      <c r="A525" s="16" t="s">
        <v>1203</v>
      </c>
      <c r="B525" s="16" t="s">
        <v>1204</v>
      </c>
      <c r="C525" s="16" t="s">
        <v>1205</v>
      </c>
      <c r="D525" s="19">
        <v>37073</v>
      </c>
      <c r="E525" s="16" t="s">
        <v>111</v>
      </c>
      <c r="F525" s="20">
        <v>50</v>
      </c>
      <c r="G525" s="20">
        <v>0</v>
      </c>
      <c r="H525" s="20">
        <v>28</v>
      </c>
      <c r="I525" s="20">
        <v>10</v>
      </c>
      <c r="J525" s="21">
        <f t="shared" si="227"/>
        <v>346</v>
      </c>
      <c r="K525" s="22">
        <v>64146.41</v>
      </c>
      <c r="L525" s="19">
        <v>44804</v>
      </c>
      <c r="M525" s="22">
        <v>27155.35</v>
      </c>
      <c r="N525" s="22">
        <v>36991.06</v>
      </c>
      <c r="O525" s="22">
        <f t="shared" si="228"/>
        <v>37846.339999999997</v>
      </c>
      <c r="P525" s="22">
        <v>855.28</v>
      </c>
      <c r="Q525" s="22">
        <f t="shared" si="229"/>
        <v>106.91</v>
      </c>
      <c r="R525" s="22">
        <f t="shared" si="238"/>
        <v>427.64</v>
      </c>
      <c r="S525" s="22">
        <f t="shared" si="230"/>
        <v>36563.42</v>
      </c>
      <c r="U525" s="22">
        <v>37846.339999999997</v>
      </c>
      <c r="V525" s="23">
        <v>62.5</v>
      </c>
      <c r="W525" s="23">
        <v>50</v>
      </c>
      <c r="X525" s="23">
        <f t="shared" si="231"/>
        <v>12.5</v>
      </c>
      <c r="Y525" s="24">
        <f t="shared" si="232"/>
        <v>150</v>
      </c>
      <c r="Z525" s="24">
        <f t="shared" si="233"/>
        <v>504</v>
      </c>
      <c r="AA525" s="22">
        <f t="shared" si="234"/>
        <v>75.091944444444437</v>
      </c>
      <c r="AB525" s="22">
        <f t="shared" si="235"/>
        <v>901.10333333333324</v>
      </c>
      <c r="AC525" s="22">
        <f t="shared" si="236"/>
        <v>36945.236666666664</v>
      </c>
      <c r="AD525" s="22">
        <f t="shared" si="237"/>
        <v>381.8166666666657</v>
      </c>
      <c r="AE525" s="24"/>
      <c r="AF525" s="4">
        <v>901.10333333333324</v>
      </c>
      <c r="AG525" s="4">
        <v>0</v>
      </c>
      <c r="AH525" s="4">
        <f t="shared" si="239"/>
        <v>901.10333333333324</v>
      </c>
    </row>
    <row r="526" spans="1:34">
      <c r="A526" s="16" t="s">
        <v>1206</v>
      </c>
      <c r="B526" s="16" t="s">
        <v>1207</v>
      </c>
      <c r="C526" s="16" t="s">
        <v>1208</v>
      </c>
      <c r="D526" s="19">
        <v>37500</v>
      </c>
      <c r="E526" s="16" t="s">
        <v>111</v>
      </c>
      <c r="F526" s="20">
        <v>50</v>
      </c>
      <c r="G526" s="20">
        <v>0</v>
      </c>
      <c r="H526" s="20">
        <v>30</v>
      </c>
      <c r="I526" s="20">
        <v>0</v>
      </c>
      <c r="J526" s="21">
        <f t="shared" si="227"/>
        <v>360</v>
      </c>
      <c r="K526" s="22">
        <v>1195.3499999999999</v>
      </c>
      <c r="L526" s="19">
        <v>44804</v>
      </c>
      <c r="M526" s="22">
        <v>478.2</v>
      </c>
      <c r="N526" s="22">
        <v>717.15</v>
      </c>
      <c r="O526" s="22">
        <f t="shared" si="228"/>
        <v>733.09</v>
      </c>
      <c r="P526" s="22">
        <v>15.94</v>
      </c>
      <c r="Q526" s="22">
        <f t="shared" si="229"/>
        <v>1.9924999999999999</v>
      </c>
      <c r="R526" s="22">
        <f t="shared" si="238"/>
        <v>7.97</v>
      </c>
      <c r="S526" s="22">
        <f t="shared" si="230"/>
        <v>709.18</v>
      </c>
      <c r="U526" s="22">
        <v>733.09</v>
      </c>
      <c r="V526" s="23">
        <v>62.5</v>
      </c>
      <c r="W526" s="23">
        <v>50</v>
      </c>
      <c r="X526" s="23">
        <f t="shared" si="231"/>
        <v>12.5</v>
      </c>
      <c r="Y526" s="24">
        <f t="shared" si="232"/>
        <v>150</v>
      </c>
      <c r="Z526" s="24">
        <f t="shared" si="233"/>
        <v>518</v>
      </c>
      <c r="AA526" s="22">
        <f t="shared" si="234"/>
        <v>1.4152316602316604</v>
      </c>
      <c r="AB526" s="22">
        <f t="shared" si="235"/>
        <v>16.982779922779926</v>
      </c>
      <c r="AC526" s="22">
        <f t="shared" si="236"/>
        <v>716.10722007722006</v>
      </c>
      <c r="AD526" s="22">
        <f t="shared" si="237"/>
        <v>6.9272200772201131</v>
      </c>
      <c r="AE526" s="24"/>
      <c r="AF526" s="4">
        <v>16.982779922779926</v>
      </c>
      <c r="AG526" s="4">
        <v>0</v>
      </c>
      <c r="AH526" s="4">
        <f t="shared" si="239"/>
        <v>16.982779922779926</v>
      </c>
    </row>
    <row r="527" spans="1:34">
      <c r="A527" s="16" t="s">
        <v>1209</v>
      </c>
      <c r="B527" s="16" t="s">
        <v>1210</v>
      </c>
      <c r="C527" s="16" t="s">
        <v>1211</v>
      </c>
      <c r="D527" s="19">
        <v>37500</v>
      </c>
      <c r="E527" s="16" t="s">
        <v>111</v>
      </c>
      <c r="F527" s="20">
        <v>50</v>
      </c>
      <c r="G527" s="20">
        <v>0</v>
      </c>
      <c r="H527" s="20">
        <v>30</v>
      </c>
      <c r="I527" s="20">
        <v>0</v>
      </c>
      <c r="J527" s="21">
        <f t="shared" si="227"/>
        <v>360</v>
      </c>
      <c r="K527" s="22">
        <v>2242.04</v>
      </c>
      <c r="L527" s="19">
        <v>44804</v>
      </c>
      <c r="M527" s="22">
        <v>896.81</v>
      </c>
      <c r="N527" s="22">
        <v>1345.23</v>
      </c>
      <c r="O527" s="22">
        <f t="shared" si="228"/>
        <v>1375.1200000000001</v>
      </c>
      <c r="P527" s="22">
        <v>29.89</v>
      </c>
      <c r="Q527" s="22">
        <f t="shared" si="229"/>
        <v>3.7362500000000001</v>
      </c>
      <c r="R527" s="22">
        <f t="shared" si="238"/>
        <v>14.945</v>
      </c>
      <c r="S527" s="22">
        <f t="shared" si="230"/>
        <v>1330.2850000000001</v>
      </c>
      <c r="U527" s="22">
        <v>1375.1200000000001</v>
      </c>
      <c r="V527" s="23">
        <v>62.5</v>
      </c>
      <c r="W527" s="23">
        <v>50</v>
      </c>
      <c r="X527" s="23">
        <f t="shared" si="231"/>
        <v>12.5</v>
      </c>
      <c r="Y527" s="24">
        <f t="shared" si="232"/>
        <v>150</v>
      </c>
      <c r="Z527" s="24">
        <f t="shared" si="233"/>
        <v>518</v>
      </c>
      <c r="AA527" s="22">
        <f t="shared" si="234"/>
        <v>2.6546718146718149</v>
      </c>
      <c r="AB527" s="22">
        <f t="shared" si="235"/>
        <v>31.856061776061779</v>
      </c>
      <c r="AC527" s="22">
        <f t="shared" si="236"/>
        <v>1343.2639382239383</v>
      </c>
      <c r="AD527" s="22">
        <f t="shared" si="237"/>
        <v>12.978938223938258</v>
      </c>
      <c r="AE527" s="24"/>
      <c r="AF527" s="4">
        <v>31.856061776061779</v>
      </c>
      <c r="AG527" s="4">
        <v>0</v>
      </c>
      <c r="AH527" s="4">
        <f t="shared" si="239"/>
        <v>31.856061776061779</v>
      </c>
    </row>
    <row r="528" spans="1:34">
      <c r="A528" s="16" t="s">
        <v>1212</v>
      </c>
      <c r="B528" s="16" t="s">
        <v>1213</v>
      </c>
      <c r="C528" s="16" t="s">
        <v>1211</v>
      </c>
      <c r="D528" s="19">
        <v>37500</v>
      </c>
      <c r="E528" s="16" t="s">
        <v>111</v>
      </c>
      <c r="F528" s="20">
        <v>50</v>
      </c>
      <c r="G528" s="20">
        <v>0</v>
      </c>
      <c r="H528" s="20">
        <v>30</v>
      </c>
      <c r="I528" s="20">
        <v>0</v>
      </c>
      <c r="J528" s="21">
        <f t="shared" si="227"/>
        <v>360</v>
      </c>
      <c r="K528" s="22">
        <v>255.06</v>
      </c>
      <c r="L528" s="19">
        <v>44804</v>
      </c>
      <c r="M528" s="22">
        <v>102.01</v>
      </c>
      <c r="N528" s="22">
        <v>153.05000000000001</v>
      </c>
      <c r="O528" s="22">
        <f t="shared" si="228"/>
        <v>156.45000000000002</v>
      </c>
      <c r="P528" s="22">
        <v>3.4</v>
      </c>
      <c r="Q528" s="22">
        <f t="shared" si="229"/>
        <v>0.42499999999999999</v>
      </c>
      <c r="R528" s="22">
        <f t="shared" si="238"/>
        <v>1.7</v>
      </c>
      <c r="S528" s="22">
        <f t="shared" si="230"/>
        <v>151.35000000000002</v>
      </c>
      <c r="U528" s="22">
        <v>156.45000000000002</v>
      </c>
      <c r="V528" s="23">
        <v>62.5</v>
      </c>
      <c r="W528" s="23">
        <v>50</v>
      </c>
      <c r="X528" s="23">
        <f t="shared" si="231"/>
        <v>12.5</v>
      </c>
      <c r="Y528" s="24">
        <f t="shared" si="232"/>
        <v>150</v>
      </c>
      <c r="Z528" s="24">
        <f t="shared" si="233"/>
        <v>518</v>
      </c>
      <c r="AA528" s="22">
        <f t="shared" si="234"/>
        <v>0.30202702702702705</v>
      </c>
      <c r="AB528" s="22">
        <f t="shared" si="235"/>
        <v>3.6243243243243244</v>
      </c>
      <c r="AC528" s="22">
        <f t="shared" si="236"/>
        <v>152.82567567567568</v>
      </c>
      <c r="AD528" s="22">
        <f t="shared" si="237"/>
        <v>1.4756756756756602</v>
      </c>
      <c r="AE528" s="24"/>
      <c r="AF528" s="4">
        <v>3.6243243243243244</v>
      </c>
      <c r="AG528" s="4">
        <v>0</v>
      </c>
      <c r="AH528" s="4">
        <f t="shared" si="239"/>
        <v>3.6243243243243244</v>
      </c>
    </row>
    <row r="529" spans="1:34">
      <c r="A529" s="16" t="s">
        <v>1214</v>
      </c>
      <c r="B529" s="16" t="s">
        <v>1215</v>
      </c>
      <c r="C529" s="16" t="s">
        <v>1216</v>
      </c>
      <c r="D529" s="19">
        <v>37500</v>
      </c>
      <c r="E529" s="16" t="s">
        <v>111</v>
      </c>
      <c r="F529" s="20">
        <v>50</v>
      </c>
      <c r="G529" s="20">
        <v>0</v>
      </c>
      <c r="H529" s="20">
        <v>30</v>
      </c>
      <c r="I529" s="20">
        <v>0</v>
      </c>
      <c r="J529" s="21">
        <f t="shared" si="227"/>
        <v>360</v>
      </c>
      <c r="K529" s="22">
        <v>372.92</v>
      </c>
      <c r="L529" s="19">
        <v>44804</v>
      </c>
      <c r="M529" s="22">
        <v>149.19999999999999</v>
      </c>
      <c r="N529" s="22">
        <v>223.72</v>
      </c>
      <c r="O529" s="22">
        <f t="shared" si="228"/>
        <v>228.69</v>
      </c>
      <c r="P529" s="22">
        <v>4.97</v>
      </c>
      <c r="Q529" s="22">
        <f t="shared" si="229"/>
        <v>0.62124999999999997</v>
      </c>
      <c r="R529" s="22">
        <f t="shared" si="238"/>
        <v>2.4849999999999999</v>
      </c>
      <c r="S529" s="22">
        <f t="shared" si="230"/>
        <v>221.23499999999999</v>
      </c>
      <c r="U529" s="22">
        <v>228.69</v>
      </c>
      <c r="V529" s="23">
        <v>62.5</v>
      </c>
      <c r="W529" s="23">
        <v>50</v>
      </c>
      <c r="X529" s="23">
        <f t="shared" si="231"/>
        <v>12.5</v>
      </c>
      <c r="Y529" s="24">
        <f t="shared" si="232"/>
        <v>150</v>
      </c>
      <c r="Z529" s="24">
        <f t="shared" si="233"/>
        <v>518</v>
      </c>
      <c r="AA529" s="22">
        <f t="shared" si="234"/>
        <v>0.44148648648648647</v>
      </c>
      <c r="AB529" s="22">
        <f t="shared" si="235"/>
        <v>5.2978378378378377</v>
      </c>
      <c r="AC529" s="22">
        <f t="shared" si="236"/>
        <v>223.39216216216215</v>
      </c>
      <c r="AD529" s="22">
        <f t="shared" si="237"/>
        <v>2.1571621621621659</v>
      </c>
      <c r="AE529" s="24"/>
      <c r="AF529" s="4">
        <v>5.2978378378378377</v>
      </c>
      <c r="AG529" s="4">
        <v>0</v>
      </c>
      <c r="AH529" s="4">
        <f t="shared" si="239"/>
        <v>5.2978378378378377</v>
      </c>
    </row>
    <row r="530" spans="1:34">
      <c r="A530" s="16" t="s">
        <v>1217</v>
      </c>
      <c r="B530" s="16" t="s">
        <v>1218</v>
      </c>
      <c r="C530" s="16" t="s">
        <v>1219</v>
      </c>
      <c r="D530" s="19">
        <v>37500</v>
      </c>
      <c r="E530" s="16" t="s">
        <v>111</v>
      </c>
      <c r="F530" s="20">
        <v>50</v>
      </c>
      <c r="G530" s="20">
        <v>0</v>
      </c>
      <c r="H530" s="20">
        <v>30</v>
      </c>
      <c r="I530" s="20">
        <v>0</v>
      </c>
      <c r="J530" s="21">
        <f t="shared" si="227"/>
        <v>360</v>
      </c>
      <c r="K530" s="22">
        <v>96.22</v>
      </c>
      <c r="L530" s="19">
        <v>44804</v>
      </c>
      <c r="M530" s="22">
        <v>38.57</v>
      </c>
      <c r="N530" s="22">
        <v>57.65</v>
      </c>
      <c r="O530" s="22">
        <f t="shared" si="228"/>
        <v>58.93</v>
      </c>
      <c r="P530" s="22">
        <v>1.28</v>
      </c>
      <c r="Q530" s="22">
        <f t="shared" si="229"/>
        <v>0.16</v>
      </c>
      <c r="R530" s="22">
        <f t="shared" si="238"/>
        <v>0.64</v>
      </c>
      <c r="S530" s="22">
        <f t="shared" si="230"/>
        <v>57.01</v>
      </c>
      <c r="U530" s="22">
        <v>58.93</v>
      </c>
      <c r="V530" s="23">
        <v>62.5</v>
      </c>
      <c r="W530" s="23">
        <v>50</v>
      </c>
      <c r="X530" s="23">
        <f t="shared" si="231"/>
        <v>12.5</v>
      </c>
      <c r="Y530" s="24">
        <f t="shared" si="232"/>
        <v>150</v>
      </c>
      <c r="Z530" s="24">
        <f t="shared" si="233"/>
        <v>518</v>
      </c>
      <c r="AA530" s="22">
        <f t="shared" si="234"/>
        <v>0.11376447876447876</v>
      </c>
      <c r="AB530" s="22">
        <f t="shared" si="235"/>
        <v>1.3651737451737451</v>
      </c>
      <c r="AC530" s="22">
        <f t="shared" si="236"/>
        <v>57.564826254826258</v>
      </c>
      <c r="AD530" s="22">
        <f t="shared" si="237"/>
        <v>0.55482625482625991</v>
      </c>
      <c r="AE530" s="24"/>
      <c r="AF530" s="4">
        <v>1.3651737451737451</v>
      </c>
      <c r="AG530" s="4">
        <v>0</v>
      </c>
      <c r="AH530" s="4">
        <f t="shared" si="239"/>
        <v>1.3651737451737451</v>
      </c>
    </row>
    <row r="531" spans="1:34">
      <c r="A531" s="16" t="s">
        <v>1220</v>
      </c>
      <c r="B531" s="16" t="s">
        <v>1221</v>
      </c>
      <c r="C531" s="16" t="s">
        <v>1222</v>
      </c>
      <c r="D531" s="19">
        <v>37500</v>
      </c>
      <c r="E531" s="16" t="s">
        <v>111</v>
      </c>
      <c r="F531" s="20">
        <v>50</v>
      </c>
      <c r="G531" s="20">
        <v>0</v>
      </c>
      <c r="H531" s="20">
        <v>30</v>
      </c>
      <c r="I531" s="20">
        <v>0</v>
      </c>
      <c r="J531" s="21">
        <f t="shared" si="227"/>
        <v>360</v>
      </c>
      <c r="K531" s="22">
        <v>22.75</v>
      </c>
      <c r="L531" s="19">
        <v>44804</v>
      </c>
      <c r="M531" s="22">
        <v>9.1999999999999993</v>
      </c>
      <c r="N531" s="22">
        <v>13.55</v>
      </c>
      <c r="O531" s="22">
        <f t="shared" si="228"/>
        <v>13.850000000000001</v>
      </c>
      <c r="P531" s="22">
        <v>0.3</v>
      </c>
      <c r="Q531" s="22">
        <f t="shared" si="229"/>
        <v>3.7499999999999999E-2</v>
      </c>
      <c r="R531" s="22">
        <f t="shared" si="238"/>
        <v>0.15</v>
      </c>
      <c r="S531" s="22">
        <f t="shared" si="230"/>
        <v>13.4</v>
      </c>
      <c r="U531" s="22">
        <v>13.850000000000001</v>
      </c>
      <c r="V531" s="23">
        <v>62.5</v>
      </c>
      <c r="W531" s="23">
        <v>50</v>
      </c>
      <c r="X531" s="23">
        <f t="shared" si="231"/>
        <v>12.5</v>
      </c>
      <c r="Y531" s="24">
        <f t="shared" si="232"/>
        <v>150</v>
      </c>
      <c r="Z531" s="24">
        <f t="shared" si="233"/>
        <v>518</v>
      </c>
      <c r="AA531" s="22">
        <f t="shared" si="234"/>
        <v>2.6737451737451741E-2</v>
      </c>
      <c r="AB531" s="22">
        <f t="shared" si="235"/>
        <v>0.32084942084942092</v>
      </c>
      <c r="AC531" s="22">
        <f t="shared" si="236"/>
        <v>13.529150579150581</v>
      </c>
      <c r="AD531" s="22">
        <f t="shared" si="237"/>
        <v>0.12915057915058092</v>
      </c>
      <c r="AE531" s="24"/>
      <c r="AF531" s="4">
        <v>0.32084942084942092</v>
      </c>
      <c r="AG531" s="4">
        <v>0</v>
      </c>
      <c r="AH531" s="4">
        <f t="shared" si="239"/>
        <v>0.32084942084942092</v>
      </c>
    </row>
    <row r="532" spans="1:34">
      <c r="A532" s="16" t="s">
        <v>1223</v>
      </c>
      <c r="B532" s="16" t="s">
        <v>1224</v>
      </c>
      <c r="C532" s="16" t="s">
        <v>1225</v>
      </c>
      <c r="D532" s="19">
        <v>37500</v>
      </c>
      <c r="E532" s="16" t="s">
        <v>111</v>
      </c>
      <c r="F532" s="20">
        <v>50</v>
      </c>
      <c r="G532" s="20">
        <v>0</v>
      </c>
      <c r="H532" s="20">
        <v>30</v>
      </c>
      <c r="I532" s="20">
        <v>0</v>
      </c>
      <c r="J532" s="21">
        <f t="shared" si="227"/>
        <v>360</v>
      </c>
      <c r="K532" s="22">
        <v>1491.45</v>
      </c>
      <c r="L532" s="19">
        <v>44804</v>
      </c>
      <c r="M532" s="22">
        <v>596.6</v>
      </c>
      <c r="N532" s="22">
        <v>894.85</v>
      </c>
      <c r="O532" s="22">
        <f t="shared" si="228"/>
        <v>914.73</v>
      </c>
      <c r="P532" s="22">
        <v>19.88</v>
      </c>
      <c r="Q532" s="22">
        <f t="shared" si="229"/>
        <v>2.4849999999999999</v>
      </c>
      <c r="R532" s="22">
        <f t="shared" si="238"/>
        <v>9.94</v>
      </c>
      <c r="S532" s="22">
        <f t="shared" si="230"/>
        <v>884.91</v>
      </c>
      <c r="U532" s="22">
        <v>914.73</v>
      </c>
      <c r="V532" s="23">
        <v>62.5</v>
      </c>
      <c r="W532" s="23">
        <v>50</v>
      </c>
      <c r="X532" s="23">
        <f t="shared" si="231"/>
        <v>12.5</v>
      </c>
      <c r="Y532" s="24">
        <f t="shared" si="232"/>
        <v>150</v>
      </c>
      <c r="Z532" s="24">
        <f t="shared" si="233"/>
        <v>518</v>
      </c>
      <c r="AA532" s="22">
        <f t="shared" si="234"/>
        <v>1.7658880308880309</v>
      </c>
      <c r="AB532" s="22">
        <f t="shared" si="235"/>
        <v>21.19065637065637</v>
      </c>
      <c r="AC532" s="22">
        <f t="shared" si="236"/>
        <v>893.53934362934365</v>
      </c>
      <c r="AD532" s="22">
        <f t="shared" si="237"/>
        <v>8.6293436293436798</v>
      </c>
      <c r="AE532" s="24"/>
      <c r="AF532" s="4">
        <v>21.19065637065637</v>
      </c>
      <c r="AG532" s="4">
        <v>0</v>
      </c>
      <c r="AH532" s="4">
        <f t="shared" si="239"/>
        <v>21.19065637065637</v>
      </c>
    </row>
    <row r="533" spans="1:34">
      <c r="A533" s="16" t="s">
        <v>1226</v>
      </c>
      <c r="B533" s="16" t="s">
        <v>1227</v>
      </c>
      <c r="C533" s="16" t="s">
        <v>1228</v>
      </c>
      <c r="D533" s="19">
        <v>37500</v>
      </c>
      <c r="E533" s="16" t="s">
        <v>111</v>
      </c>
      <c r="F533" s="20">
        <v>50</v>
      </c>
      <c r="G533" s="20">
        <v>0</v>
      </c>
      <c r="H533" s="20">
        <v>30</v>
      </c>
      <c r="I533" s="20">
        <v>0</v>
      </c>
      <c r="J533" s="21">
        <f t="shared" si="227"/>
        <v>360</v>
      </c>
      <c r="K533" s="22">
        <v>31.26</v>
      </c>
      <c r="L533" s="19">
        <v>44804</v>
      </c>
      <c r="M533" s="22">
        <v>12.6</v>
      </c>
      <c r="N533" s="22">
        <v>18.66</v>
      </c>
      <c r="O533" s="22">
        <f t="shared" si="228"/>
        <v>19.080000000000002</v>
      </c>
      <c r="P533" s="22">
        <v>0.42</v>
      </c>
      <c r="Q533" s="22">
        <f t="shared" si="229"/>
        <v>5.2499999999999998E-2</v>
      </c>
      <c r="R533" s="22">
        <f t="shared" si="238"/>
        <v>0.21</v>
      </c>
      <c r="S533" s="22">
        <f t="shared" si="230"/>
        <v>18.45</v>
      </c>
      <c r="U533" s="22">
        <v>19.080000000000002</v>
      </c>
      <c r="V533" s="23">
        <v>62.5</v>
      </c>
      <c r="W533" s="23">
        <v>50</v>
      </c>
      <c r="X533" s="23">
        <f t="shared" si="231"/>
        <v>12.5</v>
      </c>
      <c r="Y533" s="24">
        <f t="shared" si="232"/>
        <v>150</v>
      </c>
      <c r="Z533" s="24">
        <f t="shared" si="233"/>
        <v>518</v>
      </c>
      <c r="AA533" s="22">
        <f t="shared" si="234"/>
        <v>3.6833976833976836E-2</v>
      </c>
      <c r="AB533" s="22">
        <f t="shared" si="235"/>
        <v>0.44200772200772204</v>
      </c>
      <c r="AC533" s="22">
        <f t="shared" si="236"/>
        <v>18.637992277992279</v>
      </c>
      <c r="AD533" s="22">
        <f t="shared" si="237"/>
        <v>0.18799227799227936</v>
      </c>
      <c r="AE533" s="24"/>
      <c r="AF533" s="4">
        <v>0.44200772200772204</v>
      </c>
      <c r="AG533" s="4">
        <v>0</v>
      </c>
      <c r="AH533" s="4">
        <f t="shared" si="239"/>
        <v>0.44200772200772204</v>
      </c>
    </row>
    <row r="534" spans="1:34">
      <c r="A534" s="16" t="s">
        <v>1229</v>
      </c>
      <c r="B534" s="16" t="s">
        <v>1230</v>
      </c>
      <c r="C534" s="16" t="s">
        <v>1208</v>
      </c>
      <c r="D534" s="19">
        <v>37500</v>
      </c>
      <c r="E534" s="16" t="s">
        <v>111</v>
      </c>
      <c r="F534" s="20">
        <v>50</v>
      </c>
      <c r="G534" s="20">
        <v>0</v>
      </c>
      <c r="H534" s="20">
        <v>30</v>
      </c>
      <c r="I534" s="20">
        <v>0</v>
      </c>
      <c r="J534" s="21">
        <f t="shared" si="227"/>
        <v>360</v>
      </c>
      <c r="K534" s="22">
        <v>1867.98</v>
      </c>
      <c r="L534" s="19">
        <v>44804</v>
      </c>
      <c r="M534" s="22">
        <v>747.19</v>
      </c>
      <c r="N534" s="22">
        <v>1120.79</v>
      </c>
      <c r="O534" s="22">
        <f t="shared" si="228"/>
        <v>1145.69</v>
      </c>
      <c r="P534" s="22">
        <v>24.9</v>
      </c>
      <c r="Q534" s="22">
        <f t="shared" si="229"/>
        <v>3.1124999999999998</v>
      </c>
      <c r="R534" s="22">
        <f t="shared" si="238"/>
        <v>12.45</v>
      </c>
      <c r="S534" s="22">
        <f t="shared" si="230"/>
        <v>1108.3399999999999</v>
      </c>
      <c r="U534" s="22">
        <v>1145.69</v>
      </c>
      <c r="V534" s="23">
        <v>62.5</v>
      </c>
      <c r="W534" s="23">
        <v>50</v>
      </c>
      <c r="X534" s="23">
        <f t="shared" si="231"/>
        <v>12.5</v>
      </c>
      <c r="Y534" s="24">
        <f t="shared" si="232"/>
        <v>150</v>
      </c>
      <c r="Z534" s="24">
        <f t="shared" si="233"/>
        <v>518</v>
      </c>
      <c r="AA534" s="22">
        <f t="shared" si="234"/>
        <v>2.2117567567567566</v>
      </c>
      <c r="AB534" s="22">
        <f t="shared" si="235"/>
        <v>26.541081081081082</v>
      </c>
      <c r="AC534" s="22">
        <f t="shared" si="236"/>
        <v>1119.148918918919</v>
      </c>
      <c r="AD534" s="22">
        <f t="shared" si="237"/>
        <v>10.808918918919062</v>
      </c>
      <c r="AE534" s="24"/>
      <c r="AF534" s="4">
        <v>26.541081081081082</v>
      </c>
      <c r="AG534" s="4">
        <v>0</v>
      </c>
      <c r="AH534" s="4">
        <f t="shared" si="239"/>
        <v>26.541081081081082</v>
      </c>
    </row>
    <row r="535" spans="1:34">
      <c r="A535" s="16" t="s">
        <v>1231</v>
      </c>
      <c r="B535" s="16" t="s">
        <v>1232</v>
      </c>
      <c r="C535" s="16" t="s">
        <v>1233</v>
      </c>
      <c r="D535" s="19">
        <v>37500</v>
      </c>
      <c r="E535" s="16" t="s">
        <v>111</v>
      </c>
      <c r="F535" s="20">
        <v>50</v>
      </c>
      <c r="G535" s="20">
        <v>0</v>
      </c>
      <c r="H535" s="20">
        <v>30</v>
      </c>
      <c r="I535" s="20">
        <v>0</v>
      </c>
      <c r="J535" s="21">
        <f t="shared" si="227"/>
        <v>360</v>
      </c>
      <c r="K535" s="22">
        <v>10064.25</v>
      </c>
      <c r="L535" s="19">
        <v>44804</v>
      </c>
      <c r="M535" s="22">
        <v>4025.8</v>
      </c>
      <c r="N535" s="22">
        <v>6038.45</v>
      </c>
      <c r="O535" s="22">
        <f t="shared" si="228"/>
        <v>6172.6399999999994</v>
      </c>
      <c r="P535" s="22">
        <v>134.19</v>
      </c>
      <c r="Q535" s="22">
        <f t="shared" si="229"/>
        <v>16.77375</v>
      </c>
      <c r="R535" s="22">
        <f t="shared" si="238"/>
        <v>67.094999999999999</v>
      </c>
      <c r="S535" s="22">
        <f t="shared" si="230"/>
        <v>5971.3549999999996</v>
      </c>
      <c r="U535" s="22">
        <v>6172.6399999999994</v>
      </c>
      <c r="V535" s="23">
        <v>62.5</v>
      </c>
      <c r="W535" s="23">
        <v>50</v>
      </c>
      <c r="X535" s="23">
        <f t="shared" si="231"/>
        <v>12.5</v>
      </c>
      <c r="Y535" s="24">
        <f t="shared" si="232"/>
        <v>150</v>
      </c>
      <c r="Z535" s="24">
        <f t="shared" si="233"/>
        <v>518</v>
      </c>
      <c r="AA535" s="22">
        <f t="shared" si="234"/>
        <v>11.916293436293435</v>
      </c>
      <c r="AB535" s="22">
        <f t="shared" si="235"/>
        <v>142.99552123552121</v>
      </c>
      <c r="AC535" s="22">
        <f t="shared" si="236"/>
        <v>6029.6444787644778</v>
      </c>
      <c r="AD535" s="22">
        <f t="shared" si="237"/>
        <v>58.28947876447819</v>
      </c>
      <c r="AE535" s="24"/>
      <c r="AF535" s="4">
        <v>142.99552123552121</v>
      </c>
      <c r="AG535" s="4">
        <v>0</v>
      </c>
      <c r="AH535" s="4">
        <f t="shared" si="239"/>
        <v>142.99552123552121</v>
      </c>
    </row>
    <row r="536" spans="1:34">
      <c r="A536" s="16" t="s">
        <v>1234</v>
      </c>
      <c r="B536" s="16" t="s">
        <v>1235</v>
      </c>
      <c r="C536" s="16" t="s">
        <v>1236</v>
      </c>
      <c r="D536" s="19">
        <v>37500</v>
      </c>
      <c r="E536" s="16" t="s">
        <v>111</v>
      </c>
      <c r="F536" s="20">
        <v>50</v>
      </c>
      <c r="G536" s="20">
        <v>0</v>
      </c>
      <c r="H536" s="20">
        <v>30</v>
      </c>
      <c r="I536" s="20">
        <v>0</v>
      </c>
      <c r="J536" s="21">
        <f t="shared" si="227"/>
        <v>360</v>
      </c>
      <c r="K536" s="22">
        <v>13826.81</v>
      </c>
      <c r="L536" s="19">
        <v>44804</v>
      </c>
      <c r="M536" s="22">
        <v>5530.81</v>
      </c>
      <c r="N536" s="22">
        <v>8296</v>
      </c>
      <c r="O536" s="22">
        <f t="shared" si="228"/>
        <v>8480.36</v>
      </c>
      <c r="P536" s="22">
        <v>184.36</v>
      </c>
      <c r="Q536" s="22">
        <f t="shared" si="229"/>
        <v>23.045000000000002</v>
      </c>
      <c r="R536" s="22">
        <f t="shared" si="238"/>
        <v>92.18</v>
      </c>
      <c r="S536" s="22">
        <f t="shared" si="230"/>
        <v>8203.82</v>
      </c>
      <c r="U536" s="22">
        <v>8480.36</v>
      </c>
      <c r="V536" s="23">
        <v>62.5</v>
      </c>
      <c r="W536" s="23">
        <v>50</v>
      </c>
      <c r="X536" s="23">
        <f t="shared" si="231"/>
        <v>12.5</v>
      </c>
      <c r="Y536" s="24">
        <f t="shared" si="232"/>
        <v>150</v>
      </c>
      <c r="Z536" s="24">
        <f t="shared" si="233"/>
        <v>518</v>
      </c>
      <c r="AA536" s="22">
        <f t="shared" si="234"/>
        <v>16.371351351351354</v>
      </c>
      <c r="AB536" s="22">
        <f t="shared" si="235"/>
        <v>196.45621621621626</v>
      </c>
      <c r="AC536" s="22">
        <f t="shared" si="236"/>
        <v>8283.9037837837841</v>
      </c>
      <c r="AD536" s="22">
        <f t="shared" si="237"/>
        <v>80.083783783784384</v>
      </c>
      <c r="AE536" s="24"/>
      <c r="AF536" s="4">
        <v>196.45621621621626</v>
      </c>
      <c r="AG536" s="4">
        <v>0</v>
      </c>
      <c r="AH536" s="4">
        <f t="shared" si="239"/>
        <v>196.45621621621626</v>
      </c>
    </row>
    <row r="537" spans="1:34">
      <c r="A537" s="16" t="s">
        <v>1237</v>
      </c>
      <c r="B537" s="16" t="s">
        <v>1238</v>
      </c>
      <c r="C537" s="16" t="s">
        <v>1239</v>
      </c>
      <c r="D537" s="19">
        <v>37500</v>
      </c>
      <c r="E537" s="16" t="s">
        <v>111</v>
      </c>
      <c r="F537" s="20">
        <v>50</v>
      </c>
      <c r="G537" s="20">
        <v>0</v>
      </c>
      <c r="H537" s="20">
        <v>30</v>
      </c>
      <c r="I537" s="20">
        <v>0</v>
      </c>
      <c r="J537" s="21">
        <f t="shared" si="227"/>
        <v>360</v>
      </c>
      <c r="K537" s="22">
        <v>-3758.23</v>
      </c>
      <c r="L537" s="19">
        <v>44804</v>
      </c>
      <c r="M537" s="22">
        <v>-1503.4</v>
      </c>
      <c r="N537" s="22">
        <v>-2254.83</v>
      </c>
      <c r="O537" s="22">
        <f t="shared" si="228"/>
        <v>-2304.94</v>
      </c>
      <c r="P537" s="22">
        <v>-50.11</v>
      </c>
      <c r="Q537" s="22">
        <f t="shared" si="229"/>
        <v>-6.2637499999999999</v>
      </c>
      <c r="R537" s="22">
        <f t="shared" si="238"/>
        <v>-25.055</v>
      </c>
      <c r="S537" s="22">
        <f t="shared" si="230"/>
        <v>-2229.7750000000001</v>
      </c>
      <c r="U537" s="22">
        <v>-2304.94</v>
      </c>
      <c r="V537" s="23">
        <v>62.5</v>
      </c>
      <c r="W537" s="23">
        <v>50</v>
      </c>
      <c r="X537" s="23">
        <f t="shared" si="231"/>
        <v>12.5</v>
      </c>
      <c r="Y537" s="24">
        <f t="shared" si="232"/>
        <v>150</v>
      </c>
      <c r="Z537" s="24">
        <f t="shared" si="233"/>
        <v>518</v>
      </c>
      <c r="AA537" s="22">
        <f t="shared" si="234"/>
        <v>-4.4496911196911197</v>
      </c>
      <c r="AB537" s="22">
        <f t="shared" si="235"/>
        <v>-53.396293436293433</v>
      </c>
      <c r="AC537" s="22">
        <f t="shared" si="236"/>
        <v>-2251.5437065637066</v>
      </c>
      <c r="AD537" s="22">
        <f t="shared" si="237"/>
        <v>-21.768706563706473</v>
      </c>
      <c r="AE537" s="24"/>
      <c r="AF537" s="4">
        <v>-53.396293436293433</v>
      </c>
      <c r="AG537" s="4">
        <v>0</v>
      </c>
      <c r="AH537" s="4">
        <f t="shared" si="239"/>
        <v>-53.396293436293433</v>
      </c>
    </row>
    <row r="538" spans="1:34">
      <c r="A538" s="16" t="s">
        <v>1240</v>
      </c>
      <c r="B538" s="16" t="s">
        <v>1241</v>
      </c>
      <c r="C538" s="16" t="s">
        <v>1242</v>
      </c>
      <c r="D538" s="19">
        <v>37500</v>
      </c>
      <c r="E538" s="16" t="s">
        <v>111</v>
      </c>
      <c r="F538" s="20">
        <v>50</v>
      </c>
      <c r="G538" s="20">
        <v>0</v>
      </c>
      <c r="H538" s="20">
        <v>30</v>
      </c>
      <c r="I538" s="20">
        <v>0</v>
      </c>
      <c r="J538" s="21">
        <f t="shared" si="227"/>
        <v>360</v>
      </c>
      <c r="K538" s="22">
        <v>-250</v>
      </c>
      <c r="L538" s="19">
        <v>44804</v>
      </c>
      <c r="M538" s="22">
        <v>-100.01</v>
      </c>
      <c r="N538" s="22">
        <v>-149.99</v>
      </c>
      <c r="O538" s="22">
        <f t="shared" si="228"/>
        <v>-153.32000000000002</v>
      </c>
      <c r="P538" s="22">
        <v>-3.33</v>
      </c>
      <c r="Q538" s="22">
        <f t="shared" si="229"/>
        <v>-0.41625000000000001</v>
      </c>
      <c r="R538" s="22">
        <f t="shared" si="238"/>
        <v>-1.665</v>
      </c>
      <c r="S538" s="22">
        <f t="shared" si="230"/>
        <v>-148.32500000000002</v>
      </c>
      <c r="U538" s="22">
        <v>-153.32000000000002</v>
      </c>
      <c r="V538" s="23">
        <v>62.5</v>
      </c>
      <c r="W538" s="23">
        <v>50</v>
      </c>
      <c r="X538" s="23">
        <f t="shared" si="231"/>
        <v>12.5</v>
      </c>
      <c r="Y538" s="24">
        <f t="shared" si="232"/>
        <v>150</v>
      </c>
      <c r="Z538" s="24">
        <f t="shared" si="233"/>
        <v>518</v>
      </c>
      <c r="AA538" s="22">
        <f t="shared" si="234"/>
        <v>-0.29598455598455603</v>
      </c>
      <c r="AB538" s="22">
        <f t="shared" si="235"/>
        <v>-3.5518146718146726</v>
      </c>
      <c r="AC538" s="22">
        <f t="shared" si="236"/>
        <v>-149.76818532818535</v>
      </c>
      <c r="AD538" s="22">
        <f t="shared" si="237"/>
        <v>-1.4431853281853364</v>
      </c>
      <c r="AE538" s="24"/>
      <c r="AF538" s="4">
        <v>-3.5518146718146726</v>
      </c>
      <c r="AG538" s="4">
        <v>0</v>
      </c>
      <c r="AH538" s="4">
        <f t="shared" si="239"/>
        <v>-3.5518146718146726</v>
      </c>
    </row>
    <row r="539" spans="1:34">
      <c r="A539" s="16" t="s">
        <v>1243</v>
      </c>
      <c r="B539" s="16" t="s">
        <v>1244</v>
      </c>
      <c r="C539" s="16" t="s">
        <v>1245</v>
      </c>
      <c r="D539" s="19">
        <v>37500</v>
      </c>
      <c r="E539" s="16" t="s">
        <v>111</v>
      </c>
      <c r="F539" s="20">
        <v>50</v>
      </c>
      <c r="G539" s="20">
        <v>0</v>
      </c>
      <c r="H539" s="20">
        <v>30</v>
      </c>
      <c r="I539" s="20">
        <v>0</v>
      </c>
      <c r="J539" s="21">
        <f t="shared" si="227"/>
        <v>360</v>
      </c>
      <c r="K539" s="22">
        <v>4648.8100000000004</v>
      </c>
      <c r="L539" s="19">
        <v>44804</v>
      </c>
      <c r="M539" s="22">
        <v>1859.6</v>
      </c>
      <c r="N539" s="22">
        <v>2789.21</v>
      </c>
      <c r="O539" s="22">
        <f t="shared" si="228"/>
        <v>2851.19</v>
      </c>
      <c r="P539" s="22">
        <v>61.98</v>
      </c>
      <c r="Q539" s="22">
        <f t="shared" si="229"/>
        <v>7.7474999999999996</v>
      </c>
      <c r="R539" s="22">
        <f t="shared" si="238"/>
        <v>30.99</v>
      </c>
      <c r="S539" s="22">
        <f t="shared" si="230"/>
        <v>2758.2200000000003</v>
      </c>
      <c r="U539" s="22">
        <v>2851.19</v>
      </c>
      <c r="V539" s="23">
        <v>62.5</v>
      </c>
      <c r="W539" s="23">
        <v>50</v>
      </c>
      <c r="X539" s="23">
        <f t="shared" si="231"/>
        <v>12.5</v>
      </c>
      <c r="Y539" s="24">
        <f t="shared" si="232"/>
        <v>150</v>
      </c>
      <c r="Z539" s="24">
        <f t="shared" si="233"/>
        <v>518</v>
      </c>
      <c r="AA539" s="22">
        <f t="shared" si="234"/>
        <v>5.5042277992277997</v>
      </c>
      <c r="AB539" s="22">
        <f t="shared" si="235"/>
        <v>66.0507335907336</v>
      </c>
      <c r="AC539" s="22">
        <f t="shared" si="236"/>
        <v>2785.1392664092664</v>
      </c>
      <c r="AD539" s="22">
        <f t="shared" si="237"/>
        <v>26.919266409266129</v>
      </c>
      <c r="AE539" s="24"/>
      <c r="AF539" s="4">
        <v>66.0507335907336</v>
      </c>
      <c r="AG539" s="4">
        <v>0</v>
      </c>
      <c r="AH539" s="4">
        <f t="shared" si="239"/>
        <v>66.0507335907336</v>
      </c>
    </row>
    <row r="540" spans="1:34">
      <c r="A540" s="16" t="s">
        <v>1246</v>
      </c>
      <c r="B540" s="16" t="s">
        <v>1247</v>
      </c>
      <c r="C540" s="16" t="s">
        <v>1248</v>
      </c>
      <c r="D540" s="19">
        <v>37500</v>
      </c>
      <c r="E540" s="16" t="s">
        <v>111</v>
      </c>
      <c r="F540" s="20">
        <v>50</v>
      </c>
      <c r="G540" s="20">
        <v>0</v>
      </c>
      <c r="H540" s="20">
        <v>30</v>
      </c>
      <c r="I540" s="20">
        <v>0</v>
      </c>
      <c r="J540" s="21">
        <f t="shared" si="227"/>
        <v>360</v>
      </c>
      <c r="K540" s="22">
        <v>12396.83</v>
      </c>
      <c r="L540" s="19">
        <v>44804</v>
      </c>
      <c r="M540" s="22">
        <v>4958.8</v>
      </c>
      <c r="N540" s="22">
        <v>7438.03</v>
      </c>
      <c r="O540" s="22">
        <f t="shared" si="228"/>
        <v>7603.32</v>
      </c>
      <c r="P540" s="22">
        <v>165.29</v>
      </c>
      <c r="Q540" s="22">
        <f t="shared" si="229"/>
        <v>20.661249999999999</v>
      </c>
      <c r="R540" s="22">
        <f t="shared" si="238"/>
        <v>82.644999999999996</v>
      </c>
      <c r="S540" s="22">
        <f t="shared" si="230"/>
        <v>7355.3849999999993</v>
      </c>
      <c r="U540" s="22">
        <v>7603.32</v>
      </c>
      <c r="V540" s="23">
        <v>62.5</v>
      </c>
      <c r="W540" s="23">
        <v>50</v>
      </c>
      <c r="X540" s="23">
        <f t="shared" si="231"/>
        <v>12.5</v>
      </c>
      <c r="Y540" s="24">
        <f t="shared" si="232"/>
        <v>150</v>
      </c>
      <c r="Z540" s="24">
        <f t="shared" si="233"/>
        <v>518</v>
      </c>
      <c r="AA540" s="22">
        <f t="shared" si="234"/>
        <v>14.678223938223937</v>
      </c>
      <c r="AB540" s="22">
        <f t="shared" si="235"/>
        <v>176.13868725868724</v>
      </c>
      <c r="AC540" s="22">
        <f t="shared" si="236"/>
        <v>7427.1813127413125</v>
      </c>
      <c r="AD540" s="22">
        <f t="shared" si="237"/>
        <v>71.796312741313159</v>
      </c>
      <c r="AE540" s="24"/>
      <c r="AF540" s="4">
        <v>176.13868725868724</v>
      </c>
      <c r="AG540" s="4">
        <v>0</v>
      </c>
      <c r="AH540" s="4">
        <f t="shared" si="239"/>
        <v>176.13868725868724</v>
      </c>
    </row>
    <row r="541" spans="1:34">
      <c r="A541" s="16" t="s">
        <v>1249</v>
      </c>
      <c r="B541" s="16" t="s">
        <v>1250</v>
      </c>
      <c r="C541" s="16" t="s">
        <v>733</v>
      </c>
      <c r="D541" s="19">
        <v>37500</v>
      </c>
      <c r="E541" s="16" t="s">
        <v>111</v>
      </c>
      <c r="F541" s="20">
        <v>50</v>
      </c>
      <c r="G541" s="20">
        <v>0</v>
      </c>
      <c r="H541" s="20">
        <v>30</v>
      </c>
      <c r="I541" s="20">
        <v>0</v>
      </c>
      <c r="J541" s="21">
        <f t="shared" si="227"/>
        <v>360</v>
      </c>
      <c r="K541" s="22">
        <v>3796.53</v>
      </c>
      <c r="L541" s="19">
        <v>44804</v>
      </c>
      <c r="M541" s="22">
        <v>1518.61</v>
      </c>
      <c r="N541" s="22">
        <v>2277.92</v>
      </c>
      <c r="O541" s="22">
        <f t="shared" si="228"/>
        <v>2328.54</v>
      </c>
      <c r="P541" s="22">
        <v>50.62</v>
      </c>
      <c r="Q541" s="22">
        <f t="shared" si="229"/>
        <v>6.3274999999999997</v>
      </c>
      <c r="R541" s="22">
        <f t="shared" si="238"/>
        <v>25.31</v>
      </c>
      <c r="S541" s="22">
        <f t="shared" si="230"/>
        <v>2252.61</v>
      </c>
      <c r="U541" s="22">
        <v>2328.54</v>
      </c>
      <c r="V541" s="23">
        <v>62.5</v>
      </c>
      <c r="W541" s="23">
        <v>50</v>
      </c>
      <c r="X541" s="23">
        <f t="shared" si="231"/>
        <v>12.5</v>
      </c>
      <c r="Y541" s="24">
        <f t="shared" si="232"/>
        <v>150</v>
      </c>
      <c r="Z541" s="24">
        <f t="shared" si="233"/>
        <v>518</v>
      </c>
      <c r="AA541" s="22">
        <f t="shared" si="234"/>
        <v>4.4952509652509649</v>
      </c>
      <c r="AB541" s="22">
        <f t="shared" si="235"/>
        <v>53.943011583011582</v>
      </c>
      <c r="AC541" s="22">
        <f t="shared" si="236"/>
        <v>2274.5969884169886</v>
      </c>
      <c r="AD541" s="22">
        <f t="shared" si="237"/>
        <v>21.986988416988424</v>
      </c>
      <c r="AE541" s="24"/>
      <c r="AF541" s="4">
        <v>53.943011583011582</v>
      </c>
      <c r="AG541" s="4">
        <v>0</v>
      </c>
      <c r="AH541" s="4">
        <f t="shared" si="239"/>
        <v>53.943011583011582</v>
      </c>
    </row>
    <row r="542" spans="1:34">
      <c r="A542" s="16" t="s">
        <v>1251</v>
      </c>
      <c r="B542" s="16" t="s">
        <v>1252</v>
      </c>
      <c r="C542" s="16" t="s">
        <v>1253</v>
      </c>
      <c r="D542" s="19">
        <v>37500</v>
      </c>
      <c r="E542" s="16" t="s">
        <v>111</v>
      </c>
      <c r="F542" s="20">
        <v>50</v>
      </c>
      <c r="G542" s="20">
        <v>0</v>
      </c>
      <c r="H542" s="20">
        <v>30</v>
      </c>
      <c r="I542" s="20">
        <v>0</v>
      </c>
      <c r="J542" s="21">
        <f t="shared" si="227"/>
        <v>360</v>
      </c>
      <c r="K542" s="22">
        <v>7593.06</v>
      </c>
      <c r="L542" s="19">
        <v>44804</v>
      </c>
      <c r="M542" s="22">
        <v>3037.19</v>
      </c>
      <c r="N542" s="22">
        <v>4555.87</v>
      </c>
      <c r="O542" s="22">
        <f t="shared" si="228"/>
        <v>4657.1099999999997</v>
      </c>
      <c r="P542" s="22">
        <v>101.24</v>
      </c>
      <c r="Q542" s="22">
        <f t="shared" si="229"/>
        <v>12.654999999999999</v>
      </c>
      <c r="R542" s="22">
        <f t="shared" si="238"/>
        <v>50.62</v>
      </c>
      <c r="S542" s="22">
        <f t="shared" si="230"/>
        <v>4505.25</v>
      </c>
      <c r="U542" s="22">
        <v>4657.1099999999997</v>
      </c>
      <c r="V542" s="23">
        <v>62.5</v>
      </c>
      <c r="W542" s="23">
        <v>50</v>
      </c>
      <c r="X542" s="23">
        <f t="shared" si="231"/>
        <v>12.5</v>
      </c>
      <c r="Y542" s="24">
        <f t="shared" si="232"/>
        <v>150</v>
      </c>
      <c r="Z542" s="24">
        <f t="shared" si="233"/>
        <v>518</v>
      </c>
      <c r="AA542" s="22">
        <f t="shared" si="234"/>
        <v>8.9905598455598454</v>
      </c>
      <c r="AB542" s="22">
        <f t="shared" si="235"/>
        <v>107.88671814671815</v>
      </c>
      <c r="AC542" s="22">
        <f t="shared" si="236"/>
        <v>4549.2232818532812</v>
      </c>
      <c r="AD542" s="22">
        <f t="shared" si="237"/>
        <v>43.973281853281151</v>
      </c>
      <c r="AE542" s="24"/>
      <c r="AF542" s="4">
        <v>107.88671814671815</v>
      </c>
      <c r="AG542" s="4">
        <v>0</v>
      </c>
      <c r="AH542" s="4">
        <f t="shared" si="239"/>
        <v>107.88671814671815</v>
      </c>
    </row>
    <row r="543" spans="1:34">
      <c r="A543" s="16" t="s">
        <v>1254</v>
      </c>
      <c r="B543" s="16" t="s">
        <v>1255</v>
      </c>
      <c r="C543" s="16" t="s">
        <v>1256</v>
      </c>
      <c r="D543" s="19">
        <v>37500</v>
      </c>
      <c r="E543" s="16" t="s">
        <v>111</v>
      </c>
      <c r="F543" s="20">
        <v>50</v>
      </c>
      <c r="G543" s="20">
        <v>0</v>
      </c>
      <c r="H543" s="20">
        <v>30</v>
      </c>
      <c r="I543" s="20">
        <v>0</v>
      </c>
      <c r="J543" s="21">
        <f t="shared" si="227"/>
        <v>360</v>
      </c>
      <c r="K543" s="22">
        <v>5801.72</v>
      </c>
      <c r="L543" s="19">
        <v>44804</v>
      </c>
      <c r="M543" s="22">
        <v>2320.8000000000002</v>
      </c>
      <c r="N543" s="22">
        <v>3480.92</v>
      </c>
      <c r="O543" s="22">
        <f t="shared" si="228"/>
        <v>3558.28</v>
      </c>
      <c r="P543" s="22">
        <v>77.36</v>
      </c>
      <c r="Q543" s="22">
        <f t="shared" si="229"/>
        <v>9.67</v>
      </c>
      <c r="R543" s="22">
        <f t="shared" si="238"/>
        <v>38.68</v>
      </c>
      <c r="S543" s="22">
        <f t="shared" si="230"/>
        <v>3442.2400000000002</v>
      </c>
      <c r="U543" s="22">
        <v>3558.28</v>
      </c>
      <c r="V543" s="23">
        <v>62.5</v>
      </c>
      <c r="W543" s="23">
        <v>50</v>
      </c>
      <c r="X543" s="23">
        <f t="shared" si="231"/>
        <v>12.5</v>
      </c>
      <c r="Y543" s="24">
        <f t="shared" si="232"/>
        <v>150</v>
      </c>
      <c r="Z543" s="24">
        <f t="shared" si="233"/>
        <v>518</v>
      </c>
      <c r="AA543" s="22">
        <f t="shared" si="234"/>
        <v>6.8692664092664097</v>
      </c>
      <c r="AB543" s="22">
        <f t="shared" si="235"/>
        <v>82.43119691119692</v>
      </c>
      <c r="AC543" s="22">
        <f t="shared" si="236"/>
        <v>3475.8488030888034</v>
      </c>
      <c r="AD543" s="22">
        <f t="shared" si="237"/>
        <v>33.608803088803143</v>
      </c>
      <c r="AE543" s="24"/>
      <c r="AF543" s="4">
        <v>82.43119691119692</v>
      </c>
      <c r="AG543" s="4">
        <v>0</v>
      </c>
      <c r="AH543" s="4">
        <f t="shared" si="239"/>
        <v>82.43119691119692</v>
      </c>
    </row>
    <row r="544" spans="1:34">
      <c r="A544" s="16" t="s">
        <v>1257</v>
      </c>
      <c r="B544" s="16" t="s">
        <v>1258</v>
      </c>
      <c r="C544" s="16" t="s">
        <v>1259</v>
      </c>
      <c r="D544" s="19">
        <v>37500</v>
      </c>
      <c r="E544" s="16" t="s">
        <v>111</v>
      </c>
      <c r="F544" s="20">
        <v>50</v>
      </c>
      <c r="G544" s="20">
        <v>0</v>
      </c>
      <c r="H544" s="20">
        <v>30</v>
      </c>
      <c r="I544" s="20">
        <v>0</v>
      </c>
      <c r="J544" s="21">
        <f t="shared" si="227"/>
        <v>360</v>
      </c>
      <c r="K544" s="22">
        <v>27335.01</v>
      </c>
      <c r="L544" s="19">
        <v>44804</v>
      </c>
      <c r="M544" s="22">
        <v>10934</v>
      </c>
      <c r="N544" s="22">
        <v>16401.009999999998</v>
      </c>
      <c r="O544" s="22">
        <f t="shared" si="228"/>
        <v>16765.469999999998</v>
      </c>
      <c r="P544" s="22">
        <v>364.46</v>
      </c>
      <c r="Q544" s="22">
        <f t="shared" si="229"/>
        <v>45.557499999999997</v>
      </c>
      <c r="R544" s="22">
        <f t="shared" si="238"/>
        <v>182.23</v>
      </c>
      <c r="S544" s="22">
        <f t="shared" si="230"/>
        <v>16218.779999999999</v>
      </c>
      <c r="U544" s="22">
        <v>16765.469999999998</v>
      </c>
      <c r="V544" s="23">
        <v>62.5</v>
      </c>
      <c r="W544" s="23">
        <v>50</v>
      </c>
      <c r="X544" s="23">
        <f t="shared" si="231"/>
        <v>12.5</v>
      </c>
      <c r="Y544" s="24">
        <f t="shared" si="232"/>
        <v>150</v>
      </c>
      <c r="Z544" s="24">
        <f t="shared" si="233"/>
        <v>518</v>
      </c>
      <c r="AA544" s="22">
        <f t="shared" si="234"/>
        <v>32.365772200772199</v>
      </c>
      <c r="AB544" s="22">
        <f t="shared" si="235"/>
        <v>388.38926640926638</v>
      </c>
      <c r="AC544" s="22">
        <f t="shared" si="236"/>
        <v>16377.08073359073</v>
      </c>
      <c r="AD544" s="22">
        <f t="shared" si="237"/>
        <v>158.3007335907314</v>
      </c>
      <c r="AE544" s="24"/>
      <c r="AF544" s="4">
        <v>388.38926640926638</v>
      </c>
      <c r="AG544" s="4">
        <v>0</v>
      </c>
      <c r="AH544" s="4">
        <f t="shared" si="239"/>
        <v>388.38926640926638</v>
      </c>
    </row>
    <row r="545" spans="1:34">
      <c r="A545" s="16" t="s">
        <v>1260</v>
      </c>
      <c r="B545" s="16" t="s">
        <v>1261</v>
      </c>
      <c r="C545" s="16" t="s">
        <v>1262</v>
      </c>
      <c r="D545" s="19">
        <v>37500</v>
      </c>
      <c r="E545" s="16" t="s">
        <v>111</v>
      </c>
      <c r="F545" s="20">
        <v>50</v>
      </c>
      <c r="G545" s="20">
        <v>0</v>
      </c>
      <c r="H545" s="20">
        <v>30</v>
      </c>
      <c r="I545" s="20">
        <v>0</v>
      </c>
      <c r="J545" s="21">
        <f t="shared" si="227"/>
        <v>360</v>
      </c>
      <c r="K545" s="22">
        <v>1859.52</v>
      </c>
      <c r="L545" s="19">
        <v>44804</v>
      </c>
      <c r="M545" s="22">
        <v>743.81</v>
      </c>
      <c r="N545" s="22">
        <v>1115.71</v>
      </c>
      <c r="O545" s="22">
        <f t="shared" si="228"/>
        <v>1140.5</v>
      </c>
      <c r="P545" s="22">
        <v>24.79</v>
      </c>
      <c r="Q545" s="22">
        <f t="shared" si="229"/>
        <v>3.0987499999999999</v>
      </c>
      <c r="R545" s="22">
        <f t="shared" si="238"/>
        <v>12.395</v>
      </c>
      <c r="S545" s="22">
        <f t="shared" si="230"/>
        <v>1103.3150000000001</v>
      </c>
      <c r="U545" s="22">
        <v>1140.5</v>
      </c>
      <c r="V545" s="23">
        <v>62.5</v>
      </c>
      <c r="W545" s="23">
        <v>50</v>
      </c>
      <c r="X545" s="23">
        <f t="shared" si="231"/>
        <v>12.5</v>
      </c>
      <c r="Y545" s="24">
        <f t="shared" si="232"/>
        <v>150</v>
      </c>
      <c r="Z545" s="24">
        <f t="shared" si="233"/>
        <v>518</v>
      </c>
      <c r="AA545" s="22">
        <f t="shared" si="234"/>
        <v>2.2017374517374519</v>
      </c>
      <c r="AB545" s="22">
        <f t="shared" si="235"/>
        <v>26.420849420849422</v>
      </c>
      <c r="AC545" s="22">
        <f t="shared" si="236"/>
        <v>1114.0791505791506</v>
      </c>
      <c r="AD545" s="22">
        <f t="shared" si="237"/>
        <v>10.76415057915051</v>
      </c>
      <c r="AE545" s="24"/>
      <c r="AF545" s="4">
        <v>26.420849420849422</v>
      </c>
      <c r="AG545" s="4">
        <v>0</v>
      </c>
      <c r="AH545" s="4">
        <f t="shared" si="239"/>
        <v>26.420849420849422</v>
      </c>
    </row>
    <row r="546" spans="1:34">
      <c r="A546" s="16" t="s">
        <v>1263</v>
      </c>
      <c r="B546" s="16" t="s">
        <v>1264</v>
      </c>
      <c r="C546" s="16" t="s">
        <v>840</v>
      </c>
      <c r="D546" s="19">
        <v>37500</v>
      </c>
      <c r="E546" s="16" t="s">
        <v>111</v>
      </c>
      <c r="F546" s="20">
        <v>50</v>
      </c>
      <c r="G546" s="20">
        <v>0</v>
      </c>
      <c r="H546" s="20">
        <v>30</v>
      </c>
      <c r="I546" s="20">
        <v>0</v>
      </c>
      <c r="J546" s="21">
        <f t="shared" si="227"/>
        <v>360</v>
      </c>
      <c r="K546" s="22">
        <v>2789.29</v>
      </c>
      <c r="L546" s="19">
        <v>44804</v>
      </c>
      <c r="M546" s="22">
        <v>1115.81</v>
      </c>
      <c r="N546" s="22">
        <v>1673.48</v>
      </c>
      <c r="O546" s="22">
        <f t="shared" si="228"/>
        <v>1710.67</v>
      </c>
      <c r="P546" s="22">
        <v>37.19</v>
      </c>
      <c r="Q546" s="22">
        <f t="shared" si="229"/>
        <v>4.6487499999999997</v>
      </c>
      <c r="R546" s="22">
        <f t="shared" si="238"/>
        <v>18.594999999999999</v>
      </c>
      <c r="S546" s="22">
        <f t="shared" si="230"/>
        <v>1654.885</v>
      </c>
      <c r="U546" s="22">
        <v>1710.67</v>
      </c>
      <c r="V546" s="23">
        <v>62.5</v>
      </c>
      <c r="W546" s="23">
        <v>50</v>
      </c>
      <c r="X546" s="23">
        <f t="shared" si="231"/>
        <v>12.5</v>
      </c>
      <c r="Y546" s="24">
        <f t="shared" si="232"/>
        <v>150</v>
      </c>
      <c r="Z546" s="24">
        <f t="shared" si="233"/>
        <v>518</v>
      </c>
      <c r="AA546" s="22">
        <f t="shared" si="234"/>
        <v>3.3024517374517375</v>
      </c>
      <c r="AB546" s="22">
        <f t="shared" si="235"/>
        <v>39.629420849420853</v>
      </c>
      <c r="AC546" s="22">
        <f t="shared" si="236"/>
        <v>1671.0405791505791</v>
      </c>
      <c r="AD546" s="22">
        <f t="shared" si="237"/>
        <v>16.155579150579115</v>
      </c>
      <c r="AE546" s="24"/>
      <c r="AF546" s="4">
        <v>39.629420849420853</v>
      </c>
      <c r="AG546" s="4">
        <v>0</v>
      </c>
      <c r="AH546" s="4">
        <f t="shared" si="239"/>
        <v>39.629420849420853</v>
      </c>
    </row>
    <row r="547" spans="1:34">
      <c r="A547" s="16" t="s">
        <v>1265</v>
      </c>
      <c r="B547" s="16" t="s">
        <v>1266</v>
      </c>
      <c r="C547" s="16" t="s">
        <v>1267</v>
      </c>
      <c r="D547" s="19">
        <v>37500</v>
      </c>
      <c r="E547" s="16" t="s">
        <v>111</v>
      </c>
      <c r="F547" s="20">
        <v>50</v>
      </c>
      <c r="G547" s="20">
        <v>0</v>
      </c>
      <c r="H547" s="20">
        <v>30</v>
      </c>
      <c r="I547" s="20">
        <v>0</v>
      </c>
      <c r="J547" s="21">
        <f t="shared" si="227"/>
        <v>360</v>
      </c>
      <c r="K547" s="22">
        <v>2866.77</v>
      </c>
      <c r="L547" s="19">
        <v>44804</v>
      </c>
      <c r="M547" s="22">
        <v>1146.8</v>
      </c>
      <c r="N547" s="22">
        <v>1719.97</v>
      </c>
      <c r="O547" s="22">
        <f t="shared" si="228"/>
        <v>1758.19</v>
      </c>
      <c r="P547" s="22">
        <v>38.22</v>
      </c>
      <c r="Q547" s="22">
        <f t="shared" si="229"/>
        <v>4.7774999999999999</v>
      </c>
      <c r="R547" s="22">
        <f t="shared" si="238"/>
        <v>19.11</v>
      </c>
      <c r="S547" s="22">
        <f t="shared" si="230"/>
        <v>1700.8600000000001</v>
      </c>
      <c r="U547" s="22">
        <v>1758.19</v>
      </c>
      <c r="V547" s="23">
        <v>62.5</v>
      </c>
      <c r="W547" s="23">
        <v>50</v>
      </c>
      <c r="X547" s="23">
        <f t="shared" si="231"/>
        <v>12.5</v>
      </c>
      <c r="Y547" s="24">
        <f t="shared" si="232"/>
        <v>150</v>
      </c>
      <c r="Z547" s="24">
        <f t="shared" si="233"/>
        <v>518</v>
      </c>
      <c r="AA547" s="22">
        <f t="shared" si="234"/>
        <v>3.3941891891891891</v>
      </c>
      <c r="AB547" s="22">
        <f t="shared" si="235"/>
        <v>40.730270270270267</v>
      </c>
      <c r="AC547" s="22">
        <f t="shared" si="236"/>
        <v>1717.4597297297298</v>
      </c>
      <c r="AD547" s="22">
        <f t="shared" si="237"/>
        <v>16.599729729729688</v>
      </c>
      <c r="AE547" s="24"/>
      <c r="AF547" s="4">
        <v>40.730270270270267</v>
      </c>
      <c r="AG547" s="4">
        <v>0</v>
      </c>
      <c r="AH547" s="4">
        <f t="shared" si="239"/>
        <v>40.730270270270267</v>
      </c>
    </row>
    <row r="548" spans="1:34">
      <c r="A548" s="16" t="s">
        <v>1268</v>
      </c>
      <c r="B548" s="16" t="s">
        <v>1269</v>
      </c>
      <c r="C548" s="16" t="s">
        <v>1270</v>
      </c>
      <c r="D548" s="19">
        <v>37500</v>
      </c>
      <c r="E548" s="16" t="s">
        <v>111</v>
      </c>
      <c r="F548" s="20">
        <v>50</v>
      </c>
      <c r="G548" s="20">
        <v>0</v>
      </c>
      <c r="H548" s="20">
        <v>30</v>
      </c>
      <c r="I548" s="20">
        <v>0</v>
      </c>
      <c r="J548" s="21">
        <f t="shared" si="227"/>
        <v>360</v>
      </c>
      <c r="K548" s="22">
        <v>511.37</v>
      </c>
      <c r="L548" s="19">
        <v>44804</v>
      </c>
      <c r="M548" s="22">
        <v>204.6</v>
      </c>
      <c r="N548" s="22">
        <v>306.77</v>
      </c>
      <c r="O548" s="22">
        <f t="shared" si="228"/>
        <v>313.58999999999997</v>
      </c>
      <c r="P548" s="22">
        <v>6.82</v>
      </c>
      <c r="Q548" s="22">
        <f t="shared" si="229"/>
        <v>0.85250000000000004</v>
      </c>
      <c r="R548" s="22">
        <f t="shared" si="238"/>
        <v>3.41</v>
      </c>
      <c r="S548" s="22">
        <f t="shared" si="230"/>
        <v>303.35999999999996</v>
      </c>
      <c r="U548" s="22">
        <v>313.58999999999997</v>
      </c>
      <c r="V548" s="23">
        <v>62.5</v>
      </c>
      <c r="W548" s="23">
        <v>50</v>
      </c>
      <c r="X548" s="23">
        <f t="shared" si="231"/>
        <v>12.5</v>
      </c>
      <c r="Y548" s="24">
        <f t="shared" si="232"/>
        <v>150</v>
      </c>
      <c r="Z548" s="24">
        <f t="shared" si="233"/>
        <v>518</v>
      </c>
      <c r="AA548" s="22">
        <f t="shared" si="234"/>
        <v>0.6053861003861003</v>
      </c>
      <c r="AB548" s="22">
        <f t="shared" si="235"/>
        <v>7.2646332046332036</v>
      </c>
      <c r="AC548" s="22">
        <f t="shared" si="236"/>
        <v>306.32536679536679</v>
      </c>
      <c r="AD548" s="22">
        <f t="shared" si="237"/>
        <v>2.9653667953668332</v>
      </c>
      <c r="AE548" s="24"/>
      <c r="AF548" s="4">
        <v>7.2646332046332036</v>
      </c>
      <c r="AG548" s="4">
        <v>0</v>
      </c>
      <c r="AH548" s="4">
        <f t="shared" si="239"/>
        <v>7.2646332046332036</v>
      </c>
    </row>
    <row r="549" spans="1:34">
      <c r="A549" s="16" t="s">
        <v>1271</v>
      </c>
      <c r="B549" s="16" t="s">
        <v>1272</v>
      </c>
      <c r="C549" s="16" t="s">
        <v>1273</v>
      </c>
      <c r="D549" s="19">
        <v>37500</v>
      </c>
      <c r="E549" s="16" t="s">
        <v>111</v>
      </c>
      <c r="F549" s="20">
        <v>50</v>
      </c>
      <c r="G549" s="20">
        <v>0</v>
      </c>
      <c r="H549" s="20">
        <v>30</v>
      </c>
      <c r="I549" s="20">
        <v>0</v>
      </c>
      <c r="J549" s="21">
        <f t="shared" si="227"/>
        <v>360</v>
      </c>
      <c r="K549" s="22">
        <v>98647.77</v>
      </c>
      <c r="L549" s="19">
        <v>44804</v>
      </c>
      <c r="M549" s="22">
        <v>39459.19</v>
      </c>
      <c r="N549" s="22">
        <v>59188.58</v>
      </c>
      <c r="O549" s="22">
        <f t="shared" si="228"/>
        <v>60503.880000000005</v>
      </c>
      <c r="P549" s="22">
        <v>1315.3</v>
      </c>
      <c r="Q549" s="22">
        <f t="shared" si="229"/>
        <v>164.41249999999999</v>
      </c>
      <c r="R549" s="22">
        <f t="shared" si="238"/>
        <v>657.65</v>
      </c>
      <c r="S549" s="22">
        <f t="shared" si="230"/>
        <v>58530.93</v>
      </c>
      <c r="U549" s="22">
        <v>60503.880000000005</v>
      </c>
      <c r="V549" s="23">
        <v>62.5</v>
      </c>
      <c r="W549" s="23">
        <v>50</v>
      </c>
      <c r="X549" s="23">
        <f t="shared" si="231"/>
        <v>12.5</v>
      </c>
      <c r="Y549" s="24">
        <f t="shared" si="232"/>
        <v>150</v>
      </c>
      <c r="Z549" s="24">
        <f t="shared" si="233"/>
        <v>518</v>
      </c>
      <c r="AA549" s="22">
        <f t="shared" si="234"/>
        <v>116.80285714285715</v>
      </c>
      <c r="AB549" s="22">
        <f t="shared" si="235"/>
        <v>1401.6342857142859</v>
      </c>
      <c r="AC549" s="22">
        <f t="shared" si="236"/>
        <v>59102.245714285717</v>
      </c>
      <c r="AD549" s="22">
        <f t="shared" si="237"/>
        <v>571.31571428571624</v>
      </c>
      <c r="AE549" s="24"/>
      <c r="AF549" s="4">
        <v>1401.6342857142859</v>
      </c>
      <c r="AG549" s="4">
        <v>0</v>
      </c>
      <c r="AH549" s="4">
        <f t="shared" si="239"/>
        <v>1401.6342857142859</v>
      </c>
    </row>
    <row r="550" spans="1:34">
      <c r="A550" s="16" t="s">
        <v>1274</v>
      </c>
      <c r="B550" s="16" t="s">
        <v>1275</v>
      </c>
      <c r="C550" s="16" t="s">
        <v>1276</v>
      </c>
      <c r="D550" s="19">
        <v>37500</v>
      </c>
      <c r="E550" s="16" t="s">
        <v>111</v>
      </c>
      <c r="F550" s="20">
        <v>50</v>
      </c>
      <c r="G550" s="20">
        <v>0</v>
      </c>
      <c r="H550" s="20">
        <v>30</v>
      </c>
      <c r="I550" s="20">
        <v>0</v>
      </c>
      <c r="J550" s="21">
        <f t="shared" si="227"/>
        <v>360</v>
      </c>
      <c r="K550" s="22">
        <v>99465.19</v>
      </c>
      <c r="L550" s="19">
        <v>44804</v>
      </c>
      <c r="M550" s="22">
        <v>39786.01</v>
      </c>
      <c r="N550" s="22">
        <v>59679.18</v>
      </c>
      <c r="O550" s="22">
        <f t="shared" si="228"/>
        <v>61005.38</v>
      </c>
      <c r="P550" s="22">
        <v>1326.2</v>
      </c>
      <c r="Q550" s="22">
        <f t="shared" si="229"/>
        <v>165.77500000000001</v>
      </c>
      <c r="R550" s="22">
        <f t="shared" si="238"/>
        <v>663.1</v>
      </c>
      <c r="S550" s="22">
        <f t="shared" si="230"/>
        <v>59016.08</v>
      </c>
      <c r="U550" s="22">
        <v>61005.38</v>
      </c>
      <c r="V550" s="23">
        <v>62.5</v>
      </c>
      <c r="W550" s="23">
        <v>50</v>
      </c>
      <c r="X550" s="23">
        <f t="shared" si="231"/>
        <v>12.5</v>
      </c>
      <c r="Y550" s="24">
        <f t="shared" si="232"/>
        <v>150</v>
      </c>
      <c r="Z550" s="24">
        <f t="shared" si="233"/>
        <v>518</v>
      </c>
      <c r="AA550" s="22">
        <f t="shared" si="234"/>
        <v>117.77100386100386</v>
      </c>
      <c r="AB550" s="22">
        <f t="shared" si="235"/>
        <v>1413.2520463320463</v>
      </c>
      <c r="AC550" s="22">
        <f t="shared" si="236"/>
        <v>59592.12795366795</v>
      </c>
      <c r="AD550" s="22">
        <f t="shared" si="237"/>
        <v>576.0479536679486</v>
      </c>
      <c r="AE550" s="24"/>
      <c r="AF550" s="4">
        <v>1413.2520463320463</v>
      </c>
      <c r="AG550" s="4">
        <v>0</v>
      </c>
      <c r="AH550" s="4">
        <f t="shared" si="239"/>
        <v>1413.2520463320463</v>
      </c>
    </row>
    <row r="551" spans="1:34">
      <c r="A551" s="16" t="s">
        <v>1277</v>
      </c>
      <c r="B551" s="16" t="s">
        <v>1278</v>
      </c>
      <c r="C551" s="16" t="s">
        <v>1279</v>
      </c>
      <c r="D551" s="19">
        <v>37500</v>
      </c>
      <c r="E551" s="16" t="s">
        <v>111</v>
      </c>
      <c r="F551" s="20">
        <v>50</v>
      </c>
      <c r="G551" s="20">
        <v>0</v>
      </c>
      <c r="H551" s="20">
        <v>30</v>
      </c>
      <c r="I551" s="20">
        <v>0</v>
      </c>
      <c r="J551" s="21">
        <f t="shared" si="227"/>
        <v>360</v>
      </c>
      <c r="K551" s="22">
        <v>33572.160000000003</v>
      </c>
      <c r="L551" s="19">
        <v>44804</v>
      </c>
      <c r="M551" s="22">
        <v>13428.8</v>
      </c>
      <c r="N551" s="22">
        <v>20143.36</v>
      </c>
      <c r="O551" s="22">
        <f t="shared" si="228"/>
        <v>20590.98</v>
      </c>
      <c r="P551" s="22">
        <v>447.62</v>
      </c>
      <c r="Q551" s="22">
        <f t="shared" si="229"/>
        <v>55.952500000000001</v>
      </c>
      <c r="R551" s="22">
        <f t="shared" si="238"/>
        <v>223.81</v>
      </c>
      <c r="S551" s="22">
        <f t="shared" si="230"/>
        <v>19919.55</v>
      </c>
      <c r="U551" s="22">
        <v>20590.98</v>
      </c>
      <c r="V551" s="23">
        <v>62.5</v>
      </c>
      <c r="W551" s="23">
        <v>50</v>
      </c>
      <c r="X551" s="23">
        <f t="shared" si="231"/>
        <v>12.5</v>
      </c>
      <c r="Y551" s="24">
        <f t="shared" si="232"/>
        <v>150</v>
      </c>
      <c r="Z551" s="24">
        <f t="shared" si="233"/>
        <v>518</v>
      </c>
      <c r="AA551" s="22">
        <f t="shared" si="234"/>
        <v>39.750926640926643</v>
      </c>
      <c r="AB551" s="22">
        <f t="shared" si="235"/>
        <v>477.01111969111969</v>
      </c>
      <c r="AC551" s="22">
        <f t="shared" si="236"/>
        <v>20113.968880308879</v>
      </c>
      <c r="AD551" s="22">
        <f t="shared" si="237"/>
        <v>194.41888030888003</v>
      </c>
      <c r="AE551" s="24"/>
      <c r="AF551" s="4">
        <v>477.01111969111969</v>
      </c>
      <c r="AG551" s="4">
        <v>0</v>
      </c>
      <c r="AH551" s="4">
        <f t="shared" si="239"/>
        <v>477.01111969111969</v>
      </c>
    </row>
    <row r="552" spans="1:34">
      <c r="A552" s="16" t="s">
        <v>1280</v>
      </c>
      <c r="B552" s="16" t="s">
        <v>1281</v>
      </c>
      <c r="C552" s="16" t="s">
        <v>1279</v>
      </c>
      <c r="D552" s="19">
        <v>37500</v>
      </c>
      <c r="E552" s="16" t="s">
        <v>111</v>
      </c>
      <c r="F552" s="20">
        <v>50</v>
      </c>
      <c r="G552" s="20">
        <v>0</v>
      </c>
      <c r="H552" s="20">
        <v>30</v>
      </c>
      <c r="I552" s="20">
        <v>0</v>
      </c>
      <c r="J552" s="21">
        <f t="shared" si="227"/>
        <v>360</v>
      </c>
      <c r="K552" s="22">
        <v>13574.53</v>
      </c>
      <c r="L552" s="19">
        <v>44804</v>
      </c>
      <c r="M552" s="22">
        <v>5429.8</v>
      </c>
      <c r="N552" s="22">
        <v>8144.73</v>
      </c>
      <c r="O552" s="22">
        <f t="shared" si="228"/>
        <v>8325.7199999999993</v>
      </c>
      <c r="P552" s="22">
        <v>180.99</v>
      </c>
      <c r="Q552" s="22">
        <f t="shared" si="229"/>
        <v>22.623750000000001</v>
      </c>
      <c r="R552" s="22">
        <f t="shared" si="238"/>
        <v>90.495000000000005</v>
      </c>
      <c r="S552" s="22">
        <f t="shared" si="230"/>
        <v>8054.2349999999997</v>
      </c>
      <c r="U552" s="22">
        <v>8325.7199999999993</v>
      </c>
      <c r="V552" s="23">
        <v>62.5</v>
      </c>
      <c r="W552" s="23">
        <v>50</v>
      </c>
      <c r="X552" s="23">
        <f t="shared" si="231"/>
        <v>12.5</v>
      </c>
      <c r="Y552" s="24">
        <f t="shared" si="232"/>
        <v>150</v>
      </c>
      <c r="Z552" s="24">
        <f t="shared" si="233"/>
        <v>518</v>
      </c>
      <c r="AA552" s="22">
        <f t="shared" si="234"/>
        <v>16.07281853281853</v>
      </c>
      <c r="AB552" s="22">
        <f t="shared" si="235"/>
        <v>192.87382239382237</v>
      </c>
      <c r="AC552" s="22">
        <f t="shared" si="236"/>
        <v>8132.8461776061768</v>
      </c>
      <c r="AD552" s="22">
        <f t="shared" si="237"/>
        <v>78.61117760617708</v>
      </c>
      <c r="AE552" s="24"/>
      <c r="AF552" s="4">
        <v>192.87382239382237</v>
      </c>
      <c r="AG552" s="4">
        <v>0</v>
      </c>
      <c r="AH552" s="4">
        <f t="shared" si="239"/>
        <v>192.87382239382237</v>
      </c>
    </row>
    <row r="553" spans="1:34">
      <c r="A553" s="16" t="s">
        <v>1282</v>
      </c>
      <c r="B553" s="16" t="s">
        <v>1283</v>
      </c>
      <c r="C553" s="16" t="s">
        <v>1273</v>
      </c>
      <c r="D553" s="19">
        <v>37500</v>
      </c>
      <c r="E553" s="16" t="s">
        <v>111</v>
      </c>
      <c r="F553" s="20">
        <v>50</v>
      </c>
      <c r="G553" s="20">
        <v>0</v>
      </c>
      <c r="H553" s="20">
        <v>30</v>
      </c>
      <c r="I553" s="20">
        <v>0</v>
      </c>
      <c r="J553" s="21">
        <f t="shared" si="227"/>
        <v>360</v>
      </c>
      <c r="K553" s="22">
        <v>2115.21</v>
      </c>
      <c r="L553" s="19">
        <v>44804</v>
      </c>
      <c r="M553" s="22">
        <v>846.2</v>
      </c>
      <c r="N553" s="22">
        <v>1269.01</v>
      </c>
      <c r="O553" s="22">
        <f t="shared" si="228"/>
        <v>1297.21</v>
      </c>
      <c r="P553" s="22">
        <v>28.2</v>
      </c>
      <c r="Q553" s="22">
        <f t="shared" si="229"/>
        <v>3.5249999999999999</v>
      </c>
      <c r="R553" s="22">
        <f t="shared" si="238"/>
        <v>14.1</v>
      </c>
      <c r="S553" s="22">
        <f t="shared" si="230"/>
        <v>1254.9100000000001</v>
      </c>
      <c r="U553" s="22">
        <v>1297.21</v>
      </c>
      <c r="V553" s="23">
        <v>62.5</v>
      </c>
      <c r="W553" s="23">
        <v>50</v>
      </c>
      <c r="X553" s="23">
        <f t="shared" si="231"/>
        <v>12.5</v>
      </c>
      <c r="Y553" s="24">
        <f t="shared" si="232"/>
        <v>150</v>
      </c>
      <c r="Z553" s="24">
        <f t="shared" si="233"/>
        <v>518</v>
      </c>
      <c r="AA553" s="22">
        <f t="shared" si="234"/>
        <v>2.5042664092664095</v>
      </c>
      <c r="AB553" s="22">
        <f t="shared" si="235"/>
        <v>30.051196911196914</v>
      </c>
      <c r="AC553" s="22">
        <f t="shared" si="236"/>
        <v>1267.1588030888031</v>
      </c>
      <c r="AD553" s="22">
        <f t="shared" si="237"/>
        <v>12.248803088803015</v>
      </c>
      <c r="AE553" s="24"/>
      <c r="AF553" s="4">
        <v>30.051196911196914</v>
      </c>
      <c r="AG553" s="4">
        <v>0</v>
      </c>
      <c r="AH553" s="4">
        <f t="shared" si="239"/>
        <v>30.051196911196914</v>
      </c>
    </row>
    <row r="554" spans="1:34">
      <c r="A554" s="16" t="s">
        <v>1284</v>
      </c>
      <c r="B554" s="16" t="s">
        <v>1285</v>
      </c>
      <c r="C554" s="16" t="s">
        <v>1279</v>
      </c>
      <c r="D554" s="19">
        <v>37500</v>
      </c>
      <c r="E554" s="16" t="s">
        <v>111</v>
      </c>
      <c r="F554" s="20">
        <v>50</v>
      </c>
      <c r="G554" s="20">
        <v>0</v>
      </c>
      <c r="H554" s="20">
        <v>30</v>
      </c>
      <c r="I554" s="20">
        <v>0</v>
      </c>
      <c r="J554" s="21">
        <f t="shared" si="227"/>
        <v>360</v>
      </c>
      <c r="K554" s="22">
        <v>31560.78</v>
      </c>
      <c r="L554" s="19">
        <v>44804</v>
      </c>
      <c r="M554" s="22">
        <v>12624.4</v>
      </c>
      <c r="N554" s="22">
        <v>18936.38</v>
      </c>
      <c r="O554" s="22">
        <f t="shared" si="228"/>
        <v>19357.190000000002</v>
      </c>
      <c r="P554" s="22">
        <v>420.81</v>
      </c>
      <c r="Q554" s="22">
        <f t="shared" si="229"/>
        <v>52.60125</v>
      </c>
      <c r="R554" s="22">
        <f t="shared" si="238"/>
        <v>210.405</v>
      </c>
      <c r="S554" s="22">
        <f t="shared" si="230"/>
        <v>18725.975000000002</v>
      </c>
      <c r="U554" s="22">
        <v>19357.190000000002</v>
      </c>
      <c r="V554" s="23">
        <v>62.5</v>
      </c>
      <c r="W554" s="23">
        <v>50</v>
      </c>
      <c r="X554" s="23">
        <f t="shared" si="231"/>
        <v>12.5</v>
      </c>
      <c r="Y554" s="24">
        <f t="shared" si="232"/>
        <v>150</v>
      </c>
      <c r="Z554" s="24">
        <f t="shared" si="233"/>
        <v>518</v>
      </c>
      <c r="AA554" s="22">
        <f t="shared" si="234"/>
        <v>37.369092664092669</v>
      </c>
      <c r="AB554" s="22">
        <f t="shared" si="235"/>
        <v>448.429111969112</v>
      </c>
      <c r="AC554" s="22">
        <f t="shared" si="236"/>
        <v>18908.760888030891</v>
      </c>
      <c r="AD554" s="22">
        <f t="shared" si="237"/>
        <v>182.7858880308886</v>
      </c>
      <c r="AE554" s="24"/>
      <c r="AF554" s="4">
        <v>448.429111969112</v>
      </c>
      <c r="AG554" s="4">
        <v>0</v>
      </c>
      <c r="AH554" s="4">
        <f t="shared" si="239"/>
        <v>448.429111969112</v>
      </c>
    </row>
    <row r="555" spans="1:34">
      <c r="A555" s="16" t="s">
        <v>1286</v>
      </c>
      <c r="B555" s="16" t="s">
        <v>1287</v>
      </c>
      <c r="C555" s="16" t="s">
        <v>1245</v>
      </c>
      <c r="D555" s="19">
        <v>37500</v>
      </c>
      <c r="E555" s="16" t="s">
        <v>111</v>
      </c>
      <c r="F555" s="20">
        <v>50</v>
      </c>
      <c r="G555" s="20">
        <v>0</v>
      </c>
      <c r="H555" s="20">
        <v>30</v>
      </c>
      <c r="I555" s="20">
        <v>0</v>
      </c>
      <c r="J555" s="21">
        <f t="shared" si="227"/>
        <v>360</v>
      </c>
      <c r="K555" s="22">
        <v>1549.6</v>
      </c>
      <c r="L555" s="19">
        <v>44804</v>
      </c>
      <c r="M555" s="22">
        <v>619.79999999999995</v>
      </c>
      <c r="N555" s="22">
        <v>929.8</v>
      </c>
      <c r="O555" s="22">
        <f t="shared" si="228"/>
        <v>950.45999999999992</v>
      </c>
      <c r="P555" s="22">
        <v>20.66</v>
      </c>
      <c r="Q555" s="22">
        <f t="shared" si="229"/>
        <v>2.5825</v>
      </c>
      <c r="R555" s="22">
        <f t="shared" si="238"/>
        <v>10.33</v>
      </c>
      <c r="S555" s="22">
        <f t="shared" si="230"/>
        <v>919.46999999999991</v>
      </c>
      <c r="U555" s="22">
        <v>950.45999999999992</v>
      </c>
      <c r="V555" s="23">
        <v>62.5</v>
      </c>
      <c r="W555" s="23">
        <v>50</v>
      </c>
      <c r="X555" s="23">
        <f t="shared" si="231"/>
        <v>12.5</v>
      </c>
      <c r="Y555" s="24">
        <f t="shared" si="232"/>
        <v>150</v>
      </c>
      <c r="Z555" s="24">
        <f t="shared" si="233"/>
        <v>518</v>
      </c>
      <c r="AA555" s="22">
        <f t="shared" si="234"/>
        <v>1.8348648648648647</v>
      </c>
      <c r="AB555" s="22">
        <f t="shared" si="235"/>
        <v>22.018378378378376</v>
      </c>
      <c r="AC555" s="22">
        <f t="shared" si="236"/>
        <v>928.44162162162149</v>
      </c>
      <c r="AD555" s="22">
        <f t="shared" si="237"/>
        <v>8.9716216216215798</v>
      </c>
      <c r="AE555" s="24"/>
      <c r="AF555" s="4">
        <v>22.018378378378376</v>
      </c>
      <c r="AG555" s="4">
        <v>0</v>
      </c>
      <c r="AH555" s="4">
        <f t="shared" si="239"/>
        <v>22.018378378378376</v>
      </c>
    </row>
    <row r="556" spans="1:34">
      <c r="A556" s="16" t="s">
        <v>1288</v>
      </c>
      <c r="B556" s="16" t="s">
        <v>1289</v>
      </c>
      <c r="C556" s="16" t="s">
        <v>1253</v>
      </c>
      <c r="D556" s="19">
        <v>37500</v>
      </c>
      <c r="E556" s="16" t="s">
        <v>111</v>
      </c>
      <c r="F556" s="20">
        <v>50</v>
      </c>
      <c r="G556" s="20">
        <v>0</v>
      </c>
      <c r="H556" s="20">
        <v>30</v>
      </c>
      <c r="I556" s="20">
        <v>0</v>
      </c>
      <c r="J556" s="21">
        <f t="shared" si="227"/>
        <v>360</v>
      </c>
      <c r="K556" s="22">
        <v>3099.21</v>
      </c>
      <c r="L556" s="19">
        <v>44804</v>
      </c>
      <c r="M556" s="22">
        <v>1239.8</v>
      </c>
      <c r="N556" s="22">
        <v>1859.41</v>
      </c>
      <c r="O556" s="22">
        <f t="shared" si="228"/>
        <v>1900.73</v>
      </c>
      <c r="P556" s="22">
        <v>41.32</v>
      </c>
      <c r="Q556" s="22">
        <f t="shared" si="229"/>
        <v>5.165</v>
      </c>
      <c r="R556" s="22">
        <f t="shared" si="238"/>
        <v>20.66</v>
      </c>
      <c r="S556" s="22">
        <f t="shared" si="230"/>
        <v>1838.75</v>
      </c>
      <c r="U556" s="22">
        <v>1900.73</v>
      </c>
      <c r="V556" s="23">
        <v>62.5</v>
      </c>
      <c r="W556" s="23">
        <v>50</v>
      </c>
      <c r="X556" s="23">
        <f t="shared" si="231"/>
        <v>12.5</v>
      </c>
      <c r="Y556" s="24">
        <f t="shared" si="232"/>
        <v>150</v>
      </c>
      <c r="Z556" s="24">
        <f t="shared" si="233"/>
        <v>518</v>
      </c>
      <c r="AA556" s="22">
        <f t="shared" si="234"/>
        <v>3.6693629343629346</v>
      </c>
      <c r="AB556" s="22">
        <f t="shared" si="235"/>
        <v>44.032355212355213</v>
      </c>
      <c r="AC556" s="22">
        <f t="shared" si="236"/>
        <v>1856.6976447876448</v>
      </c>
      <c r="AD556" s="22">
        <f t="shared" si="237"/>
        <v>17.947644787644776</v>
      </c>
      <c r="AE556" s="24"/>
      <c r="AF556" s="4">
        <v>44.032355212355213</v>
      </c>
      <c r="AG556" s="4">
        <v>0</v>
      </c>
      <c r="AH556" s="4">
        <f t="shared" si="239"/>
        <v>44.032355212355213</v>
      </c>
    </row>
    <row r="557" spans="1:34">
      <c r="A557" s="16" t="s">
        <v>1290</v>
      </c>
      <c r="B557" s="16" t="s">
        <v>1291</v>
      </c>
      <c r="C557" s="16" t="s">
        <v>1292</v>
      </c>
      <c r="D557" s="19">
        <v>37500</v>
      </c>
      <c r="E557" s="16" t="s">
        <v>111</v>
      </c>
      <c r="F557" s="20">
        <v>50</v>
      </c>
      <c r="G557" s="20">
        <v>0</v>
      </c>
      <c r="H557" s="20">
        <v>30</v>
      </c>
      <c r="I557" s="20">
        <v>0</v>
      </c>
      <c r="J557" s="21">
        <f t="shared" si="227"/>
        <v>360</v>
      </c>
      <c r="K557" s="22">
        <v>2324.41</v>
      </c>
      <c r="L557" s="19">
        <v>44804</v>
      </c>
      <c r="M557" s="22">
        <v>929.8</v>
      </c>
      <c r="N557" s="22">
        <v>1394.61</v>
      </c>
      <c r="O557" s="22">
        <f t="shared" si="228"/>
        <v>1425.6</v>
      </c>
      <c r="P557" s="22">
        <v>30.99</v>
      </c>
      <c r="Q557" s="22">
        <f t="shared" si="229"/>
        <v>3.8737499999999998</v>
      </c>
      <c r="R557" s="22">
        <f t="shared" si="238"/>
        <v>15.494999999999999</v>
      </c>
      <c r="S557" s="22">
        <f t="shared" si="230"/>
        <v>1379.115</v>
      </c>
      <c r="U557" s="22">
        <v>1425.6</v>
      </c>
      <c r="V557" s="23">
        <v>62.5</v>
      </c>
      <c r="W557" s="23">
        <v>50</v>
      </c>
      <c r="X557" s="23">
        <f t="shared" si="231"/>
        <v>12.5</v>
      </c>
      <c r="Y557" s="24">
        <f t="shared" si="232"/>
        <v>150</v>
      </c>
      <c r="Z557" s="24">
        <f t="shared" si="233"/>
        <v>518</v>
      </c>
      <c r="AA557" s="22">
        <f t="shared" si="234"/>
        <v>2.7521235521235519</v>
      </c>
      <c r="AB557" s="22">
        <f t="shared" si="235"/>
        <v>33.025482625482624</v>
      </c>
      <c r="AC557" s="22">
        <f t="shared" si="236"/>
        <v>1392.5745173745172</v>
      </c>
      <c r="AD557" s="22">
        <f t="shared" si="237"/>
        <v>13.459517374517191</v>
      </c>
      <c r="AE557" s="24"/>
      <c r="AF557" s="4">
        <v>33.025482625482624</v>
      </c>
      <c r="AG557" s="4">
        <v>0</v>
      </c>
      <c r="AH557" s="4">
        <f t="shared" si="239"/>
        <v>33.025482625482624</v>
      </c>
    </row>
    <row r="558" spans="1:34">
      <c r="A558" s="16" t="s">
        <v>1293</v>
      </c>
      <c r="B558" s="16" t="s">
        <v>1294</v>
      </c>
      <c r="C558" s="16" t="s">
        <v>1267</v>
      </c>
      <c r="D558" s="19">
        <v>37500</v>
      </c>
      <c r="E558" s="16" t="s">
        <v>111</v>
      </c>
      <c r="F558" s="20">
        <v>50</v>
      </c>
      <c r="G558" s="20">
        <v>0</v>
      </c>
      <c r="H558" s="20">
        <v>30</v>
      </c>
      <c r="I558" s="20">
        <v>0</v>
      </c>
      <c r="J558" s="21">
        <f t="shared" si="227"/>
        <v>360</v>
      </c>
      <c r="K558" s="22">
        <v>2510.36</v>
      </c>
      <c r="L558" s="19">
        <v>44804</v>
      </c>
      <c r="M558" s="22">
        <v>1004.2</v>
      </c>
      <c r="N558" s="22">
        <v>1506.16</v>
      </c>
      <c r="O558" s="22">
        <f t="shared" si="228"/>
        <v>1539.63</v>
      </c>
      <c r="P558" s="22">
        <v>33.47</v>
      </c>
      <c r="Q558" s="22">
        <f t="shared" si="229"/>
        <v>4.1837499999999999</v>
      </c>
      <c r="R558" s="22">
        <f t="shared" si="238"/>
        <v>16.734999999999999</v>
      </c>
      <c r="S558" s="22">
        <f t="shared" si="230"/>
        <v>1489.4250000000002</v>
      </c>
      <c r="U558" s="22">
        <v>1539.63</v>
      </c>
      <c r="V558" s="23">
        <v>62.5</v>
      </c>
      <c r="W558" s="23">
        <v>50</v>
      </c>
      <c r="X558" s="23">
        <f t="shared" si="231"/>
        <v>12.5</v>
      </c>
      <c r="Y558" s="24">
        <f t="shared" si="232"/>
        <v>150</v>
      </c>
      <c r="Z558" s="24">
        <f t="shared" si="233"/>
        <v>518</v>
      </c>
      <c r="AA558" s="22">
        <f t="shared" si="234"/>
        <v>2.9722586872586874</v>
      </c>
      <c r="AB558" s="22">
        <f t="shared" si="235"/>
        <v>35.667104247104248</v>
      </c>
      <c r="AC558" s="22">
        <f t="shared" si="236"/>
        <v>1503.9628957528957</v>
      </c>
      <c r="AD558" s="22">
        <f t="shared" si="237"/>
        <v>14.537895752895565</v>
      </c>
      <c r="AE558" s="24"/>
      <c r="AF558" s="4">
        <v>35.667104247104248</v>
      </c>
      <c r="AG558" s="4">
        <v>0</v>
      </c>
      <c r="AH558" s="4">
        <f t="shared" si="239"/>
        <v>35.667104247104248</v>
      </c>
    </row>
    <row r="559" spans="1:34">
      <c r="A559" s="16" t="s">
        <v>1295</v>
      </c>
      <c r="B559" s="16" t="s">
        <v>1296</v>
      </c>
      <c r="C559" s="16" t="s">
        <v>1273</v>
      </c>
      <c r="D559" s="19">
        <v>37500</v>
      </c>
      <c r="E559" s="16" t="s">
        <v>111</v>
      </c>
      <c r="F559" s="20">
        <v>50</v>
      </c>
      <c r="G559" s="20">
        <v>0</v>
      </c>
      <c r="H559" s="20">
        <v>30</v>
      </c>
      <c r="I559" s="20">
        <v>0</v>
      </c>
      <c r="J559" s="21">
        <f t="shared" si="227"/>
        <v>360</v>
      </c>
      <c r="K559" s="22">
        <v>40386.550000000003</v>
      </c>
      <c r="L559" s="19">
        <v>44804</v>
      </c>
      <c r="M559" s="22">
        <v>16154.59</v>
      </c>
      <c r="N559" s="22">
        <v>24231.96</v>
      </c>
      <c r="O559" s="22">
        <f t="shared" si="228"/>
        <v>24770.44</v>
      </c>
      <c r="P559" s="22">
        <v>538.48</v>
      </c>
      <c r="Q559" s="22">
        <f t="shared" si="229"/>
        <v>67.31</v>
      </c>
      <c r="R559" s="22">
        <f t="shared" si="238"/>
        <v>269.24</v>
      </c>
      <c r="S559" s="22">
        <f t="shared" si="230"/>
        <v>23962.719999999998</v>
      </c>
      <c r="U559" s="22">
        <v>24770.44</v>
      </c>
      <c r="V559" s="23">
        <v>62.5</v>
      </c>
      <c r="W559" s="23">
        <v>50</v>
      </c>
      <c r="X559" s="23">
        <f t="shared" si="231"/>
        <v>12.5</v>
      </c>
      <c r="Y559" s="24">
        <f t="shared" si="232"/>
        <v>150</v>
      </c>
      <c r="Z559" s="24">
        <f t="shared" si="233"/>
        <v>518</v>
      </c>
      <c r="AA559" s="22">
        <f t="shared" si="234"/>
        <v>47.819382239382236</v>
      </c>
      <c r="AB559" s="22">
        <f t="shared" si="235"/>
        <v>573.83258687258683</v>
      </c>
      <c r="AC559" s="22">
        <f t="shared" si="236"/>
        <v>24196.607413127411</v>
      </c>
      <c r="AD559" s="22">
        <f t="shared" si="237"/>
        <v>233.88741312741331</v>
      </c>
      <c r="AE559" s="24"/>
      <c r="AF559" s="4">
        <v>573.83258687258683</v>
      </c>
      <c r="AG559" s="4">
        <v>0</v>
      </c>
      <c r="AH559" s="4">
        <f t="shared" si="239"/>
        <v>573.83258687258683</v>
      </c>
    </row>
    <row r="560" spans="1:34">
      <c r="A560" s="16" t="s">
        <v>1297</v>
      </c>
      <c r="B560" s="16" t="s">
        <v>1298</v>
      </c>
      <c r="C560" s="16" t="s">
        <v>1279</v>
      </c>
      <c r="D560" s="19">
        <v>37500</v>
      </c>
      <c r="E560" s="16" t="s">
        <v>111</v>
      </c>
      <c r="F560" s="20">
        <v>50</v>
      </c>
      <c r="G560" s="20">
        <v>0</v>
      </c>
      <c r="H560" s="20">
        <v>30</v>
      </c>
      <c r="I560" s="20">
        <v>0</v>
      </c>
      <c r="J560" s="21">
        <f t="shared" si="227"/>
        <v>360</v>
      </c>
      <c r="K560" s="22">
        <v>32402.21</v>
      </c>
      <c r="L560" s="19">
        <v>44804</v>
      </c>
      <c r="M560" s="22">
        <v>12961</v>
      </c>
      <c r="N560" s="22">
        <v>19441.21</v>
      </c>
      <c r="O560" s="22">
        <f t="shared" si="228"/>
        <v>19873.239999999998</v>
      </c>
      <c r="P560" s="22">
        <v>432.03</v>
      </c>
      <c r="Q560" s="22">
        <f t="shared" si="229"/>
        <v>54.003749999999997</v>
      </c>
      <c r="R560" s="22">
        <f t="shared" si="238"/>
        <v>216.01499999999999</v>
      </c>
      <c r="S560" s="22">
        <f t="shared" si="230"/>
        <v>19225.195</v>
      </c>
      <c r="U560" s="22">
        <v>19873.239999999998</v>
      </c>
      <c r="V560" s="23">
        <v>62.5</v>
      </c>
      <c r="W560" s="23">
        <v>50</v>
      </c>
      <c r="X560" s="23">
        <f t="shared" si="231"/>
        <v>12.5</v>
      </c>
      <c r="Y560" s="24">
        <f t="shared" si="232"/>
        <v>150</v>
      </c>
      <c r="Z560" s="24">
        <f t="shared" si="233"/>
        <v>518</v>
      </c>
      <c r="AA560" s="22">
        <f t="shared" si="234"/>
        <v>38.365328185328181</v>
      </c>
      <c r="AB560" s="22">
        <f t="shared" si="235"/>
        <v>460.38393822393817</v>
      </c>
      <c r="AC560" s="22">
        <f t="shared" si="236"/>
        <v>19412.85606177606</v>
      </c>
      <c r="AD560" s="22">
        <f t="shared" si="237"/>
        <v>187.6610617760598</v>
      </c>
      <c r="AE560" s="24"/>
      <c r="AF560" s="4">
        <v>460.38393822393817</v>
      </c>
      <c r="AG560" s="4">
        <v>0</v>
      </c>
      <c r="AH560" s="4">
        <f t="shared" si="239"/>
        <v>460.38393822393817</v>
      </c>
    </row>
    <row r="561" spans="1:34">
      <c r="A561" s="16" t="s">
        <v>1299</v>
      </c>
      <c r="B561" s="16" t="s">
        <v>1300</v>
      </c>
      <c r="C561" s="16" t="s">
        <v>1301</v>
      </c>
      <c r="D561" s="19">
        <v>37622</v>
      </c>
      <c r="E561" s="16" t="s">
        <v>111</v>
      </c>
      <c r="F561" s="20">
        <v>50</v>
      </c>
      <c r="G561" s="20">
        <v>0</v>
      </c>
      <c r="H561" s="20">
        <v>30</v>
      </c>
      <c r="I561" s="20">
        <v>4</v>
      </c>
      <c r="J561" s="21">
        <f t="shared" si="227"/>
        <v>364</v>
      </c>
      <c r="K561" s="22">
        <v>149.46</v>
      </c>
      <c r="L561" s="19">
        <v>44804</v>
      </c>
      <c r="M561" s="22">
        <v>58.81</v>
      </c>
      <c r="N561" s="22">
        <v>90.65</v>
      </c>
      <c r="O561" s="22">
        <f t="shared" si="228"/>
        <v>92.64</v>
      </c>
      <c r="P561" s="22">
        <v>1.99</v>
      </c>
      <c r="Q561" s="22">
        <f t="shared" si="229"/>
        <v>0.24875</v>
      </c>
      <c r="R561" s="22">
        <f t="shared" si="238"/>
        <v>0.995</v>
      </c>
      <c r="S561" s="22">
        <f t="shared" si="230"/>
        <v>89.655000000000001</v>
      </c>
      <c r="U561" s="22">
        <v>92.64</v>
      </c>
      <c r="V561" s="23">
        <v>62.5</v>
      </c>
      <c r="W561" s="23">
        <v>50</v>
      </c>
      <c r="X561" s="23">
        <f t="shared" si="231"/>
        <v>12.5</v>
      </c>
      <c r="Y561" s="24">
        <f t="shared" si="232"/>
        <v>150</v>
      </c>
      <c r="Z561" s="24">
        <f t="shared" si="233"/>
        <v>522</v>
      </c>
      <c r="AA561" s="22">
        <f t="shared" si="234"/>
        <v>0.1774712643678161</v>
      </c>
      <c r="AB561" s="22">
        <f t="shared" si="235"/>
        <v>2.1296551724137931</v>
      </c>
      <c r="AC561" s="22">
        <f t="shared" si="236"/>
        <v>90.510344827586209</v>
      </c>
      <c r="AD561" s="22">
        <f t="shared" si="237"/>
        <v>0.85534482758620811</v>
      </c>
      <c r="AE561" s="24"/>
      <c r="AF561" s="4">
        <v>2.1296551724137931</v>
      </c>
      <c r="AG561" s="4">
        <v>0</v>
      </c>
      <c r="AH561" s="4">
        <f t="shared" si="239"/>
        <v>2.1296551724137931</v>
      </c>
    </row>
    <row r="562" spans="1:34">
      <c r="A562" s="16" t="s">
        <v>1302</v>
      </c>
      <c r="B562" s="16" t="s">
        <v>1303</v>
      </c>
      <c r="C562" s="16" t="s">
        <v>1304</v>
      </c>
      <c r="D562" s="19">
        <v>37622</v>
      </c>
      <c r="E562" s="16" t="s">
        <v>111</v>
      </c>
      <c r="F562" s="20">
        <v>50</v>
      </c>
      <c r="G562" s="20">
        <v>0</v>
      </c>
      <c r="H562" s="20">
        <v>30</v>
      </c>
      <c r="I562" s="20">
        <v>4</v>
      </c>
      <c r="J562" s="21">
        <f t="shared" si="227"/>
        <v>364</v>
      </c>
      <c r="K562" s="22">
        <v>597.85</v>
      </c>
      <c r="L562" s="19">
        <v>44804</v>
      </c>
      <c r="M562" s="22">
        <v>235.22</v>
      </c>
      <c r="N562" s="22">
        <v>362.63</v>
      </c>
      <c r="O562" s="22">
        <f t="shared" si="228"/>
        <v>370.6</v>
      </c>
      <c r="P562" s="22">
        <v>7.97</v>
      </c>
      <c r="Q562" s="22">
        <f t="shared" si="229"/>
        <v>0.99624999999999997</v>
      </c>
      <c r="R562" s="22">
        <f t="shared" si="238"/>
        <v>3.9849999999999999</v>
      </c>
      <c r="S562" s="22">
        <f t="shared" si="230"/>
        <v>358.64499999999998</v>
      </c>
      <c r="U562" s="22">
        <v>370.6</v>
      </c>
      <c r="V562" s="23">
        <v>62.5</v>
      </c>
      <c r="W562" s="23">
        <v>50</v>
      </c>
      <c r="X562" s="23">
        <f t="shared" si="231"/>
        <v>12.5</v>
      </c>
      <c r="Y562" s="24">
        <f t="shared" si="232"/>
        <v>150</v>
      </c>
      <c r="Z562" s="24">
        <f t="shared" si="233"/>
        <v>522</v>
      </c>
      <c r="AA562" s="22">
        <f t="shared" si="234"/>
        <v>0.70996168582375485</v>
      </c>
      <c r="AB562" s="22">
        <f t="shared" si="235"/>
        <v>8.5195402298850578</v>
      </c>
      <c r="AC562" s="22">
        <f t="shared" si="236"/>
        <v>362.08045977011494</v>
      </c>
      <c r="AD562" s="22">
        <f t="shared" si="237"/>
        <v>3.4354597701149601</v>
      </c>
      <c r="AE562" s="24"/>
      <c r="AF562" s="4">
        <v>8.5195402298850578</v>
      </c>
      <c r="AG562" s="4">
        <v>0</v>
      </c>
      <c r="AH562" s="4">
        <f t="shared" si="239"/>
        <v>8.5195402298850578</v>
      </c>
    </row>
    <row r="563" spans="1:34">
      <c r="A563" s="16" t="s">
        <v>1305</v>
      </c>
      <c r="B563" s="16" t="s">
        <v>1306</v>
      </c>
      <c r="C563" s="16" t="s">
        <v>1304</v>
      </c>
      <c r="D563" s="19">
        <v>37500</v>
      </c>
      <c r="E563" s="16" t="s">
        <v>111</v>
      </c>
      <c r="F563" s="20">
        <v>50</v>
      </c>
      <c r="G563" s="20">
        <v>0</v>
      </c>
      <c r="H563" s="20">
        <v>30</v>
      </c>
      <c r="I563" s="20">
        <v>0</v>
      </c>
      <c r="J563" s="21">
        <f t="shared" si="227"/>
        <v>360</v>
      </c>
      <c r="K563" s="22">
        <v>1647.17</v>
      </c>
      <c r="L563" s="19">
        <v>44804</v>
      </c>
      <c r="M563" s="22">
        <v>658.81</v>
      </c>
      <c r="N563" s="22">
        <v>988.36</v>
      </c>
      <c r="O563" s="22">
        <f t="shared" si="228"/>
        <v>1010.32</v>
      </c>
      <c r="P563" s="22">
        <v>21.96</v>
      </c>
      <c r="Q563" s="22">
        <f t="shared" si="229"/>
        <v>2.7450000000000001</v>
      </c>
      <c r="R563" s="22">
        <f t="shared" si="238"/>
        <v>10.98</v>
      </c>
      <c r="S563" s="22">
        <f t="shared" si="230"/>
        <v>977.38</v>
      </c>
      <c r="U563" s="22">
        <v>1010.32</v>
      </c>
      <c r="V563" s="23">
        <v>62.5</v>
      </c>
      <c r="W563" s="23">
        <v>50</v>
      </c>
      <c r="X563" s="23">
        <f t="shared" si="231"/>
        <v>12.5</v>
      </c>
      <c r="Y563" s="24">
        <f t="shared" si="232"/>
        <v>150</v>
      </c>
      <c r="Z563" s="24">
        <f t="shared" si="233"/>
        <v>518</v>
      </c>
      <c r="AA563" s="22">
        <f t="shared" si="234"/>
        <v>1.9504247104247106</v>
      </c>
      <c r="AB563" s="22">
        <f t="shared" si="235"/>
        <v>23.405096525096525</v>
      </c>
      <c r="AC563" s="22">
        <f t="shared" si="236"/>
        <v>986.91490347490355</v>
      </c>
      <c r="AD563" s="22">
        <f t="shared" si="237"/>
        <v>9.5349034749035582</v>
      </c>
      <c r="AE563" s="24"/>
      <c r="AF563" s="4">
        <v>23.405096525096525</v>
      </c>
      <c r="AG563" s="4">
        <v>0</v>
      </c>
      <c r="AH563" s="4">
        <f t="shared" si="239"/>
        <v>23.405096525096525</v>
      </c>
    </row>
    <row r="564" spans="1:34">
      <c r="A564" s="16" t="s">
        <v>1307</v>
      </c>
      <c r="B564" s="16" t="s">
        <v>1308</v>
      </c>
      <c r="C564" s="16" t="s">
        <v>1304</v>
      </c>
      <c r="D564" s="19">
        <v>37591</v>
      </c>
      <c r="E564" s="16" t="s">
        <v>111</v>
      </c>
      <c r="F564" s="20">
        <v>50</v>
      </c>
      <c r="G564" s="20">
        <v>0</v>
      </c>
      <c r="H564" s="20">
        <v>30</v>
      </c>
      <c r="I564" s="20">
        <v>3</v>
      </c>
      <c r="J564" s="21">
        <f t="shared" si="227"/>
        <v>363</v>
      </c>
      <c r="K564" s="22">
        <v>318.18</v>
      </c>
      <c r="L564" s="19">
        <v>44804</v>
      </c>
      <c r="M564" s="22">
        <v>125.61</v>
      </c>
      <c r="N564" s="22">
        <v>192.57</v>
      </c>
      <c r="O564" s="22">
        <f t="shared" si="228"/>
        <v>196.81</v>
      </c>
      <c r="P564" s="22">
        <v>4.24</v>
      </c>
      <c r="Q564" s="22">
        <f t="shared" si="229"/>
        <v>0.53</v>
      </c>
      <c r="R564" s="22">
        <f t="shared" si="238"/>
        <v>2.12</v>
      </c>
      <c r="S564" s="22">
        <f t="shared" si="230"/>
        <v>190.45</v>
      </c>
      <c r="U564" s="22">
        <v>196.81</v>
      </c>
      <c r="V564" s="23">
        <v>62.5</v>
      </c>
      <c r="W564" s="23">
        <v>50</v>
      </c>
      <c r="X564" s="23">
        <f t="shared" si="231"/>
        <v>12.5</v>
      </c>
      <c r="Y564" s="24">
        <f t="shared" si="232"/>
        <v>150</v>
      </c>
      <c r="Z564" s="24">
        <f t="shared" si="233"/>
        <v>521</v>
      </c>
      <c r="AA564" s="22">
        <f t="shared" si="234"/>
        <v>0.37775431861804221</v>
      </c>
      <c r="AB564" s="22">
        <f t="shared" si="235"/>
        <v>4.5330518234165069</v>
      </c>
      <c r="AC564" s="22">
        <f t="shared" si="236"/>
        <v>192.27694817658349</v>
      </c>
      <c r="AD564" s="22">
        <f t="shared" si="237"/>
        <v>1.8269481765834996</v>
      </c>
      <c r="AE564" s="24"/>
      <c r="AF564" s="4">
        <v>4.5330518234165069</v>
      </c>
      <c r="AG564" s="4">
        <v>0</v>
      </c>
      <c r="AH564" s="4">
        <f t="shared" si="239"/>
        <v>4.5330518234165069</v>
      </c>
    </row>
    <row r="565" spans="1:34">
      <c r="A565" s="16" t="s">
        <v>1309</v>
      </c>
      <c r="B565" s="16" t="s">
        <v>1310</v>
      </c>
      <c r="C565" s="16" t="s">
        <v>1311</v>
      </c>
      <c r="D565" s="19">
        <v>37622</v>
      </c>
      <c r="E565" s="16" t="s">
        <v>111</v>
      </c>
      <c r="F565" s="20">
        <v>50</v>
      </c>
      <c r="G565" s="20">
        <v>0</v>
      </c>
      <c r="H565" s="20">
        <v>30</v>
      </c>
      <c r="I565" s="20">
        <v>4</v>
      </c>
      <c r="J565" s="21">
        <f t="shared" si="227"/>
        <v>364</v>
      </c>
      <c r="K565" s="22">
        <v>5654.33</v>
      </c>
      <c r="L565" s="19">
        <v>44804</v>
      </c>
      <c r="M565" s="22">
        <v>2224.1</v>
      </c>
      <c r="N565" s="22">
        <v>3430.23</v>
      </c>
      <c r="O565" s="22">
        <f t="shared" si="228"/>
        <v>3505.62</v>
      </c>
      <c r="P565" s="22">
        <v>75.39</v>
      </c>
      <c r="Q565" s="22">
        <f t="shared" si="229"/>
        <v>9.4237500000000001</v>
      </c>
      <c r="R565" s="22">
        <f t="shared" si="238"/>
        <v>37.695</v>
      </c>
      <c r="S565" s="22">
        <f t="shared" si="230"/>
        <v>3392.5349999999999</v>
      </c>
      <c r="U565" s="22">
        <v>3505.62</v>
      </c>
      <c r="V565" s="23">
        <v>62.5</v>
      </c>
      <c r="W565" s="23">
        <v>50</v>
      </c>
      <c r="X565" s="23">
        <f t="shared" si="231"/>
        <v>12.5</v>
      </c>
      <c r="Y565" s="24">
        <f t="shared" si="232"/>
        <v>150</v>
      </c>
      <c r="Z565" s="24">
        <f t="shared" si="233"/>
        <v>522</v>
      </c>
      <c r="AA565" s="22">
        <f t="shared" si="234"/>
        <v>6.7157471264367814</v>
      </c>
      <c r="AB565" s="22">
        <f t="shared" si="235"/>
        <v>80.588965517241377</v>
      </c>
      <c r="AC565" s="22">
        <f t="shared" si="236"/>
        <v>3425.0310344827585</v>
      </c>
      <c r="AD565" s="22">
        <f t="shared" si="237"/>
        <v>32.49603448275866</v>
      </c>
      <c r="AE565" s="24"/>
      <c r="AF565" s="4">
        <v>80.588965517241377</v>
      </c>
      <c r="AG565" s="4">
        <v>0</v>
      </c>
      <c r="AH565" s="4">
        <f t="shared" si="239"/>
        <v>80.588965517241377</v>
      </c>
    </row>
    <row r="566" spans="1:34">
      <c r="A566" s="16" t="s">
        <v>1312</v>
      </c>
      <c r="B566" s="16" t="s">
        <v>1313</v>
      </c>
      <c r="C566" s="16" t="s">
        <v>1314</v>
      </c>
      <c r="D566" s="19">
        <v>37622</v>
      </c>
      <c r="E566" s="16" t="s">
        <v>111</v>
      </c>
      <c r="F566" s="20">
        <v>50</v>
      </c>
      <c r="G566" s="20">
        <v>0</v>
      </c>
      <c r="H566" s="20">
        <v>30</v>
      </c>
      <c r="I566" s="20">
        <v>4</v>
      </c>
      <c r="J566" s="21">
        <f t="shared" si="227"/>
        <v>364</v>
      </c>
      <c r="K566" s="22">
        <v>6261.29</v>
      </c>
      <c r="L566" s="19">
        <v>44804</v>
      </c>
      <c r="M566" s="22">
        <v>2462.86</v>
      </c>
      <c r="N566" s="22">
        <v>3798.43</v>
      </c>
      <c r="O566" s="22">
        <f t="shared" si="228"/>
        <v>3881.91</v>
      </c>
      <c r="P566" s="22">
        <v>83.48</v>
      </c>
      <c r="Q566" s="22">
        <f t="shared" si="229"/>
        <v>10.435</v>
      </c>
      <c r="R566" s="22">
        <f t="shared" si="238"/>
        <v>41.74</v>
      </c>
      <c r="S566" s="22">
        <f t="shared" si="230"/>
        <v>3756.69</v>
      </c>
      <c r="U566" s="22">
        <v>3881.91</v>
      </c>
      <c r="V566" s="23">
        <v>62.5</v>
      </c>
      <c r="W566" s="23">
        <v>50</v>
      </c>
      <c r="X566" s="23">
        <f t="shared" si="231"/>
        <v>12.5</v>
      </c>
      <c r="Y566" s="24">
        <f t="shared" si="232"/>
        <v>150</v>
      </c>
      <c r="Z566" s="24">
        <f t="shared" si="233"/>
        <v>522</v>
      </c>
      <c r="AA566" s="22">
        <f t="shared" si="234"/>
        <v>7.4366091954022986</v>
      </c>
      <c r="AB566" s="22">
        <f t="shared" si="235"/>
        <v>89.239310344827587</v>
      </c>
      <c r="AC566" s="22">
        <f t="shared" si="236"/>
        <v>3792.6706896551723</v>
      </c>
      <c r="AD566" s="22">
        <f t="shared" si="237"/>
        <v>35.980689655172228</v>
      </c>
      <c r="AE566" s="24"/>
      <c r="AF566" s="4">
        <v>89.239310344827587</v>
      </c>
      <c r="AG566" s="4">
        <v>0</v>
      </c>
      <c r="AH566" s="4">
        <f t="shared" si="239"/>
        <v>89.239310344827587</v>
      </c>
    </row>
    <row r="567" spans="1:34">
      <c r="A567" s="16" t="s">
        <v>1315</v>
      </c>
      <c r="B567" s="16" t="s">
        <v>1316</v>
      </c>
      <c r="C567" s="16" t="s">
        <v>1317</v>
      </c>
      <c r="D567" s="19">
        <v>37622</v>
      </c>
      <c r="E567" s="16" t="s">
        <v>111</v>
      </c>
      <c r="F567" s="20">
        <v>50</v>
      </c>
      <c r="G567" s="20">
        <v>0</v>
      </c>
      <c r="H567" s="20">
        <v>30</v>
      </c>
      <c r="I567" s="20">
        <v>4</v>
      </c>
      <c r="J567" s="21">
        <f t="shared" si="227"/>
        <v>364</v>
      </c>
      <c r="K567" s="22">
        <v>-472.13</v>
      </c>
      <c r="L567" s="19">
        <v>44804</v>
      </c>
      <c r="M567" s="22">
        <v>-185.66</v>
      </c>
      <c r="N567" s="22">
        <v>-286.47000000000003</v>
      </c>
      <c r="O567" s="22">
        <f t="shared" si="228"/>
        <v>-292.76000000000005</v>
      </c>
      <c r="P567" s="22">
        <v>-6.29</v>
      </c>
      <c r="Q567" s="22">
        <f t="shared" si="229"/>
        <v>-0.78625</v>
      </c>
      <c r="R567" s="22">
        <f t="shared" si="238"/>
        <v>-3.145</v>
      </c>
      <c r="S567" s="22">
        <f t="shared" si="230"/>
        <v>-283.32500000000005</v>
      </c>
      <c r="U567" s="22">
        <v>-292.76000000000005</v>
      </c>
      <c r="V567" s="23">
        <v>62.5</v>
      </c>
      <c r="W567" s="23">
        <v>50</v>
      </c>
      <c r="X567" s="23">
        <f t="shared" si="231"/>
        <v>12.5</v>
      </c>
      <c r="Y567" s="24">
        <f t="shared" si="232"/>
        <v>150</v>
      </c>
      <c r="Z567" s="24">
        <f t="shared" si="233"/>
        <v>522</v>
      </c>
      <c r="AA567" s="22">
        <f t="shared" si="234"/>
        <v>-0.56084291187739477</v>
      </c>
      <c r="AB567" s="22">
        <f t="shared" si="235"/>
        <v>-6.7301149425287372</v>
      </c>
      <c r="AC567" s="22">
        <f t="shared" si="236"/>
        <v>-286.02988505747129</v>
      </c>
      <c r="AD567" s="22">
        <f t="shared" si="237"/>
        <v>-2.7048850574712446</v>
      </c>
      <c r="AE567" s="24"/>
      <c r="AF567" s="4">
        <v>-6.7301149425287372</v>
      </c>
      <c r="AG567" s="4">
        <v>0</v>
      </c>
      <c r="AH567" s="4">
        <f t="shared" si="239"/>
        <v>-6.7301149425287372</v>
      </c>
    </row>
    <row r="568" spans="1:34">
      <c r="A568" s="16" t="s">
        <v>1318</v>
      </c>
      <c r="B568" s="16" t="s">
        <v>1319</v>
      </c>
      <c r="C568" s="16" t="s">
        <v>1320</v>
      </c>
      <c r="D568" s="19">
        <v>37622</v>
      </c>
      <c r="E568" s="16" t="s">
        <v>111</v>
      </c>
      <c r="F568" s="20">
        <v>50</v>
      </c>
      <c r="G568" s="20">
        <v>0</v>
      </c>
      <c r="H568" s="20">
        <v>30</v>
      </c>
      <c r="I568" s="20">
        <v>4</v>
      </c>
      <c r="J568" s="21">
        <f t="shared" si="227"/>
        <v>364</v>
      </c>
      <c r="K568" s="22">
        <v>-500</v>
      </c>
      <c r="L568" s="19">
        <v>44804</v>
      </c>
      <c r="M568" s="22">
        <v>-196.66</v>
      </c>
      <c r="N568" s="22">
        <v>-303.33999999999997</v>
      </c>
      <c r="O568" s="22">
        <f t="shared" si="228"/>
        <v>-310</v>
      </c>
      <c r="P568" s="22">
        <v>-6.66</v>
      </c>
      <c r="Q568" s="22">
        <f t="shared" si="229"/>
        <v>-0.83250000000000002</v>
      </c>
      <c r="R568" s="22">
        <f t="shared" si="238"/>
        <v>-3.33</v>
      </c>
      <c r="S568" s="22">
        <f t="shared" si="230"/>
        <v>-300.01</v>
      </c>
      <c r="U568" s="22">
        <v>-310</v>
      </c>
      <c r="V568" s="23">
        <v>62.5</v>
      </c>
      <c r="W568" s="23">
        <v>50</v>
      </c>
      <c r="X568" s="23">
        <f t="shared" si="231"/>
        <v>12.5</v>
      </c>
      <c r="Y568" s="24">
        <f t="shared" si="232"/>
        <v>150</v>
      </c>
      <c r="Z568" s="24">
        <f t="shared" si="233"/>
        <v>522</v>
      </c>
      <c r="AA568" s="22">
        <f t="shared" si="234"/>
        <v>-0.5938697318007663</v>
      </c>
      <c r="AB568" s="22">
        <f t="shared" si="235"/>
        <v>-7.1264367816091951</v>
      </c>
      <c r="AC568" s="22">
        <f t="shared" si="236"/>
        <v>-302.87356321839081</v>
      </c>
      <c r="AD568" s="22">
        <f t="shared" si="237"/>
        <v>-2.8635632183908228</v>
      </c>
      <c r="AE568" s="24"/>
      <c r="AF568" s="4">
        <v>-7.1264367816091951</v>
      </c>
      <c r="AG568" s="4">
        <v>0</v>
      </c>
      <c r="AH568" s="4">
        <f t="shared" si="239"/>
        <v>-7.1264367816091951</v>
      </c>
    </row>
    <row r="569" spans="1:34">
      <c r="A569" s="16" t="s">
        <v>1321</v>
      </c>
      <c r="B569" s="16" t="s">
        <v>1322</v>
      </c>
      <c r="C569" s="16" t="s">
        <v>1323</v>
      </c>
      <c r="D569" s="19">
        <v>37681</v>
      </c>
      <c r="E569" s="16" t="s">
        <v>111</v>
      </c>
      <c r="F569" s="20">
        <v>50</v>
      </c>
      <c r="G569" s="20">
        <v>0</v>
      </c>
      <c r="H569" s="20">
        <v>30</v>
      </c>
      <c r="I569" s="20">
        <v>6</v>
      </c>
      <c r="J569" s="21">
        <f t="shared" si="227"/>
        <v>366</v>
      </c>
      <c r="K569" s="22">
        <v>651.04999999999995</v>
      </c>
      <c r="L569" s="19">
        <v>44804</v>
      </c>
      <c r="M569" s="22">
        <v>253.9</v>
      </c>
      <c r="N569" s="22">
        <v>397.15</v>
      </c>
      <c r="O569" s="22">
        <f t="shared" si="228"/>
        <v>405.83</v>
      </c>
      <c r="P569" s="22">
        <v>8.68</v>
      </c>
      <c r="Q569" s="22">
        <f t="shared" si="229"/>
        <v>1.085</v>
      </c>
      <c r="R569" s="22">
        <f t="shared" si="238"/>
        <v>4.34</v>
      </c>
      <c r="S569" s="22">
        <f t="shared" si="230"/>
        <v>392.81</v>
      </c>
      <c r="U569" s="22">
        <v>405.83</v>
      </c>
      <c r="V569" s="23">
        <v>62.5</v>
      </c>
      <c r="W569" s="23">
        <v>50</v>
      </c>
      <c r="X569" s="23">
        <f t="shared" si="231"/>
        <v>12.5</v>
      </c>
      <c r="Y569" s="24">
        <f t="shared" si="232"/>
        <v>150</v>
      </c>
      <c r="Z569" s="24">
        <f t="shared" si="233"/>
        <v>524</v>
      </c>
      <c r="AA569" s="22">
        <f t="shared" si="234"/>
        <v>0.77448473282442742</v>
      </c>
      <c r="AB569" s="22">
        <f t="shared" si="235"/>
        <v>9.2938167938931286</v>
      </c>
      <c r="AC569" s="22">
        <f t="shared" si="236"/>
        <v>396.53618320610684</v>
      </c>
      <c r="AD569" s="22">
        <f t="shared" si="237"/>
        <v>3.726183206106839</v>
      </c>
      <c r="AE569" s="24"/>
      <c r="AF569" s="4">
        <v>9.2938167938931286</v>
      </c>
      <c r="AG569" s="4">
        <v>0</v>
      </c>
      <c r="AH569" s="4">
        <f t="shared" si="239"/>
        <v>9.2938167938931286</v>
      </c>
    </row>
    <row r="570" spans="1:34">
      <c r="A570" s="16" t="s">
        <v>1324</v>
      </c>
      <c r="B570" s="16" t="s">
        <v>1325</v>
      </c>
      <c r="C570" s="16" t="s">
        <v>1326</v>
      </c>
      <c r="D570" s="19">
        <v>37712</v>
      </c>
      <c r="E570" s="16" t="s">
        <v>111</v>
      </c>
      <c r="F570" s="20">
        <v>50</v>
      </c>
      <c r="G570" s="20">
        <v>0</v>
      </c>
      <c r="H570" s="20">
        <v>30</v>
      </c>
      <c r="I570" s="20">
        <v>7</v>
      </c>
      <c r="J570" s="21">
        <f t="shared" si="227"/>
        <v>367</v>
      </c>
      <c r="K570" s="22">
        <v>2566.5500000000002</v>
      </c>
      <c r="L570" s="19">
        <v>44804</v>
      </c>
      <c r="M570" s="22">
        <v>996.67</v>
      </c>
      <c r="N570" s="22">
        <v>1569.88</v>
      </c>
      <c r="O570" s="22">
        <f t="shared" si="228"/>
        <v>1604.1000000000001</v>
      </c>
      <c r="P570" s="22">
        <v>34.22</v>
      </c>
      <c r="Q570" s="22">
        <f t="shared" si="229"/>
        <v>4.2774999999999999</v>
      </c>
      <c r="R570" s="22">
        <f t="shared" si="238"/>
        <v>17.11</v>
      </c>
      <c r="S570" s="22">
        <f t="shared" si="230"/>
        <v>1552.7700000000002</v>
      </c>
      <c r="U570" s="22">
        <v>1604.1000000000001</v>
      </c>
      <c r="V570" s="23">
        <v>62.5</v>
      </c>
      <c r="W570" s="23">
        <v>50</v>
      </c>
      <c r="X570" s="23">
        <f t="shared" si="231"/>
        <v>12.5</v>
      </c>
      <c r="Y570" s="24">
        <f t="shared" si="232"/>
        <v>150</v>
      </c>
      <c r="Z570" s="24">
        <f t="shared" si="233"/>
        <v>525</v>
      </c>
      <c r="AA570" s="22">
        <f t="shared" si="234"/>
        <v>3.0554285714285716</v>
      </c>
      <c r="AB570" s="22">
        <f t="shared" si="235"/>
        <v>36.665142857142861</v>
      </c>
      <c r="AC570" s="22">
        <f t="shared" si="236"/>
        <v>1567.4348571428573</v>
      </c>
      <c r="AD570" s="22">
        <f t="shared" si="237"/>
        <v>14.664857142857045</v>
      </c>
      <c r="AE570" s="24"/>
      <c r="AF570" s="4">
        <v>36.665142857142861</v>
      </c>
      <c r="AG570" s="4">
        <v>0</v>
      </c>
      <c r="AH570" s="4">
        <f t="shared" si="239"/>
        <v>36.665142857142861</v>
      </c>
    </row>
    <row r="571" spans="1:34">
      <c r="A571" s="16" t="s">
        <v>1327</v>
      </c>
      <c r="B571" s="16" t="s">
        <v>1328</v>
      </c>
      <c r="C571" s="16" t="s">
        <v>1329</v>
      </c>
      <c r="D571" s="19">
        <v>37712</v>
      </c>
      <c r="E571" s="16" t="s">
        <v>111</v>
      </c>
      <c r="F571" s="20">
        <v>50</v>
      </c>
      <c r="G571" s="20">
        <v>0</v>
      </c>
      <c r="H571" s="20">
        <v>30</v>
      </c>
      <c r="I571" s="20">
        <v>7</v>
      </c>
      <c r="J571" s="21">
        <f t="shared" si="227"/>
        <v>367</v>
      </c>
      <c r="K571" s="22">
        <v>1695.38</v>
      </c>
      <c r="L571" s="19">
        <v>44804</v>
      </c>
      <c r="M571" s="22">
        <v>658.42</v>
      </c>
      <c r="N571" s="22">
        <v>1036.96</v>
      </c>
      <c r="O571" s="22">
        <f t="shared" si="228"/>
        <v>1059.56</v>
      </c>
      <c r="P571" s="22">
        <v>22.6</v>
      </c>
      <c r="Q571" s="22">
        <f t="shared" si="229"/>
        <v>2.8250000000000002</v>
      </c>
      <c r="R571" s="22">
        <f t="shared" si="238"/>
        <v>11.3</v>
      </c>
      <c r="S571" s="22">
        <f t="shared" si="230"/>
        <v>1025.6600000000001</v>
      </c>
      <c r="U571" s="22">
        <v>1059.56</v>
      </c>
      <c r="V571" s="23">
        <v>62.5</v>
      </c>
      <c r="W571" s="23">
        <v>50</v>
      </c>
      <c r="X571" s="23">
        <f t="shared" si="231"/>
        <v>12.5</v>
      </c>
      <c r="Y571" s="24">
        <f t="shared" si="232"/>
        <v>150</v>
      </c>
      <c r="Z571" s="24">
        <f t="shared" si="233"/>
        <v>525</v>
      </c>
      <c r="AA571" s="22">
        <f t="shared" si="234"/>
        <v>2.0182095238095239</v>
      </c>
      <c r="AB571" s="22">
        <f t="shared" si="235"/>
        <v>24.218514285714285</v>
      </c>
      <c r="AC571" s="22">
        <f t="shared" si="236"/>
        <v>1035.3414857142857</v>
      </c>
      <c r="AD571" s="22">
        <f t="shared" si="237"/>
        <v>9.6814857142855999</v>
      </c>
      <c r="AE571" s="24"/>
      <c r="AF571" s="4">
        <v>24.218514285714285</v>
      </c>
      <c r="AG571" s="4">
        <v>0</v>
      </c>
      <c r="AH571" s="4">
        <f t="shared" si="239"/>
        <v>24.218514285714285</v>
      </c>
    </row>
    <row r="572" spans="1:34">
      <c r="A572" s="16" t="s">
        <v>1330</v>
      </c>
      <c r="B572" s="16" t="s">
        <v>1331</v>
      </c>
      <c r="C572" s="16" t="s">
        <v>1332</v>
      </c>
      <c r="D572" s="19">
        <v>37712</v>
      </c>
      <c r="E572" s="16" t="s">
        <v>111</v>
      </c>
      <c r="F572" s="20">
        <v>50</v>
      </c>
      <c r="G572" s="20">
        <v>0</v>
      </c>
      <c r="H572" s="20">
        <v>30</v>
      </c>
      <c r="I572" s="20">
        <v>7</v>
      </c>
      <c r="J572" s="21">
        <f t="shared" si="227"/>
        <v>367</v>
      </c>
      <c r="K572" s="22">
        <v>100</v>
      </c>
      <c r="L572" s="19">
        <v>44804</v>
      </c>
      <c r="M572" s="22">
        <v>38.840000000000003</v>
      </c>
      <c r="N572" s="22">
        <v>61.16</v>
      </c>
      <c r="O572" s="22">
        <f t="shared" si="228"/>
        <v>62.489999999999995</v>
      </c>
      <c r="P572" s="22">
        <v>1.33</v>
      </c>
      <c r="Q572" s="22">
        <f t="shared" si="229"/>
        <v>0.16625000000000001</v>
      </c>
      <c r="R572" s="22">
        <f t="shared" si="238"/>
        <v>0.66500000000000004</v>
      </c>
      <c r="S572" s="22">
        <f t="shared" si="230"/>
        <v>60.494999999999997</v>
      </c>
      <c r="U572" s="22">
        <v>62.489999999999995</v>
      </c>
      <c r="V572" s="23">
        <v>62.5</v>
      </c>
      <c r="W572" s="23">
        <v>50</v>
      </c>
      <c r="X572" s="23">
        <f t="shared" si="231"/>
        <v>12.5</v>
      </c>
      <c r="Y572" s="24">
        <f t="shared" si="232"/>
        <v>150</v>
      </c>
      <c r="Z572" s="24">
        <f t="shared" si="233"/>
        <v>525</v>
      </c>
      <c r="AA572" s="22">
        <f t="shared" si="234"/>
        <v>0.11902857142857141</v>
      </c>
      <c r="AB572" s="22">
        <f t="shared" si="235"/>
        <v>1.4283428571428569</v>
      </c>
      <c r="AC572" s="22">
        <f t="shared" si="236"/>
        <v>61.061657142857136</v>
      </c>
      <c r="AD572" s="22">
        <f t="shared" si="237"/>
        <v>0.56665714285713875</v>
      </c>
      <c r="AE572" s="24"/>
      <c r="AF572" s="4">
        <v>1.4283428571428569</v>
      </c>
      <c r="AG572" s="4">
        <v>0</v>
      </c>
      <c r="AH572" s="4">
        <f t="shared" si="239"/>
        <v>1.4283428571428569</v>
      </c>
    </row>
    <row r="573" spans="1:34">
      <c r="A573" s="16" t="s">
        <v>1333</v>
      </c>
      <c r="B573" s="16" t="s">
        <v>1334</v>
      </c>
      <c r="C573" s="16" t="s">
        <v>1208</v>
      </c>
      <c r="D573" s="19">
        <v>37803</v>
      </c>
      <c r="E573" s="16" t="s">
        <v>111</v>
      </c>
      <c r="F573" s="20">
        <v>50</v>
      </c>
      <c r="G573" s="20">
        <v>0</v>
      </c>
      <c r="H573" s="20">
        <v>30</v>
      </c>
      <c r="I573" s="20">
        <v>10</v>
      </c>
      <c r="J573" s="21">
        <f t="shared" si="227"/>
        <v>370</v>
      </c>
      <c r="K573" s="22">
        <v>963.86</v>
      </c>
      <c r="L573" s="19">
        <v>44804</v>
      </c>
      <c r="M573" s="22">
        <v>369.54</v>
      </c>
      <c r="N573" s="22">
        <v>594.32000000000005</v>
      </c>
      <c r="O573" s="22">
        <f t="shared" si="228"/>
        <v>607.17000000000007</v>
      </c>
      <c r="P573" s="22">
        <v>12.85</v>
      </c>
      <c r="Q573" s="22">
        <f t="shared" si="229"/>
        <v>1.60625</v>
      </c>
      <c r="R573" s="22">
        <f t="shared" si="238"/>
        <v>6.4249999999999998</v>
      </c>
      <c r="S573" s="22">
        <f t="shared" si="230"/>
        <v>587.8950000000001</v>
      </c>
      <c r="U573" s="22">
        <v>607.17000000000007</v>
      </c>
      <c r="V573" s="23">
        <v>62.5</v>
      </c>
      <c r="W573" s="23">
        <v>50</v>
      </c>
      <c r="X573" s="23">
        <f t="shared" si="231"/>
        <v>12.5</v>
      </c>
      <c r="Y573" s="24">
        <f t="shared" si="232"/>
        <v>150</v>
      </c>
      <c r="Z573" s="24">
        <f t="shared" si="233"/>
        <v>528</v>
      </c>
      <c r="AA573" s="22">
        <f t="shared" si="234"/>
        <v>1.149943181818182</v>
      </c>
      <c r="AB573" s="22">
        <f t="shared" si="235"/>
        <v>13.799318181818183</v>
      </c>
      <c r="AC573" s="22">
        <f t="shared" si="236"/>
        <v>593.37068181818188</v>
      </c>
      <c r="AD573" s="22">
        <f t="shared" si="237"/>
        <v>5.4756818181817835</v>
      </c>
      <c r="AE573" s="24"/>
      <c r="AF573" s="4">
        <v>13.799318181818183</v>
      </c>
      <c r="AG573" s="4">
        <v>0</v>
      </c>
      <c r="AH573" s="4">
        <f t="shared" si="239"/>
        <v>13.799318181818183</v>
      </c>
    </row>
    <row r="574" spans="1:34">
      <c r="A574" s="16" t="s">
        <v>1335</v>
      </c>
      <c r="B574" s="16" t="s">
        <v>1336</v>
      </c>
      <c r="C574" s="16" t="s">
        <v>1337</v>
      </c>
      <c r="D574" s="19">
        <v>37803</v>
      </c>
      <c r="E574" s="16" t="s">
        <v>111</v>
      </c>
      <c r="F574" s="20">
        <v>50</v>
      </c>
      <c r="G574" s="20">
        <v>0</v>
      </c>
      <c r="H574" s="20">
        <v>30</v>
      </c>
      <c r="I574" s="20">
        <v>10</v>
      </c>
      <c r="J574" s="21">
        <f t="shared" si="227"/>
        <v>370</v>
      </c>
      <c r="K574" s="22">
        <v>2045.8</v>
      </c>
      <c r="L574" s="19">
        <v>44804</v>
      </c>
      <c r="M574" s="22">
        <v>784.3</v>
      </c>
      <c r="N574" s="22">
        <v>1261.5</v>
      </c>
      <c r="O574" s="22">
        <f t="shared" si="228"/>
        <v>1288.78</v>
      </c>
      <c r="P574" s="22">
        <v>27.28</v>
      </c>
      <c r="Q574" s="22">
        <f t="shared" si="229"/>
        <v>3.41</v>
      </c>
      <c r="R574" s="22">
        <f t="shared" si="238"/>
        <v>13.64</v>
      </c>
      <c r="S574" s="22">
        <f t="shared" si="230"/>
        <v>1247.8599999999999</v>
      </c>
      <c r="U574" s="22">
        <v>1288.78</v>
      </c>
      <c r="V574" s="23">
        <v>62.5</v>
      </c>
      <c r="W574" s="23">
        <v>50</v>
      </c>
      <c r="X574" s="23">
        <f t="shared" si="231"/>
        <v>12.5</v>
      </c>
      <c r="Y574" s="24">
        <f t="shared" si="232"/>
        <v>150</v>
      </c>
      <c r="Z574" s="24">
        <f t="shared" si="233"/>
        <v>528</v>
      </c>
      <c r="AA574" s="22">
        <f t="shared" si="234"/>
        <v>2.4408712121212122</v>
      </c>
      <c r="AB574" s="22">
        <f t="shared" si="235"/>
        <v>29.290454545454544</v>
      </c>
      <c r="AC574" s="22">
        <f t="shared" si="236"/>
        <v>1259.4895454545454</v>
      </c>
      <c r="AD574" s="22">
        <f t="shared" si="237"/>
        <v>11.62954545454545</v>
      </c>
      <c r="AE574" s="24"/>
      <c r="AF574" s="4">
        <v>29.290454545454544</v>
      </c>
      <c r="AG574" s="4">
        <v>0</v>
      </c>
      <c r="AH574" s="4">
        <f t="shared" si="239"/>
        <v>29.290454545454544</v>
      </c>
    </row>
    <row r="575" spans="1:34">
      <c r="A575" s="16" t="s">
        <v>1338</v>
      </c>
      <c r="B575" s="16" t="s">
        <v>1339</v>
      </c>
      <c r="C575" s="16" t="s">
        <v>1340</v>
      </c>
      <c r="D575" s="19">
        <v>37803</v>
      </c>
      <c r="E575" s="16" t="s">
        <v>111</v>
      </c>
      <c r="F575" s="20">
        <v>50</v>
      </c>
      <c r="G575" s="20">
        <v>0</v>
      </c>
      <c r="H575" s="20">
        <v>30</v>
      </c>
      <c r="I575" s="20">
        <v>10</v>
      </c>
      <c r="J575" s="21">
        <f t="shared" si="227"/>
        <v>370</v>
      </c>
      <c r="K575" s="22">
        <v>3054.05</v>
      </c>
      <c r="L575" s="19">
        <v>44804</v>
      </c>
      <c r="M575" s="22">
        <v>1170.7</v>
      </c>
      <c r="N575" s="22">
        <v>1883.35</v>
      </c>
      <c r="O575" s="22">
        <f t="shared" si="228"/>
        <v>1924.07</v>
      </c>
      <c r="P575" s="22">
        <v>40.72</v>
      </c>
      <c r="Q575" s="22">
        <f t="shared" si="229"/>
        <v>5.09</v>
      </c>
      <c r="R575" s="22">
        <f t="shared" si="238"/>
        <v>20.36</v>
      </c>
      <c r="S575" s="22">
        <f t="shared" si="230"/>
        <v>1862.99</v>
      </c>
      <c r="U575" s="22">
        <v>1924.07</v>
      </c>
      <c r="V575" s="23">
        <v>62.5</v>
      </c>
      <c r="W575" s="23">
        <v>50</v>
      </c>
      <c r="X575" s="23">
        <f t="shared" si="231"/>
        <v>12.5</v>
      </c>
      <c r="Y575" s="24">
        <f t="shared" si="232"/>
        <v>150</v>
      </c>
      <c r="Z575" s="24">
        <f t="shared" si="233"/>
        <v>528</v>
      </c>
      <c r="AA575" s="22">
        <f t="shared" si="234"/>
        <v>3.6440719696969697</v>
      </c>
      <c r="AB575" s="22">
        <f t="shared" si="235"/>
        <v>43.728863636363634</v>
      </c>
      <c r="AC575" s="22">
        <f t="shared" si="236"/>
        <v>1880.3411363636362</v>
      </c>
      <c r="AD575" s="22">
        <f t="shared" si="237"/>
        <v>17.351136363636215</v>
      </c>
      <c r="AE575" s="24"/>
      <c r="AF575" s="4">
        <v>43.728863636363634</v>
      </c>
      <c r="AG575" s="4">
        <v>0</v>
      </c>
      <c r="AH575" s="4">
        <f t="shared" si="239"/>
        <v>43.728863636363634</v>
      </c>
    </row>
    <row r="576" spans="1:34">
      <c r="A576" s="16" t="s">
        <v>1341</v>
      </c>
      <c r="B576" s="16" t="s">
        <v>1342</v>
      </c>
      <c r="C576" s="16" t="s">
        <v>1343</v>
      </c>
      <c r="D576" s="19">
        <v>37895</v>
      </c>
      <c r="E576" s="16" t="s">
        <v>111</v>
      </c>
      <c r="F576" s="20">
        <v>50</v>
      </c>
      <c r="G576" s="20">
        <v>0</v>
      </c>
      <c r="H576" s="20">
        <v>31</v>
      </c>
      <c r="I576" s="20">
        <v>1</v>
      </c>
      <c r="J576" s="21">
        <f t="shared" si="227"/>
        <v>373</v>
      </c>
      <c r="K576" s="22">
        <v>6227.1</v>
      </c>
      <c r="L576" s="19">
        <v>44804</v>
      </c>
      <c r="M576" s="22">
        <v>2355.89</v>
      </c>
      <c r="N576" s="22">
        <v>3871.21</v>
      </c>
      <c r="O576" s="22">
        <f t="shared" si="228"/>
        <v>3954.23</v>
      </c>
      <c r="P576" s="22">
        <v>83.02</v>
      </c>
      <c r="Q576" s="22">
        <f t="shared" si="229"/>
        <v>10.3775</v>
      </c>
      <c r="R576" s="22">
        <f t="shared" si="238"/>
        <v>41.51</v>
      </c>
      <c r="S576" s="22">
        <f t="shared" si="230"/>
        <v>3829.7</v>
      </c>
      <c r="U576" s="22">
        <v>3954.23</v>
      </c>
      <c r="V576" s="23">
        <v>62.5</v>
      </c>
      <c r="W576" s="23">
        <v>50</v>
      </c>
      <c r="X576" s="23">
        <f t="shared" si="231"/>
        <v>12.5</v>
      </c>
      <c r="Y576" s="24">
        <f t="shared" si="232"/>
        <v>150</v>
      </c>
      <c r="Z576" s="24">
        <f t="shared" si="233"/>
        <v>531</v>
      </c>
      <c r="AA576" s="22">
        <f t="shared" si="234"/>
        <v>7.4467608286252354</v>
      </c>
      <c r="AB576" s="22">
        <f t="shared" si="235"/>
        <v>89.361129943502817</v>
      </c>
      <c r="AC576" s="22">
        <f t="shared" si="236"/>
        <v>3864.8688700564971</v>
      </c>
      <c r="AD576" s="22">
        <f t="shared" si="237"/>
        <v>35.168870056497326</v>
      </c>
      <c r="AE576" s="24"/>
      <c r="AF576" s="4">
        <v>89.361129943502817</v>
      </c>
      <c r="AG576" s="4">
        <v>0</v>
      </c>
      <c r="AH576" s="4">
        <f t="shared" si="239"/>
        <v>89.361129943502817</v>
      </c>
    </row>
    <row r="577" spans="1:34">
      <c r="A577" s="16" t="s">
        <v>1344</v>
      </c>
      <c r="B577" s="16" t="s">
        <v>1345</v>
      </c>
      <c r="C577" s="16" t="s">
        <v>1346</v>
      </c>
      <c r="D577" s="19">
        <v>37987</v>
      </c>
      <c r="E577" s="16" t="s">
        <v>111</v>
      </c>
      <c r="F577" s="20">
        <v>50</v>
      </c>
      <c r="G577" s="20">
        <v>0</v>
      </c>
      <c r="H577" s="20">
        <v>31</v>
      </c>
      <c r="I577" s="20">
        <v>4</v>
      </c>
      <c r="J577" s="21">
        <f t="shared" si="227"/>
        <v>376</v>
      </c>
      <c r="K577" s="22">
        <v>-1116.79</v>
      </c>
      <c r="L577" s="19">
        <v>44804</v>
      </c>
      <c r="M577" s="22">
        <v>-417.01</v>
      </c>
      <c r="N577" s="22">
        <v>-699.78</v>
      </c>
      <c r="O577" s="22">
        <f t="shared" si="228"/>
        <v>-714.67</v>
      </c>
      <c r="P577" s="22">
        <v>-14.89</v>
      </c>
      <c r="Q577" s="22">
        <f t="shared" si="229"/>
        <v>-1.8612500000000001</v>
      </c>
      <c r="R577" s="22">
        <f t="shared" si="238"/>
        <v>-7.4450000000000003</v>
      </c>
      <c r="S577" s="22">
        <f t="shared" si="230"/>
        <v>-692.33499999999992</v>
      </c>
      <c r="U577" s="22">
        <v>-714.67</v>
      </c>
      <c r="V577" s="23">
        <v>62.5</v>
      </c>
      <c r="W577" s="23">
        <v>50</v>
      </c>
      <c r="X577" s="23">
        <f t="shared" si="231"/>
        <v>12.5</v>
      </c>
      <c r="Y577" s="24">
        <f t="shared" si="232"/>
        <v>150</v>
      </c>
      <c r="Z577" s="24">
        <f t="shared" si="233"/>
        <v>534</v>
      </c>
      <c r="AA577" s="22">
        <f t="shared" si="234"/>
        <v>-1.3383333333333332</v>
      </c>
      <c r="AB577" s="22">
        <f t="shared" si="235"/>
        <v>-16.059999999999999</v>
      </c>
      <c r="AC577" s="22">
        <f t="shared" si="236"/>
        <v>-698.61</v>
      </c>
      <c r="AD577" s="22">
        <f t="shared" si="237"/>
        <v>-6.2750000000000909</v>
      </c>
      <c r="AE577" s="24"/>
      <c r="AF577" s="4">
        <v>-16.059999999999999</v>
      </c>
      <c r="AG577" s="4">
        <v>0</v>
      </c>
      <c r="AH577" s="4">
        <f t="shared" si="239"/>
        <v>-16.059999999999999</v>
      </c>
    </row>
    <row r="578" spans="1:34">
      <c r="A578" s="16" t="s">
        <v>1347</v>
      </c>
      <c r="B578" s="16" t="s">
        <v>1348</v>
      </c>
      <c r="C578" s="16" t="s">
        <v>1349</v>
      </c>
      <c r="D578" s="19">
        <v>37987</v>
      </c>
      <c r="E578" s="16" t="s">
        <v>111</v>
      </c>
      <c r="F578" s="20">
        <v>50</v>
      </c>
      <c r="G578" s="20">
        <v>0</v>
      </c>
      <c r="H578" s="20">
        <v>31</v>
      </c>
      <c r="I578" s="20">
        <v>4</v>
      </c>
      <c r="J578" s="21">
        <f t="shared" ref="J578:J641" si="240">(H578*12)+I578</f>
        <v>376</v>
      </c>
      <c r="K578" s="22">
        <v>20.5</v>
      </c>
      <c r="L578" s="19">
        <v>44804</v>
      </c>
      <c r="M578" s="22">
        <v>7.65</v>
      </c>
      <c r="N578" s="22">
        <v>12.85</v>
      </c>
      <c r="O578" s="22">
        <f t="shared" ref="O578:O641" si="241">+N578+P578</f>
        <v>13.12</v>
      </c>
      <c r="P578" s="22">
        <v>0.27</v>
      </c>
      <c r="Q578" s="22">
        <f t="shared" ref="Q578:Q641" si="242">+P578/8</f>
        <v>3.3750000000000002E-2</v>
      </c>
      <c r="R578" s="22">
        <f t="shared" si="238"/>
        <v>0.13500000000000001</v>
      </c>
      <c r="S578" s="22">
        <f t="shared" ref="S578:S641" si="243">+O578-P578-R578</f>
        <v>12.715</v>
      </c>
      <c r="U578" s="22">
        <v>13.12</v>
      </c>
      <c r="V578" s="23">
        <v>62.5</v>
      </c>
      <c r="W578" s="23">
        <v>50</v>
      </c>
      <c r="X578" s="23">
        <f t="shared" ref="X578:X641" si="244">+V578-W578</f>
        <v>12.5</v>
      </c>
      <c r="Y578" s="24">
        <f t="shared" ref="Y578:Y641" si="245">+X578*12</f>
        <v>150</v>
      </c>
      <c r="Z578" s="24">
        <f t="shared" ref="Z578:Z641" si="246">+J578+Y578+8</f>
        <v>534</v>
      </c>
      <c r="AA578" s="22">
        <f t="shared" ref="AA578:AA641" si="247">+U578/Z578</f>
        <v>2.4569288389513107E-2</v>
      </c>
      <c r="AB578" s="22">
        <f t="shared" ref="AB578:AB641" si="248">+AA578*12</f>
        <v>0.29483146067415728</v>
      </c>
      <c r="AC578" s="22">
        <f t="shared" ref="AC578:AC641" si="249">+U578-AB578</f>
        <v>12.825168539325842</v>
      </c>
      <c r="AD578" s="22">
        <f t="shared" ref="AD578:AD641" si="250">+AC578-S578</f>
        <v>0.11016853932584247</v>
      </c>
      <c r="AE578" s="24"/>
      <c r="AF578" s="4">
        <v>0.29483146067415728</v>
      </c>
      <c r="AG578" s="4">
        <v>0</v>
      </c>
      <c r="AH578" s="4">
        <f t="shared" si="239"/>
        <v>0.29483146067415728</v>
      </c>
    </row>
    <row r="579" spans="1:34">
      <c r="A579" s="16" t="s">
        <v>1350</v>
      </c>
      <c r="B579" s="16" t="s">
        <v>1351</v>
      </c>
      <c r="C579" s="16" t="s">
        <v>1352</v>
      </c>
      <c r="D579" s="19">
        <v>37987</v>
      </c>
      <c r="E579" s="16" t="s">
        <v>111</v>
      </c>
      <c r="F579" s="20">
        <v>50</v>
      </c>
      <c r="G579" s="20">
        <v>0</v>
      </c>
      <c r="H579" s="20">
        <v>31</v>
      </c>
      <c r="I579" s="20">
        <v>4</v>
      </c>
      <c r="J579" s="21">
        <f t="shared" si="240"/>
        <v>376</v>
      </c>
      <c r="K579" s="22">
        <v>2382.42</v>
      </c>
      <c r="L579" s="19">
        <v>44804</v>
      </c>
      <c r="M579" s="22">
        <v>889.46</v>
      </c>
      <c r="N579" s="22">
        <v>1492.96</v>
      </c>
      <c r="O579" s="22">
        <f t="shared" si="241"/>
        <v>1524.72</v>
      </c>
      <c r="P579" s="22">
        <v>31.76</v>
      </c>
      <c r="Q579" s="22">
        <f t="shared" si="242"/>
        <v>3.97</v>
      </c>
      <c r="R579" s="22">
        <f t="shared" ref="R579:R642" si="251">+Q579*4</f>
        <v>15.88</v>
      </c>
      <c r="S579" s="22">
        <f t="shared" si="243"/>
        <v>1477.08</v>
      </c>
      <c r="U579" s="22">
        <v>1524.72</v>
      </c>
      <c r="V579" s="23">
        <v>62.5</v>
      </c>
      <c r="W579" s="23">
        <v>50</v>
      </c>
      <c r="X579" s="23">
        <f t="shared" si="244"/>
        <v>12.5</v>
      </c>
      <c r="Y579" s="24">
        <f t="shared" si="245"/>
        <v>150</v>
      </c>
      <c r="Z579" s="24">
        <f t="shared" si="246"/>
        <v>534</v>
      </c>
      <c r="AA579" s="22">
        <f t="shared" si="247"/>
        <v>2.8552808988764045</v>
      </c>
      <c r="AB579" s="22">
        <f t="shared" si="248"/>
        <v>34.263370786516852</v>
      </c>
      <c r="AC579" s="22">
        <f t="shared" si="249"/>
        <v>1490.4566292134832</v>
      </c>
      <c r="AD579" s="22">
        <f t="shared" si="250"/>
        <v>13.376629213483284</v>
      </c>
      <c r="AE579" s="24"/>
      <c r="AF579" s="4">
        <v>34.263370786516852</v>
      </c>
      <c r="AG579" s="4">
        <v>0</v>
      </c>
      <c r="AH579" s="4">
        <f t="shared" ref="AH579:AH642" si="252">+AF579+AG579</f>
        <v>34.263370786516852</v>
      </c>
    </row>
    <row r="580" spans="1:34">
      <c r="A580" s="16" t="s">
        <v>1353</v>
      </c>
      <c r="B580" s="16" t="s">
        <v>1354</v>
      </c>
      <c r="C580" s="16" t="s">
        <v>1355</v>
      </c>
      <c r="D580" s="19">
        <v>37987</v>
      </c>
      <c r="E580" s="16" t="s">
        <v>111</v>
      </c>
      <c r="F580" s="20">
        <v>50</v>
      </c>
      <c r="G580" s="20">
        <v>0</v>
      </c>
      <c r="H580" s="20">
        <v>31</v>
      </c>
      <c r="I580" s="20">
        <v>4</v>
      </c>
      <c r="J580" s="21">
        <f t="shared" si="240"/>
        <v>376</v>
      </c>
      <c r="K580" s="22">
        <v>7744.19</v>
      </c>
      <c r="L580" s="19">
        <v>44804</v>
      </c>
      <c r="M580" s="22">
        <v>2891.1</v>
      </c>
      <c r="N580" s="22">
        <v>4853.09</v>
      </c>
      <c r="O580" s="22">
        <f t="shared" si="241"/>
        <v>4956.34</v>
      </c>
      <c r="P580" s="22">
        <v>103.25</v>
      </c>
      <c r="Q580" s="22">
        <f t="shared" si="242"/>
        <v>12.90625</v>
      </c>
      <c r="R580" s="22">
        <f t="shared" si="251"/>
        <v>51.625</v>
      </c>
      <c r="S580" s="22">
        <f t="shared" si="243"/>
        <v>4801.4650000000001</v>
      </c>
      <c r="U580" s="22">
        <v>4956.34</v>
      </c>
      <c r="V580" s="23">
        <v>62.5</v>
      </c>
      <c r="W580" s="23">
        <v>50</v>
      </c>
      <c r="X580" s="23">
        <f t="shared" si="244"/>
        <v>12.5</v>
      </c>
      <c r="Y580" s="24">
        <f t="shared" si="245"/>
        <v>150</v>
      </c>
      <c r="Z580" s="24">
        <f t="shared" si="246"/>
        <v>534</v>
      </c>
      <c r="AA580" s="22">
        <f t="shared" si="247"/>
        <v>9.2815355805243449</v>
      </c>
      <c r="AB580" s="22">
        <f t="shared" si="248"/>
        <v>111.37842696629214</v>
      </c>
      <c r="AC580" s="22">
        <f t="shared" si="249"/>
        <v>4844.9615730337082</v>
      </c>
      <c r="AD580" s="22">
        <f t="shared" si="250"/>
        <v>43.496573033708046</v>
      </c>
      <c r="AE580" s="24"/>
      <c r="AF580" s="4">
        <v>111.37842696629214</v>
      </c>
      <c r="AG580" s="4">
        <v>0</v>
      </c>
      <c r="AH580" s="4">
        <f t="shared" si="252"/>
        <v>111.37842696629214</v>
      </c>
    </row>
    <row r="581" spans="1:34">
      <c r="A581" s="16" t="s">
        <v>1356</v>
      </c>
      <c r="B581" s="16" t="s">
        <v>1357</v>
      </c>
      <c r="C581" s="16" t="s">
        <v>1358</v>
      </c>
      <c r="D581" s="19">
        <v>37987</v>
      </c>
      <c r="E581" s="16" t="s">
        <v>111</v>
      </c>
      <c r="F581" s="20">
        <v>50</v>
      </c>
      <c r="G581" s="20">
        <v>0</v>
      </c>
      <c r="H581" s="20">
        <v>31</v>
      </c>
      <c r="I581" s="20">
        <v>4</v>
      </c>
      <c r="J581" s="21">
        <f t="shared" si="240"/>
        <v>376</v>
      </c>
      <c r="K581" s="22">
        <v>500</v>
      </c>
      <c r="L581" s="19">
        <v>44804</v>
      </c>
      <c r="M581" s="22">
        <v>186.66</v>
      </c>
      <c r="N581" s="22">
        <v>313.33999999999997</v>
      </c>
      <c r="O581" s="22">
        <f t="shared" si="241"/>
        <v>320</v>
      </c>
      <c r="P581" s="22">
        <v>6.66</v>
      </c>
      <c r="Q581" s="22">
        <f t="shared" si="242"/>
        <v>0.83250000000000002</v>
      </c>
      <c r="R581" s="22">
        <f t="shared" si="251"/>
        <v>3.33</v>
      </c>
      <c r="S581" s="22">
        <f t="shared" si="243"/>
        <v>310.01</v>
      </c>
      <c r="U581" s="22">
        <v>320</v>
      </c>
      <c r="V581" s="23">
        <v>62.5</v>
      </c>
      <c r="W581" s="23">
        <v>50</v>
      </c>
      <c r="X581" s="23">
        <f t="shared" si="244"/>
        <v>12.5</v>
      </c>
      <c r="Y581" s="24">
        <f t="shared" si="245"/>
        <v>150</v>
      </c>
      <c r="Z581" s="24">
        <f t="shared" si="246"/>
        <v>534</v>
      </c>
      <c r="AA581" s="22">
        <f t="shared" si="247"/>
        <v>0.59925093632958804</v>
      </c>
      <c r="AB581" s="22">
        <f t="shared" si="248"/>
        <v>7.191011235955056</v>
      </c>
      <c r="AC581" s="22">
        <f t="shared" si="249"/>
        <v>312.80898876404495</v>
      </c>
      <c r="AD581" s="22">
        <f t="shared" si="250"/>
        <v>2.7989887640449638</v>
      </c>
      <c r="AE581" s="24"/>
      <c r="AF581" s="4">
        <v>7.191011235955056</v>
      </c>
      <c r="AG581" s="4">
        <v>0</v>
      </c>
      <c r="AH581" s="4">
        <f t="shared" si="252"/>
        <v>7.191011235955056</v>
      </c>
    </row>
    <row r="582" spans="1:34">
      <c r="A582" s="16" t="s">
        <v>1359</v>
      </c>
      <c r="B582" s="16" t="s">
        <v>1360</v>
      </c>
      <c r="C582" s="16" t="s">
        <v>1361</v>
      </c>
      <c r="D582" s="19">
        <v>37987</v>
      </c>
      <c r="E582" s="16" t="s">
        <v>111</v>
      </c>
      <c r="F582" s="20">
        <v>50</v>
      </c>
      <c r="G582" s="20">
        <v>0</v>
      </c>
      <c r="H582" s="20">
        <v>31</v>
      </c>
      <c r="I582" s="20">
        <v>4</v>
      </c>
      <c r="J582" s="21">
        <f t="shared" si="240"/>
        <v>376</v>
      </c>
      <c r="K582" s="22">
        <v>-650</v>
      </c>
      <c r="L582" s="19">
        <v>44804</v>
      </c>
      <c r="M582" s="22">
        <v>-242.66</v>
      </c>
      <c r="N582" s="22">
        <v>-407.34</v>
      </c>
      <c r="O582" s="22">
        <f t="shared" si="241"/>
        <v>-416</v>
      </c>
      <c r="P582" s="22">
        <v>-8.66</v>
      </c>
      <c r="Q582" s="22">
        <f t="shared" si="242"/>
        <v>-1.0825</v>
      </c>
      <c r="R582" s="22">
        <f t="shared" si="251"/>
        <v>-4.33</v>
      </c>
      <c r="S582" s="22">
        <f t="shared" si="243"/>
        <v>-403.01</v>
      </c>
      <c r="U582" s="22">
        <v>-416</v>
      </c>
      <c r="V582" s="23">
        <v>62.5</v>
      </c>
      <c r="W582" s="23">
        <v>50</v>
      </c>
      <c r="X582" s="23">
        <f t="shared" si="244"/>
        <v>12.5</v>
      </c>
      <c r="Y582" s="24">
        <f t="shared" si="245"/>
        <v>150</v>
      </c>
      <c r="Z582" s="24">
        <f t="shared" si="246"/>
        <v>534</v>
      </c>
      <c r="AA582" s="22">
        <f t="shared" si="247"/>
        <v>-0.77902621722846443</v>
      </c>
      <c r="AB582" s="22">
        <f t="shared" si="248"/>
        <v>-9.3483146067415728</v>
      </c>
      <c r="AC582" s="22">
        <f t="shared" si="249"/>
        <v>-406.65168539325845</v>
      </c>
      <c r="AD582" s="22">
        <f t="shared" si="250"/>
        <v>-3.6416853932584559</v>
      </c>
      <c r="AE582" s="24"/>
      <c r="AF582" s="4">
        <v>-9.3483146067415728</v>
      </c>
      <c r="AG582" s="4">
        <v>0</v>
      </c>
      <c r="AH582" s="4">
        <f t="shared" si="252"/>
        <v>-9.3483146067415728</v>
      </c>
    </row>
    <row r="583" spans="1:34">
      <c r="A583" s="16" t="s">
        <v>1362</v>
      </c>
      <c r="B583" s="16" t="s">
        <v>1363</v>
      </c>
      <c r="C583" s="16" t="s">
        <v>1352</v>
      </c>
      <c r="D583" s="19">
        <v>38078</v>
      </c>
      <c r="E583" s="16" t="s">
        <v>111</v>
      </c>
      <c r="F583" s="20">
        <v>50</v>
      </c>
      <c r="G583" s="20">
        <v>0</v>
      </c>
      <c r="H583" s="20">
        <v>31</v>
      </c>
      <c r="I583" s="20">
        <v>7</v>
      </c>
      <c r="J583" s="21">
        <f t="shared" si="240"/>
        <v>379</v>
      </c>
      <c r="K583" s="22">
        <v>1214.3399999999999</v>
      </c>
      <c r="L583" s="19">
        <v>44804</v>
      </c>
      <c r="M583" s="22">
        <v>447.34</v>
      </c>
      <c r="N583" s="22">
        <v>767</v>
      </c>
      <c r="O583" s="22">
        <f t="shared" si="241"/>
        <v>783.19</v>
      </c>
      <c r="P583" s="22">
        <v>16.190000000000001</v>
      </c>
      <c r="Q583" s="22">
        <f t="shared" si="242"/>
        <v>2.0237500000000002</v>
      </c>
      <c r="R583" s="22">
        <f t="shared" si="251"/>
        <v>8.0950000000000006</v>
      </c>
      <c r="S583" s="22">
        <f t="shared" si="243"/>
        <v>758.90499999999997</v>
      </c>
      <c r="U583" s="22">
        <v>783.19</v>
      </c>
      <c r="V583" s="23">
        <v>62.5</v>
      </c>
      <c r="W583" s="23">
        <v>50</v>
      </c>
      <c r="X583" s="23">
        <f t="shared" si="244"/>
        <v>12.5</v>
      </c>
      <c r="Y583" s="24">
        <f t="shared" si="245"/>
        <v>150</v>
      </c>
      <c r="Z583" s="24">
        <f t="shared" si="246"/>
        <v>537</v>
      </c>
      <c r="AA583" s="22">
        <f t="shared" si="247"/>
        <v>1.4584543761638735</v>
      </c>
      <c r="AB583" s="22">
        <f t="shared" si="248"/>
        <v>17.501452513966484</v>
      </c>
      <c r="AC583" s="22">
        <f t="shared" si="249"/>
        <v>765.6885474860336</v>
      </c>
      <c r="AD583" s="22">
        <f t="shared" si="250"/>
        <v>6.7835474860336262</v>
      </c>
      <c r="AE583" s="24"/>
      <c r="AF583" s="4">
        <v>17.501452513966484</v>
      </c>
      <c r="AG583" s="4">
        <v>0</v>
      </c>
      <c r="AH583" s="4">
        <f t="shared" si="252"/>
        <v>17.501452513966484</v>
      </c>
    </row>
    <row r="584" spans="1:34">
      <c r="A584" s="16" t="s">
        <v>1364</v>
      </c>
      <c r="B584" s="16" t="s">
        <v>1365</v>
      </c>
      <c r="C584" s="16" t="s">
        <v>1355</v>
      </c>
      <c r="D584" s="19">
        <v>38078</v>
      </c>
      <c r="E584" s="16" t="s">
        <v>111</v>
      </c>
      <c r="F584" s="20">
        <v>50</v>
      </c>
      <c r="G584" s="20">
        <v>0</v>
      </c>
      <c r="H584" s="20">
        <v>31</v>
      </c>
      <c r="I584" s="20">
        <v>7</v>
      </c>
      <c r="J584" s="21">
        <f t="shared" si="240"/>
        <v>379</v>
      </c>
      <c r="K584" s="22">
        <v>1675.73</v>
      </c>
      <c r="L584" s="19">
        <v>44804</v>
      </c>
      <c r="M584" s="22">
        <v>617.32000000000005</v>
      </c>
      <c r="N584" s="22">
        <v>1058.4100000000001</v>
      </c>
      <c r="O584" s="22">
        <f t="shared" si="241"/>
        <v>1080.75</v>
      </c>
      <c r="P584" s="22">
        <v>22.34</v>
      </c>
      <c r="Q584" s="22">
        <f t="shared" si="242"/>
        <v>2.7925</v>
      </c>
      <c r="R584" s="22">
        <f t="shared" si="251"/>
        <v>11.17</v>
      </c>
      <c r="S584" s="22">
        <f t="shared" si="243"/>
        <v>1047.24</v>
      </c>
      <c r="U584" s="22">
        <v>1080.75</v>
      </c>
      <c r="V584" s="23">
        <v>62.5</v>
      </c>
      <c r="W584" s="23">
        <v>50</v>
      </c>
      <c r="X584" s="23">
        <f t="shared" si="244"/>
        <v>12.5</v>
      </c>
      <c r="Y584" s="24">
        <f t="shared" si="245"/>
        <v>150</v>
      </c>
      <c r="Z584" s="24">
        <f t="shared" si="246"/>
        <v>537</v>
      </c>
      <c r="AA584" s="22">
        <f t="shared" si="247"/>
        <v>2.0125698324022347</v>
      </c>
      <c r="AB584" s="22">
        <f t="shared" si="248"/>
        <v>24.150837988826815</v>
      </c>
      <c r="AC584" s="22">
        <f t="shared" si="249"/>
        <v>1056.5991620111731</v>
      </c>
      <c r="AD584" s="22">
        <f t="shared" si="250"/>
        <v>9.3591620111731118</v>
      </c>
      <c r="AE584" s="24"/>
      <c r="AF584" s="4">
        <v>24.150837988826815</v>
      </c>
      <c r="AG584" s="4">
        <v>0</v>
      </c>
      <c r="AH584" s="4">
        <f t="shared" si="252"/>
        <v>24.150837988826815</v>
      </c>
    </row>
    <row r="585" spans="1:34">
      <c r="A585" s="16" t="s">
        <v>1366</v>
      </c>
      <c r="B585" s="16" t="s">
        <v>1367</v>
      </c>
      <c r="C585" s="16" t="s">
        <v>1368</v>
      </c>
      <c r="D585" s="19">
        <v>38078</v>
      </c>
      <c r="E585" s="16" t="s">
        <v>111</v>
      </c>
      <c r="F585" s="20">
        <v>50</v>
      </c>
      <c r="G585" s="20">
        <v>0</v>
      </c>
      <c r="H585" s="20">
        <v>31</v>
      </c>
      <c r="I585" s="20">
        <v>7</v>
      </c>
      <c r="J585" s="21">
        <f t="shared" si="240"/>
        <v>379</v>
      </c>
      <c r="K585" s="22">
        <v>3363.9</v>
      </c>
      <c r="L585" s="19">
        <v>44804</v>
      </c>
      <c r="M585" s="22">
        <v>1239.08</v>
      </c>
      <c r="N585" s="22">
        <v>2124.8200000000002</v>
      </c>
      <c r="O585" s="22">
        <f t="shared" si="241"/>
        <v>2169.67</v>
      </c>
      <c r="P585" s="22">
        <v>44.85</v>
      </c>
      <c r="Q585" s="22">
        <f t="shared" si="242"/>
        <v>5.6062500000000002</v>
      </c>
      <c r="R585" s="22">
        <f t="shared" si="251"/>
        <v>22.425000000000001</v>
      </c>
      <c r="S585" s="22">
        <f t="shared" si="243"/>
        <v>2102.395</v>
      </c>
      <c r="U585" s="22">
        <v>2169.67</v>
      </c>
      <c r="V585" s="23">
        <v>62.5</v>
      </c>
      <c r="W585" s="23">
        <v>50</v>
      </c>
      <c r="X585" s="23">
        <f t="shared" si="244"/>
        <v>12.5</v>
      </c>
      <c r="Y585" s="24">
        <f t="shared" si="245"/>
        <v>150</v>
      </c>
      <c r="Z585" s="24">
        <f t="shared" si="246"/>
        <v>537</v>
      </c>
      <c r="AA585" s="22">
        <f t="shared" si="247"/>
        <v>4.0403538175046556</v>
      </c>
      <c r="AB585" s="22">
        <f t="shared" si="248"/>
        <v>48.484245810055867</v>
      </c>
      <c r="AC585" s="22">
        <f t="shared" si="249"/>
        <v>2121.1857541899444</v>
      </c>
      <c r="AD585" s="22">
        <f t="shared" si="250"/>
        <v>18.790754189944437</v>
      </c>
      <c r="AE585" s="24"/>
      <c r="AF585" s="4">
        <v>48.484245810055867</v>
      </c>
      <c r="AG585" s="4">
        <v>0</v>
      </c>
      <c r="AH585" s="4">
        <f t="shared" si="252"/>
        <v>48.484245810055867</v>
      </c>
    </row>
    <row r="586" spans="1:34">
      <c r="A586" s="16" t="s">
        <v>1369</v>
      </c>
      <c r="B586" s="16" t="s">
        <v>1370</v>
      </c>
      <c r="C586" s="16" t="s">
        <v>1371</v>
      </c>
      <c r="D586" s="19">
        <v>38078</v>
      </c>
      <c r="E586" s="16" t="s">
        <v>111</v>
      </c>
      <c r="F586" s="20">
        <v>50</v>
      </c>
      <c r="G586" s="20">
        <v>0</v>
      </c>
      <c r="H586" s="20">
        <v>31</v>
      </c>
      <c r="I586" s="20">
        <v>7</v>
      </c>
      <c r="J586" s="21">
        <f t="shared" si="240"/>
        <v>379</v>
      </c>
      <c r="K586" s="22">
        <v>747.53</v>
      </c>
      <c r="L586" s="19">
        <v>44804</v>
      </c>
      <c r="M586" s="22">
        <v>275.33</v>
      </c>
      <c r="N586" s="22">
        <v>472.2</v>
      </c>
      <c r="O586" s="22">
        <f t="shared" si="241"/>
        <v>482.15999999999997</v>
      </c>
      <c r="P586" s="22">
        <v>9.9600000000000009</v>
      </c>
      <c r="Q586" s="22">
        <f t="shared" si="242"/>
        <v>1.2450000000000001</v>
      </c>
      <c r="R586" s="22">
        <f t="shared" si="251"/>
        <v>4.9800000000000004</v>
      </c>
      <c r="S586" s="22">
        <f t="shared" si="243"/>
        <v>467.21999999999997</v>
      </c>
      <c r="U586" s="22">
        <v>482.15999999999997</v>
      </c>
      <c r="V586" s="23">
        <v>62.5</v>
      </c>
      <c r="W586" s="23">
        <v>50</v>
      </c>
      <c r="X586" s="23">
        <f t="shared" si="244"/>
        <v>12.5</v>
      </c>
      <c r="Y586" s="24">
        <f t="shared" si="245"/>
        <v>150</v>
      </c>
      <c r="Z586" s="24">
        <f t="shared" si="246"/>
        <v>537</v>
      </c>
      <c r="AA586" s="22">
        <f t="shared" si="247"/>
        <v>0.89787709497206702</v>
      </c>
      <c r="AB586" s="22">
        <f t="shared" si="248"/>
        <v>10.774525139664805</v>
      </c>
      <c r="AC586" s="22">
        <f t="shared" si="249"/>
        <v>471.38547486033514</v>
      </c>
      <c r="AD586" s="22">
        <f t="shared" si="250"/>
        <v>4.1654748603351663</v>
      </c>
      <c r="AE586" s="24"/>
      <c r="AF586" s="4">
        <v>10.774525139664805</v>
      </c>
      <c r="AG586" s="4">
        <v>0</v>
      </c>
      <c r="AH586" s="4">
        <f t="shared" si="252"/>
        <v>10.774525139664805</v>
      </c>
    </row>
    <row r="587" spans="1:34">
      <c r="A587" s="16" t="s">
        <v>1372</v>
      </c>
      <c r="B587" s="16" t="s">
        <v>1373</v>
      </c>
      <c r="C587" s="16" t="s">
        <v>1374</v>
      </c>
      <c r="D587" s="19">
        <v>38078</v>
      </c>
      <c r="E587" s="16" t="s">
        <v>111</v>
      </c>
      <c r="F587" s="20">
        <v>50</v>
      </c>
      <c r="G587" s="20">
        <v>0</v>
      </c>
      <c r="H587" s="20">
        <v>31</v>
      </c>
      <c r="I587" s="20">
        <v>7</v>
      </c>
      <c r="J587" s="21">
        <f t="shared" si="240"/>
        <v>379</v>
      </c>
      <c r="K587" s="22">
        <v>747.53</v>
      </c>
      <c r="L587" s="19">
        <v>44804</v>
      </c>
      <c r="M587" s="22">
        <v>275.33</v>
      </c>
      <c r="N587" s="22">
        <v>472.2</v>
      </c>
      <c r="O587" s="22">
        <f t="shared" si="241"/>
        <v>482.15999999999997</v>
      </c>
      <c r="P587" s="22">
        <v>9.9600000000000009</v>
      </c>
      <c r="Q587" s="22">
        <f t="shared" si="242"/>
        <v>1.2450000000000001</v>
      </c>
      <c r="R587" s="22">
        <f t="shared" si="251"/>
        <v>4.9800000000000004</v>
      </c>
      <c r="S587" s="22">
        <f t="shared" si="243"/>
        <v>467.21999999999997</v>
      </c>
      <c r="U587" s="22">
        <v>482.15999999999997</v>
      </c>
      <c r="V587" s="23">
        <v>62.5</v>
      </c>
      <c r="W587" s="23">
        <v>50</v>
      </c>
      <c r="X587" s="23">
        <f t="shared" si="244"/>
        <v>12.5</v>
      </c>
      <c r="Y587" s="24">
        <f t="shared" si="245"/>
        <v>150</v>
      </c>
      <c r="Z587" s="24">
        <f t="shared" si="246"/>
        <v>537</v>
      </c>
      <c r="AA587" s="22">
        <f t="shared" si="247"/>
        <v>0.89787709497206702</v>
      </c>
      <c r="AB587" s="22">
        <f t="shared" si="248"/>
        <v>10.774525139664805</v>
      </c>
      <c r="AC587" s="22">
        <f t="shared" si="249"/>
        <v>471.38547486033514</v>
      </c>
      <c r="AD587" s="22">
        <f t="shared" si="250"/>
        <v>4.1654748603351663</v>
      </c>
      <c r="AE587" s="24"/>
      <c r="AF587" s="4">
        <v>10.774525139664805</v>
      </c>
      <c r="AG587" s="4">
        <v>0</v>
      </c>
      <c r="AH587" s="4">
        <f t="shared" si="252"/>
        <v>10.774525139664805</v>
      </c>
    </row>
    <row r="588" spans="1:34">
      <c r="A588" s="16" t="s">
        <v>1375</v>
      </c>
      <c r="B588" s="16" t="s">
        <v>1376</v>
      </c>
      <c r="C588" s="16" t="s">
        <v>1377</v>
      </c>
      <c r="D588" s="19">
        <v>38078</v>
      </c>
      <c r="E588" s="16" t="s">
        <v>111</v>
      </c>
      <c r="F588" s="20">
        <v>50</v>
      </c>
      <c r="G588" s="20">
        <v>0</v>
      </c>
      <c r="H588" s="20">
        <v>31</v>
      </c>
      <c r="I588" s="20">
        <v>7</v>
      </c>
      <c r="J588" s="21">
        <f t="shared" si="240"/>
        <v>379</v>
      </c>
      <c r="K588" s="22">
        <v>6055.02</v>
      </c>
      <c r="L588" s="19">
        <v>44804</v>
      </c>
      <c r="M588" s="22">
        <v>2230.2600000000002</v>
      </c>
      <c r="N588" s="22">
        <v>3824.76</v>
      </c>
      <c r="O588" s="22">
        <f t="shared" si="241"/>
        <v>3905.4900000000002</v>
      </c>
      <c r="P588" s="22">
        <v>80.73</v>
      </c>
      <c r="Q588" s="22">
        <f t="shared" si="242"/>
        <v>10.09125</v>
      </c>
      <c r="R588" s="22">
        <f t="shared" si="251"/>
        <v>40.365000000000002</v>
      </c>
      <c r="S588" s="22">
        <f t="shared" si="243"/>
        <v>3784.3950000000004</v>
      </c>
      <c r="U588" s="22">
        <v>3905.4900000000002</v>
      </c>
      <c r="V588" s="23">
        <v>62.5</v>
      </c>
      <c r="W588" s="23">
        <v>50</v>
      </c>
      <c r="X588" s="23">
        <f t="shared" si="244"/>
        <v>12.5</v>
      </c>
      <c r="Y588" s="24">
        <f t="shared" si="245"/>
        <v>150</v>
      </c>
      <c r="Z588" s="24">
        <f t="shared" si="246"/>
        <v>537</v>
      </c>
      <c r="AA588" s="22">
        <f t="shared" si="247"/>
        <v>7.272793296089386</v>
      </c>
      <c r="AB588" s="22">
        <f t="shared" si="248"/>
        <v>87.273519553072632</v>
      </c>
      <c r="AC588" s="22">
        <f t="shared" si="249"/>
        <v>3818.2164804469276</v>
      </c>
      <c r="AD588" s="22">
        <f t="shared" si="250"/>
        <v>33.821480446927126</v>
      </c>
      <c r="AE588" s="24"/>
      <c r="AF588" s="4">
        <v>87.273519553072632</v>
      </c>
      <c r="AG588" s="4">
        <v>0</v>
      </c>
      <c r="AH588" s="4">
        <f t="shared" si="252"/>
        <v>87.273519553072632</v>
      </c>
    </row>
    <row r="589" spans="1:34">
      <c r="A589" s="16" t="s">
        <v>1378</v>
      </c>
      <c r="B589" s="16" t="s">
        <v>1379</v>
      </c>
      <c r="C589" s="16" t="s">
        <v>1380</v>
      </c>
      <c r="D589" s="19">
        <v>38078</v>
      </c>
      <c r="E589" s="16" t="s">
        <v>111</v>
      </c>
      <c r="F589" s="20">
        <v>50</v>
      </c>
      <c r="G589" s="20">
        <v>0</v>
      </c>
      <c r="H589" s="20">
        <v>31</v>
      </c>
      <c r="I589" s="20">
        <v>7</v>
      </c>
      <c r="J589" s="21">
        <f t="shared" si="240"/>
        <v>379</v>
      </c>
      <c r="K589" s="22">
        <v>9385.2800000000007</v>
      </c>
      <c r="L589" s="19">
        <v>44804</v>
      </c>
      <c r="M589" s="22">
        <v>3456.99</v>
      </c>
      <c r="N589" s="22">
        <v>5928.29</v>
      </c>
      <c r="O589" s="22">
        <f t="shared" si="241"/>
        <v>6053.43</v>
      </c>
      <c r="P589" s="22">
        <v>125.14</v>
      </c>
      <c r="Q589" s="22">
        <f t="shared" si="242"/>
        <v>15.6425</v>
      </c>
      <c r="R589" s="22">
        <f t="shared" si="251"/>
        <v>62.57</v>
      </c>
      <c r="S589" s="22">
        <f t="shared" si="243"/>
        <v>5865.72</v>
      </c>
      <c r="U589" s="22">
        <v>6053.43</v>
      </c>
      <c r="V589" s="23">
        <v>62.5</v>
      </c>
      <c r="W589" s="23">
        <v>50</v>
      </c>
      <c r="X589" s="23">
        <f t="shared" si="244"/>
        <v>12.5</v>
      </c>
      <c r="Y589" s="24">
        <f t="shared" si="245"/>
        <v>150</v>
      </c>
      <c r="Z589" s="24">
        <f t="shared" si="246"/>
        <v>537</v>
      </c>
      <c r="AA589" s="22">
        <f t="shared" si="247"/>
        <v>11.272681564245811</v>
      </c>
      <c r="AB589" s="22">
        <f t="shared" si="248"/>
        <v>135.27217877094972</v>
      </c>
      <c r="AC589" s="22">
        <f t="shared" si="249"/>
        <v>5918.1578212290506</v>
      </c>
      <c r="AD589" s="22">
        <f t="shared" si="250"/>
        <v>52.437821229050314</v>
      </c>
      <c r="AE589" s="24"/>
      <c r="AF589" s="4">
        <v>135.27217877094972</v>
      </c>
      <c r="AG589" s="4">
        <v>0</v>
      </c>
      <c r="AH589" s="4">
        <f t="shared" si="252"/>
        <v>135.27217877094972</v>
      </c>
    </row>
    <row r="590" spans="1:34">
      <c r="A590" s="16" t="s">
        <v>1381</v>
      </c>
      <c r="B590" s="16" t="s">
        <v>1382</v>
      </c>
      <c r="C590" s="16" t="s">
        <v>1352</v>
      </c>
      <c r="D590" s="19">
        <v>38169</v>
      </c>
      <c r="E590" s="16" t="s">
        <v>111</v>
      </c>
      <c r="F590" s="20">
        <v>50</v>
      </c>
      <c r="G590" s="20">
        <v>0</v>
      </c>
      <c r="H590" s="20">
        <v>31</v>
      </c>
      <c r="I590" s="20">
        <v>10</v>
      </c>
      <c r="J590" s="21">
        <f t="shared" si="240"/>
        <v>382</v>
      </c>
      <c r="K590" s="22">
        <v>16584.93</v>
      </c>
      <c r="L590" s="19">
        <v>44804</v>
      </c>
      <c r="M590" s="22">
        <v>6025.86</v>
      </c>
      <c r="N590" s="22">
        <v>10559.07</v>
      </c>
      <c r="O590" s="22">
        <f t="shared" si="241"/>
        <v>10780.199999999999</v>
      </c>
      <c r="P590" s="22">
        <v>221.13</v>
      </c>
      <c r="Q590" s="22">
        <f t="shared" si="242"/>
        <v>27.641249999999999</v>
      </c>
      <c r="R590" s="22">
        <f t="shared" si="251"/>
        <v>110.565</v>
      </c>
      <c r="S590" s="22">
        <f t="shared" si="243"/>
        <v>10448.504999999999</v>
      </c>
      <c r="U590" s="22">
        <v>10780.199999999999</v>
      </c>
      <c r="V590" s="23">
        <v>62.5</v>
      </c>
      <c r="W590" s="23">
        <v>50</v>
      </c>
      <c r="X590" s="23">
        <f t="shared" si="244"/>
        <v>12.5</v>
      </c>
      <c r="Y590" s="24">
        <f t="shared" si="245"/>
        <v>150</v>
      </c>
      <c r="Z590" s="24">
        <f t="shared" si="246"/>
        <v>540</v>
      </c>
      <c r="AA590" s="22">
        <f t="shared" si="247"/>
        <v>19.963333333333331</v>
      </c>
      <c r="AB590" s="22">
        <f t="shared" si="248"/>
        <v>239.55999999999997</v>
      </c>
      <c r="AC590" s="22">
        <f t="shared" si="249"/>
        <v>10540.64</v>
      </c>
      <c r="AD590" s="22">
        <f t="shared" si="250"/>
        <v>92.135000000000218</v>
      </c>
      <c r="AE590" s="24"/>
      <c r="AF590" s="4">
        <v>239.55999999999997</v>
      </c>
      <c r="AG590" s="4">
        <v>0</v>
      </c>
      <c r="AH590" s="4">
        <f t="shared" si="252"/>
        <v>239.55999999999997</v>
      </c>
    </row>
    <row r="591" spans="1:34">
      <c r="A591" s="16" t="s">
        <v>1383</v>
      </c>
      <c r="B591" s="16" t="s">
        <v>1384</v>
      </c>
      <c r="C591" s="16" t="s">
        <v>1355</v>
      </c>
      <c r="D591" s="19">
        <v>38169</v>
      </c>
      <c r="E591" s="16" t="s">
        <v>111</v>
      </c>
      <c r="F591" s="20">
        <v>50</v>
      </c>
      <c r="G591" s="20">
        <v>0</v>
      </c>
      <c r="H591" s="20">
        <v>31</v>
      </c>
      <c r="I591" s="20">
        <v>10</v>
      </c>
      <c r="J591" s="21">
        <f t="shared" si="240"/>
        <v>382</v>
      </c>
      <c r="K591" s="22">
        <v>2904.52</v>
      </c>
      <c r="L591" s="19">
        <v>44804</v>
      </c>
      <c r="M591" s="22">
        <v>1055.3</v>
      </c>
      <c r="N591" s="22">
        <v>1849.22</v>
      </c>
      <c r="O591" s="22">
        <f t="shared" si="241"/>
        <v>1887.94</v>
      </c>
      <c r="P591" s="22">
        <v>38.72</v>
      </c>
      <c r="Q591" s="22">
        <f t="shared" si="242"/>
        <v>4.84</v>
      </c>
      <c r="R591" s="22">
        <f t="shared" si="251"/>
        <v>19.36</v>
      </c>
      <c r="S591" s="22">
        <f t="shared" si="243"/>
        <v>1829.8600000000001</v>
      </c>
      <c r="U591" s="22">
        <v>1887.94</v>
      </c>
      <c r="V591" s="23">
        <v>62.5</v>
      </c>
      <c r="W591" s="23">
        <v>50</v>
      </c>
      <c r="X591" s="23">
        <f t="shared" si="244"/>
        <v>12.5</v>
      </c>
      <c r="Y591" s="24">
        <f t="shared" si="245"/>
        <v>150</v>
      </c>
      <c r="Z591" s="24">
        <f t="shared" si="246"/>
        <v>540</v>
      </c>
      <c r="AA591" s="22">
        <f t="shared" si="247"/>
        <v>3.4961851851851855</v>
      </c>
      <c r="AB591" s="22">
        <f t="shared" si="248"/>
        <v>41.954222222222228</v>
      </c>
      <c r="AC591" s="22">
        <f t="shared" si="249"/>
        <v>1845.9857777777779</v>
      </c>
      <c r="AD591" s="22">
        <f t="shared" si="250"/>
        <v>16.125777777777785</v>
      </c>
      <c r="AE591" s="24"/>
      <c r="AF591" s="4">
        <v>41.954222222222228</v>
      </c>
      <c r="AG591" s="4">
        <v>0</v>
      </c>
      <c r="AH591" s="4">
        <f t="shared" si="252"/>
        <v>41.954222222222228</v>
      </c>
    </row>
    <row r="592" spans="1:34">
      <c r="A592" s="16" t="s">
        <v>1385</v>
      </c>
      <c r="B592" s="16" t="s">
        <v>1386</v>
      </c>
      <c r="C592" s="16" t="s">
        <v>1387</v>
      </c>
      <c r="D592" s="19">
        <v>38261</v>
      </c>
      <c r="E592" s="16" t="s">
        <v>111</v>
      </c>
      <c r="F592" s="20">
        <v>50</v>
      </c>
      <c r="G592" s="20">
        <v>0</v>
      </c>
      <c r="H592" s="20">
        <v>32</v>
      </c>
      <c r="I592" s="20">
        <v>1</v>
      </c>
      <c r="J592" s="21">
        <f t="shared" si="240"/>
        <v>385</v>
      </c>
      <c r="K592" s="22">
        <v>4800.8999999999996</v>
      </c>
      <c r="L592" s="19">
        <v>44804</v>
      </c>
      <c r="M592" s="22">
        <v>1720.34</v>
      </c>
      <c r="N592" s="22">
        <v>3080.56</v>
      </c>
      <c r="O592" s="22">
        <f t="shared" si="241"/>
        <v>3144.57</v>
      </c>
      <c r="P592" s="22">
        <v>64.010000000000005</v>
      </c>
      <c r="Q592" s="22">
        <f t="shared" si="242"/>
        <v>8.0012500000000006</v>
      </c>
      <c r="R592" s="22">
        <f t="shared" si="251"/>
        <v>32.005000000000003</v>
      </c>
      <c r="S592" s="22">
        <f t="shared" si="243"/>
        <v>3048.5549999999998</v>
      </c>
      <c r="U592" s="22">
        <v>3144.57</v>
      </c>
      <c r="V592" s="23">
        <v>62.5</v>
      </c>
      <c r="W592" s="23">
        <v>50</v>
      </c>
      <c r="X592" s="23">
        <f t="shared" si="244"/>
        <v>12.5</v>
      </c>
      <c r="Y592" s="24">
        <f t="shared" si="245"/>
        <v>150</v>
      </c>
      <c r="Z592" s="24">
        <f t="shared" si="246"/>
        <v>543</v>
      </c>
      <c r="AA592" s="22">
        <f t="shared" si="247"/>
        <v>5.7911049723756909</v>
      </c>
      <c r="AB592" s="22">
        <f t="shared" si="248"/>
        <v>69.493259668508287</v>
      </c>
      <c r="AC592" s="22">
        <f t="shared" si="249"/>
        <v>3075.0767403314917</v>
      </c>
      <c r="AD592" s="22">
        <f t="shared" si="250"/>
        <v>26.521740331491856</v>
      </c>
      <c r="AE592" s="24"/>
      <c r="AF592" s="4">
        <v>69.493259668508287</v>
      </c>
      <c r="AG592" s="4">
        <v>0</v>
      </c>
      <c r="AH592" s="4">
        <f t="shared" si="252"/>
        <v>69.493259668508287</v>
      </c>
    </row>
    <row r="593" spans="1:34">
      <c r="A593" s="16" t="s">
        <v>1388</v>
      </c>
      <c r="B593" s="16" t="s">
        <v>1389</v>
      </c>
      <c r="C593" s="16" t="s">
        <v>1387</v>
      </c>
      <c r="D593" s="19">
        <v>38261</v>
      </c>
      <c r="E593" s="16" t="s">
        <v>111</v>
      </c>
      <c r="F593" s="20">
        <v>50</v>
      </c>
      <c r="G593" s="20">
        <v>0</v>
      </c>
      <c r="H593" s="20">
        <v>32</v>
      </c>
      <c r="I593" s="20">
        <v>1</v>
      </c>
      <c r="J593" s="21">
        <f t="shared" si="240"/>
        <v>385</v>
      </c>
      <c r="K593" s="22">
        <v>716.95</v>
      </c>
      <c r="L593" s="19">
        <v>44804</v>
      </c>
      <c r="M593" s="22">
        <v>256.94</v>
      </c>
      <c r="N593" s="22">
        <v>460.01</v>
      </c>
      <c r="O593" s="22">
        <f t="shared" si="241"/>
        <v>469.57</v>
      </c>
      <c r="P593" s="22">
        <v>9.56</v>
      </c>
      <c r="Q593" s="22">
        <f t="shared" si="242"/>
        <v>1.1950000000000001</v>
      </c>
      <c r="R593" s="22">
        <f t="shared" si="251"/>
        <v>4.78</v>
      </c>
      <c r="S593" s="22">
        <f t="shared" si="243"/>
        <v>455.23</v>
      </c>
      <c r="U593" s="22">
        <v>469.57</v>
      </c>
      <c r="V593" s="23">
        <v>62.5</v>
      </c>
      <c r="W593" s="23">
        <v>50</v>
      </c>
      <c r="X593" s="23">
        <f t="shared" si="244"/>
        <v>12.5</v>
      </c>
      <c r="Y593" s="24">
        <f t="shared" si="245"/>
        <v>150</v>
      </c>
      <c r="Z593" s="24">
        <f t="shared" si="246"/>
        <v>543</v>
      </c>
      <c r="AA593" s="22">
        <f t="shared" si="247"/>
        <v>0.8647697974217311</v>
      </c>
      <c r="AB593" s="22">
        <f t="shared" si="248"/>
        <v>10.377237569060773</v>
      </c>
      <c r="AC593" s="22">
        <f t="shared" si="249"/>
        <v>459.19276243093924</v>
      </c>
      <c r="AD593" s="22">
        <f t="shared" si="250"/>
        <v>3.9627624309392218</v>
      </c>
      <c r="AE593" s="24"/>
      <c r="AF593" s="4">
        <v>10.377237569060773</v>
      </c>
      <c r="AG593" s="4">
        <v>0</v>
      </c>
      <c r="AH593" s="4">
        <f t="shared" si="252"/>
        <v>10.377237569060773</v>
      </c>
    </row>
    <row r="594" spans="1:34">
      <c r="A594" s="16" t="s">
        <v>1390</v>
      </c>
      <c r="B594" s="16" t="s">
        <v>1391</v>
      </c>
      <c r="C594" s="16" t="s">
        <v>1352</v>
      </c>
      <c r="D594" s="19">
        <v>38261</v>
      </c>
      <c r="E594" s="16" t="s">
        <v>111</v>
      </c>
      <c r="F594" s="20">
        <v>50</v>
      </c>
      <c r="G594" s="20">
        <v>0</v>
      </c>
      <c r="H594" s="20">
        <v>32</v>
      </c>
      <c r="I594" s="20">
        <v>1</v>
      </c>
      <c r="J594" s="21">
        <f t="shared" si="240"/>
        <v>385</v>
      </c>
      <c r="K594" s="22">
        <v>4579.26</v>
      </c>
      <c r="L594" s="19">
        <v>44804</v>
      </c>
      <c r="M594" s="22">
        <v>1640.99</v>
      </c>
      <c r="N594" s="22">
        <v>2938.27</v>
      </c>
      <c r="O594" s="22">
        <f t="shared" si="241"/>
        <v>2999.33</v>
      </c>
      <c r="P594" s="22">
        <v>61.06</v>
      </c>
      <c r="Q594" s="22">
        <f t="shared" si="242"/>
        <v>7.6325000000000003</v>
      </c>
      <c r="R594" s="22">
        <f t="shared" si="251"/>
        <v>30.53</v>
      </c>
      <c r="S594" s="22">
        <f t="shared" si="243"/>
        <v>2907.74</v>
      </c>
      <c r="U594" s="22">
        <v>2999.33</v>
      </c>
      <c r="V594" s="23">
        <v>62.5</v>
      </c>
      <c r="W594" s="23">
        <v>50</v>
      </c>
      <c r="X594" s="23">
        <f t="shared" si="244"/>
        <v>12.5</v>
      </c>
      <c r="Y594" s="24">
        <f t="shared" si="245"/>
        <v>150</v>
      </c>
      <c r="Z594" s="24">
        <f t="shared" si="246"/>
        <v>543</v>
      </c>
      <c r="AA594" s="22">
        <f t="shared" si="247"/>
        <v>5.523627992633517</v>
      </c>
      <c r="AB594" s="22">
        <f t="shared" si="248"/>
        <v>66.2835359116022</v>
      </c>
      <c r="AC594" s="22">
        <f t="shared" si="249"/>
        <v>2933.0464640883979</v>
      </c>
      <c r="AD594" s="22">
        <f t="shared" si="250"/>
        <v>25.306464088398116</v>
      </c>
      <c r="AE594" s="24"/>
      <c r="AF594" s="4">
        <v>66.2835359116022</v>
      </c>
      <c r="AG594" s="4">
        <v>0</v>
      </c>
      <c r="AH594" s="4">
        <f t="shared" si="252"/>
        <v>66.2835359116022</v>
      </c>
    </row>
    <row r="595" spans="1:34">
      <c r="A595" s="16" t="s">
        <v>1392</v>
      </c>
      <c r="B595" s="16" t="s">
        <v>1393</v>
      </c>
      <c r="C595" s="16" t="s">
        <v>1355</v>
      </c>
      <c r="D595" s="19">
        <v>38261</v>
      </c>
      <c r="E595" s="16" t="s">
        <v>111</v>
      </c>
      <c r="F595" s="20">
        <v>50</v>
      </c>
      <c r="G595" s="20">
        <v>0</v>
      </c>
      <c r="H595" s="20">
        <v>32</v>
      </c>
      <c r="I595" s="20">
        <v>1</v>
      </c>
      <c r="J595" s="21">
        <f t="shared" si="240"/>
        <v>385</v>
      </c>
      <c r="K595" s="22">
        <v>2218.12</v>
      </c>
      <c r="L595" s="19">
        <v>44804</v>
      </c>
      <c r="M595" s="22">
        <v>794.79</v>
      </c>
      <c r="N595" s="22">
        <v>1423.33</v>
      </c>
      <c r="O595" s="22">
        <f t="shared" si="241"/>
        <v>1452.8999999999999</v>
      </c>
      <c r="P595" s="22">
        <v>29.57</v>
      </c>
      <c r="Q595" s="22">
        <f t="shared" si="242"/>
        <v>3.69625</v>
      </c>
      <c r="R595" s="22">
        <f t="shared" si="251"/>
        <v>14.785</v>
      </c>
      <c r="S595" s="22">
        <f t="shared" si="243"/>
        <v>1408.5449999999998</v>
      </c>
      <c r="U595" s="22">
        <v>1452.8999999999999</v>
      </c>
      <c r="V595" s="23">
        <v>62.5</v>
      </c>
      <c r="W595" s="23">
        <v>50</v>
      </c>
      <c r="X595" s="23">
        <f t="shared" si="244"/>
        <v>12.5</v>
      </c>
      <c r="Y595" s="24">
        <f t="shared" si="245"/>
        <v>150</v>
      </c>
      <c r="Z595" s="24">
        <f t="shared" si="246"/>
        <v>543</v>
      </c>
      <c r="AA595" s="22">
        <f t="shared" si="247"/>
        <v>2.6756906077348064</v>
      </c>
      <c r="AB595" s="22">
        <f t="shared" si="248"/>
        <v>32.108287292817678</v>
      </c>
      <c r="AC595" s="22">
        <f t="shared" si="249"/>
        <v>1420.7917127071821</v>
      </c>
      <c r="AD595" s="22">
        <f t="shared" si="250"/>
        <v>12.246712707182269</v>
      </c>
      <c r="AE595" s="24"/>
      <c r="AF595" s="4">
        <v>32.108287292817678</v>
      </c>
      <c r="AG595" s="4">
        <v>0</v>
      </c>
      <c r="AH595" s="4">
        <f t="shared" si="252"/>
        <v>32.108287292817678</v>
      </c>
    </row>
    <row r="596" spans="1:34">
      <c r="A596" s="16" t="s">
        <v>1394</v>
      </c>
      <c r="B596" s="16" t="s">
        <v>1395</v>
      </c>
      <c r="C596" s="16" t="s">
        <v>1396</v>
      </c>
      <c r="D596" s="19">
        <v>38292</v>
      </c>
      <c r="E596" s="16" t="s">
        <v>111</v>
      </c>
      <c r="F596" s="20">
        <v>50</v>
      </c>
      <c r="G596" s="20">
        <v>0</v>
      </c>
      <c r="H596" s="20">
        <v>32</v>
      </c>
      <c r="I596" s="20">
        <v>2</v>
      </c>
      <c r="J596" s="21">
        <f t="shared" si="240"/>
        <v>386</v>
      </c>
      <c r="K596" s="22">
        <v>794.14</v>
      </c>
      <c r="L596" s="19">
        <v>44804</v>
      </c>
      <c r="M596" s="22">
        <v>283.19</v>
      </c>
      <c r="N596" s="22">
        <v>510.95</v>
      </c>
      <c r="O596" s="22">
        <f t="shared" si="241"/>
        <v>521.53</v>
      </c>
      <c r="P596" s="22">
        <v>10.58</v>
      </c>
      <c r="Q596" s="22">
        <f t="shared" si="242"/>
        <v>1.3225</v>
      </c>
      <c r="R596" s="22">
        <f t="shared" si="251"/>
        <v>5.29</v>
      </c>
      <c r="S596" s="22">
        <f t="shared" si="243"/>
        <v>505.65999999999997</v>
      </c>
      <c r="U596" s="22">
        <v>521.53</v>
      </c>
      <c r="V596" s="23">
        <v>62.5</v>
      </c>
      <c r="W596" s="23">
        <v>50</v>
      </c>
      <c r="X596" s="23">
        <f t="shared" si="244"/>
        <v>12.5</v>
      </c>
      <c r="Y596" s="24">
        <f t="shared" si="245"/>
        <v>150</v>
      </c>
      <c r="Z596" s="24">
        <f t="shared" si="246"/>
        <v>544</v>
      </c>
      <c r="AA596" s="22">
        <f t="shared" si="247"/>
        <v>0.9586948529411764</v>
      </c>
      <c r="AB596" s="22">
        <f t="shared" si="248"/>
        <v>11.504338235294117</v>
      </c>
      <c r="AC596" s="22">
        <f t="shared" si="249"/>
        <v>510.02566176470583</v>
      </c>
      <c r="AD596" s="22">
        <f t="shared" si="250"/>
        <v>4.3656617647058624</v>
      </c>
      <c r="AE596" s="24"/>
      <c r="AF596" s="4">
        <v>11.504338235294117</v>
      </c>
      <c r="AG596" s="4">
        <v>0</v>
      </c>
      <c r="AH596" s="4">
        <f t="shared" si="252"/>
        <v>11.504338235294117</v>
      </c>
    </row>
    <row r="597" spans="1:34">
      <c r="A597" s="16" t="s">
        <v>1397</v>
      </c>
      <c r="B597" s="16" t="s">
        <v>1398</v>
      </c>
      <c r="C597" s="16" t="s">
        <v>1399</v>
      </c>
      <c r="D597" s="19">
        <v>38292</v>
      </c>
      <c r="E597" s="16" t="s">
        <v>111</v>
      </c>
      <c r="F597" s="20">
        <v>50</v>
      </c>
      <c r="G597" s="20">
        <v>0</v>
      </c>
      <c r="H597" s="20">
        <v>32</v>
      </c>
      <c r="I597" s="20">
        <v>2</v>
      </c>
      <c r="J597" s="21">
        <f t="shared" si="240"/>
        <v>386</v>
      </c>
      <c r="K597" s="22">
        <v>1478.64</v>
      </c>
      <c r="L597" s="19">
        <v>44804</v>
      </c>
      <c r="M597" s="22">
        <v>527.33000000000004</v>
      </c>
      <c r="N597" s="22">
        <v>951.31</v>
      </c>
      <c r="O597" s="22">
        <f t="shared" si="241"/>
        <v>971.02</v>
      </c>
      <c r="P597" s="22">
        <v>19.71</v>
      </c>
      <c r="Q597" s="22">
        <f t="shared" si="242"/>
        <v>2.4637500000000001</v>
      </c>
      <c r="R597" s="22">
        <f t="shared" si="251"/>
        <v>9.8550000000000004</v>
      </c>
      <c r="S597" s="22">
        <f t="shared" si="243"/>
        <v>941.45499999999993</v>
      </c>
      <c r="U597" s="22">
        <v>971.02</v>
      </c>
      <c r="V597" s="23">
        <v>62.5</v>
      </c>
      <c r="W597" s="23">
        <v>50</v>
      </c>
      <c r="X597" s="23">
        <f t="shared" si="244"/>
        <v>12.5</v>
      </c>
      <c r="Y597" s="24">
        <f t="shared" si="245"/>
        <v>150</v>
      </c>
      <c r="Z597" s="24">
        <f t="shared" si="246"/>
        <v>544</v>
      </c>
      <c r="AA597" s="22">
        <f t="shared" si="247"/>
        <v>1.7849632352941176</v>
      </c>
      <c r="AB597" s="22">
        <f t="shared" si="248"/>
        <v>21.41955882352941</v>
      </c>
      <c r="AC597" s="22">
        <f t="shared" si="249"/>
        <v>949.60044117647055</v>
      </c>
      <c r="AD597" s="22">
        <f t="shared" si="250"/>
        <v>8.1454411764706265</v>
      </c>
      <c r="AE597" s="24"/>
      <c r="AF597" s="4">
        <v>21.41955882352941</v>
      </c>
      <c r="AG597" s="4">
        <v>0</v>
      </c>
      <c r="AH597" s="4">
        <f t="shared" si="252"/>
        <v>21.41955882352941</v>
      </c>
    </row>
    <row r="598" spans="1:34">
      <c r="A598" s="16" t="s">
        <v>1400</v>
      </c>
      <c r="B598" s="16" t="s">
        <v>1401</v>
      </c>
      <c r="C598" s="16" t="s">
        <v>1402</v>
      </c>
      <c r="D598" s="19">
        <v>38292</v>
      </c>
      <c r="E598" s="16" t="s">
        <v>111</v>
      </c>
      <c r="F598" s="20">
        <v>50</v>
      </c>
      <c r="G598" s="20">
        <v>0</v>
      </c>
      <c r="H598" s="20">
        <v>32</v>
      </c>
      <c r="I598" s="20">
        <v>2</v>
      </c>
      <c r="J598" s="21">
        <f t="shared" si="240"/>
        <v>386</v>
      </c>
      <c r="K598" s="22">
        <v>3946.61</v>
      </c>
      <c r="L598" s="19">
        <v>44804</v>
      </c>
      <c r="M598" s="22">
        <v>1407.6</v>
      </c>
      <c r="N598" s="22">
        <v>2539.0100000000002</v>
      </c>
      <c r="O598" s="22">
        <f t="shared" si="241"/>
        <v>2591.63</v>
      </c>
      <c r="P598" s="22">
        <v>52.62</v>
      </c>
      <c r="Q598" s="22">
        <f t="shared" si="242"/>
        <v>6.5774999999999997</v>
      </c>
      <c r="R598" s="22">
        <f t="shared" si="251"/>
        <v>26.31</v>
      </c>
      <c r="S598" s="22">
        <f t="shared" si="243"/>
        <v>2512.7000000000003</v>
      </c>
      <c r="U598" s="22">
        <v>2591.63</v>
      </c>
      <c r="V598" s="23">
        <v>62.5</v>
      </c>
      <c r="W598" s="23">
        <v>50</v>
      </c>
      <c r="X598" s="23">
        <f t="shared" si="244"/>
        <v>12.5</v>
      </c>
      <c r="Y598" s="24">
        <f t="shared" si="245"/>
        <v>150</v>
      </c>
      <c r="Z598" s="24">
        <f t="shared" si="246"/>
        <v>544</v>
      </c>
      <c r="AA598" s="22">
        <f t="shared" si="247"/>
        <v>4.7640257352941182</v>
      </c>
      <c r="AB598" s="22">
        <f t="shared" si="248"/>
        <v>57.168308823529415</v>
      </c>
      <c r="AC598" s="22">
        <f t="shared" si="249"/>
        <v>2534.4616911764706</v>
      </c>
      <c r="AD598" s="22">
        <f t="shared" si="250"/>
        <v>21.761691176470322</v>
      </c>
      <c r="AE598" s="24"/>
      <c r="AF598" s="4">
        <v>57.168308823529415</v>
      </c>
      <c r="AG598" s="4">
        <v>0</v>
      </c>
      <c r="AH598" s="4">
        <f t="shared" si="252"/>
        <v>57.168308823529415</v>
      </c>
    </row>
    <row r="599" spans="1:34">
      <c r="A599" s="16" t="s">
        <v>1403</v>
      </c>
      <c r="B599" s="16" t="s">
        <v>1404</v>
      </c>
      <c r="C599" s="16" t="s">
        <v>1405</v>
      </c>
      <c r="D599" s="19">
        <v>38292</v>
      </c>
      <c r="E599" s="16" t="s">
        <v>111</v>
      </c>
      <c r="F599" s="20">
        <v>50</v>
      </c>
      <c r="G599" s="20">
        <v>0</v>
      </c>
      <c r="H599" s="20">
        <v>32</v>
      </c>
      <c r="I599" s="20">
        <v>2</v>
      </c>
      <c r="J599" s="21">
        <f t="shared" si="240"/>
        <v>386</v>
      </c>
      <c r="K599" s="22">
        <v>8563.02</v>
      </c>
      <c r="L599" s="19">
        <v>44804</v>
      </c>
      <c r="M599" s="22">
        <v>3054.13</v>
      </c>
      <c r="N599" s="22">
        <v>5508.89</v>
      </c>
      <c r="O599" s="22">
        <f t="shared" si="241"/>
        <v>5623.06</v>
      </c>
      <c r="P599" s="22">
        <v>114.17</v>
      </c>
      <c r="Q599" s="22">
        <f t="shared" si="242"/>
        <v>14.27125</v>
      </c>
      <c r="R599" s="22">
        <f t="shared" si="251"/>
        <v>57.085000000000001</v>
      </c>
      <c r="S599" s="22">
        <f t="shared" si="243"/>
        <v>5451.8050000000003</v>
      </c>
      <c r="U599" s="22">
        <v>5623.06</v>
      </c>
      <c r="V599" s="23">
        <v>62.5</v>
      </c>
      <c r="W599" s="23">
        <v>50</v>
      </c>
      <c r="X599" s="23">
        <f t="shared" si="244"/>
        <v>12.5</v>
      </c>
      <c r="Y599" s="24">
        <f t="shared" si="245"/>
        <v>150</v>
      </c>
      <c r="Z599" s="24">
        <f t="shared" si="246"/>
        <v>544</v>
      </c>
      <c r="AA599" s="22">
        <f t="shared" si="247"/>
        <v>10.336507352941178</v>
      </c>
      <c r="AB599" s="22">
        <f t="shared" si="248"/>
        <v>124.03808823529414</v>
      </c>
      <c r="AC599" s="22">
        <f t="shared" si="249"/>
        <v>5499.0219117647066</v>
      </c>
      <c r="AD599" s="22">
        <f t="shared" si="250"/>
        <v>47.21691176470631</v>
      </c>
      <c r="AE599" s="24"/>
      <c r="AF599" s="4">
        <v>124.03808823529414</v>
      </c>
      <c r="AG599" s="4">
        <v>0</v>
      </c>
      <c r="AH599" s="4">
        <f t="shared" si="252"/>
        <v>124.03808823529414</v>
      </c>
    </row>
    <row r="600" spans="1:34">
      <c r="A600" s="16" t="s">
        <v>1406</v>
      </c>
      <c r="B600" s="16" t="s">
        <v>1407</v>
      </c>
      <c r="C600" s="16" t="s">
        <v>754</v>
      </c>
      <c r="D600" s="19">
        <v>38292</v>
      </c>
      <c r="E600" s="16" t="s">
        <v>111</v>
      </c>
      <c r="F600" s="20">
        <v>50</v>
      </c>
      <c r="G600" s="20">
        <v>0</v>
      </c>
      <c r="H600" s="20">
        <v>32</v>
      </c>
      <c r="I600" s="20">
        <v>2</v>
      </c>
      <c r="J600" s="21">
        <f t="shared" si="240"/>
        <v>386</v>
      </c>
      <c r="K600" s="22">
        <v>2693.91</v>
      </c>
      <c r="L600" s="19">
        <v>44804</v>
      </c>
      <c r="M600" s="22">
        <v>960.86</v>
      </c>
      <c r="N600" s="22">
        <v>1733.05</v>
      </c>
      <c r="O600" s="22">
        <f t="shared" si="241"/>
        <v>1768.97</v>
      </c>
      <c r="P600" s="22">
        <v>35.92</v>
      </c>
      <c r="Q600" s="22">
        <f t="shared" si="242"/>
        <v>4.49</v>
      </c>
      <c r="R600" s="22">
        <f t="shared" si="251"/>
        <v>17.96</v>
      </c>
      <c r="S600" s="22">
        <f t="shared" si="243"/>
        <v>1715.09</v>
      </c>
      <c r="U600" s="22">
        <v>1768.97</v>
      </c>
      <c r="V600" s="23">
        <v>62.5</v>
      </c>
      <c r="W600" s="23">
        <v>50</v>
      </c>
      <c r="X600" s="23">
        <f t="shared" si="244"/>
        <v>12.5</v>
      </c>
      <c r="Y600" s="24">
        <f t="shared" si="245"/>
        <v>150</v>
      </c>
      <c r="Z600" s="24">
        <f t="shared" si="246"/>
        <v>544</v>
      </c>
      <c r="AA600" s="22">
        <f t="shared" si="247"/>
        <v>3.2517830882352943</v>
      </c>
      <c r="AB600" s="22">
        <f t="shared" si="248"/>
        <v>39.021397058823531</v>
      </c>
      <c r="AC600" s="22">
        <f t="shared" si="249"/>
        <v>1729.9486029411764</v>
      </c>
      <c r="AD600" s="22">
        <f t="shared" si="250"/>
        <v>14.858602941176514</v>
      </c>
      <c r="AE600" s="24"/>
      <c r="AF600" s="4">
        <v>39.021397058823531</v>
      </c>
      <c r="AG600" s="4">
        <v>0</v>
      </c>
      <c r="AH600" s="4">
        <f t="shared" si="252"/>
        <v>39.021397058823531</v>
      </c>
    </row>
    <row r="601" spans="1:34">
      <c r="A601" s="16" t="s">
        <v>1408</v>
      </c>
      <c r="B601" s="16" t="s">
        <v>1409</v>
      </c>
      <c r="C601" s="16" t="s">
        <v>733</v>
      </c>
      <c r="D601" s="19">
        <v>38292</v>
      </c>
      <c r="E601" s="16" t="s">
        <v>111</v>
      </c>
      <c r="F601" s="20">
        <v>50</v>
      </c>
      <c r="G601" s="20">
        <v>0</v>
      </c>
      <c r="H601" s="20">
        <v>32</v>
      </c>
      <c r="I601" s="20">
        <v>2</v>
      </c>
      <c r="J601" s="21">
        <f t="shared" si="240"/>
        <v>386</v>
      </c>
      <c r="K601" s="22">
        <v>489.32</v>
      </c>
      <c r="L601" s="19">
        <v>44804</v>
      </c>
      <c r="M601" s="22">
        <v>174.59</v>
      </c>
      <c r="N601" s="22">
        <v>314.73</v>
      </c>
      <c r="O601" s="22">
        <f t="shared" si="241"/>
        <v>321.25</v>
      </c>
      <c r="P601" s="22">
        <v>6.52</v>
      </c>
      <c r="Q601" s="22">
        <f t="shared" si="242"/>
        <v>0.81499999999999995</v>
      </c>
      <c r="R601" s="22">
        <f t="shared" si="251"/>
        <v>3.26</v>
      </c>
      <c r="S601" s="22">
        <f t="shared" si="243"/>
        <v>311.47000000000003</v>
      </c>
      <c r="U601" s="22">
        <v>321.25</v>
      </c>
      <c r="V601" s="23">
        <v>62.5</v>
      </c>
      <c r="W601" s="23">
        <v>50</v>
      </c>
      <c r="X601" s="23">
        <f t="shared" si="244"/>
        <v>12.5</v>
      </c>
      <c r="Y601" s="24">
        <f t="shared" si="245"/>
        <v>150</v>
      </c>
      <c r="Z601" s="24">
        <f t="shared" si="246"/>
        <v>544</v>
      </c>
      <c r="AA601" s="22">
        <f t="shared" si="247"/>
        <v>0.59053308823529416</v>
      </c>
      <c r="AB601" s="22">
        <f t="shared" si="248"/>
        <v>7.0863970588235299</v>
      </c>
      <c r="AC601" s="22">
        <f t="shared" si="249"/>
        <v>314.16360294117646</v>
      </c>
      <c r="AD601" s="22">
        <f t="shared" si="250"/>
        <v>2.6936029411764366</v>
      </c>
      <c r="AE601" s="24"/>
      <c r="AF601" s="4">
        <v>7.0863970588235299</v>
      </c>
      <c r="AG601" s="4">
        <v>0</v>
      </c>
      <c r="AH601" s="4">
        <f t="shared" si="252"/>
        <v>7.0863970588235299</v>
      </c>
    </row>
    <row r="602" spans="1:34">
      <c r="A602" s="16" t="s">
        <v>1410</v>
      </c>
      <c r="B602" s="16" t="s">
        <v>1411</v>
      </c>
      <c r="C602" s="16" t="s">
        <v>1412</v>
      </c>
      <c r="D602" s="19">
        <v>38292</v>
      </c>
      <c r="E602" s="16" t="s">
        <v>111</v>
      </c>
      <c r="F602" s="20">
        <v>50</v>
      </c>
      <c r="G602" s="20">
        <v>0</v>
      </c>
      <c r="H602" s="20">
        <v>32</v>
      </c>
      <c r="I602" s="20">
        <v>2</v>
      </c>
      <c r="J602" s="21">
        <f t="shared" si="240"/>
        <v>386</v>
      </c>
      <c r="K602" s="22">
        <v>381.02</v>
      </c>
      <c r="L602" s="19">
        <v>44804</v>
      </c>
      <c r="M602" s="22">
        <v>135.9</v>
      </c>
      <c r="N602" s="22">
        <v>245.12</v>
      </c>
      <c r="O602" s="22">
        <f t="shared" si="241"/>
        <v>250.20000000000002</v>
      </c>
      <c r="P602" s="22">
        <v>5.08</v>
      </c>
      <c r="Q602" s="22">
        <f t="shared" si="242"/>
        <v>0.63500000000000001</v>
      </c>
      <c r="R602" s="22">
        <f t="shared" si="251"/>
        <v>2.54</v>
      </c>
      <c r="S602" s="22">
        <f t="shared" si="243"/>
        <v>242.58</v>
      </c>
      <c r="U602" s="22">
        <v>250.20000000000002</v>
      </c>
      <c r="V602" s="23">
        <v>62.5</v>
      </c>
      <c r="W602" s="23">
        <v>50</v>
      </c>
      <c r="X602" s="23">
        <f t="shared" si="244"/>
        <v>12.5</v>
      </c>
      <c r="Y602" s="24">
        <f t="shared" si="245"/>
        <v>150</v>
      </c>
      <c r="Z602" s="24">
        <f t="shared" si="246"/>
        <v>544</v>
      </c>
      <c r="AA602" s="22">
        <f t="shared" si="247"/>
        <v>0.45992647058823533</v>
      </c>
      <c r="AB602" s="22">
        <f t="shared" si="248"/>
        <v>5.5191176470588239</v>
      </c>
      <c r="AC602" s="22">
        <f t="shared" si="249"/>
        <v>244.68088235294118</v>
      </c>
      <c r="AD602" s="22">
        <f t="shared" si="250"/>
        <v>2.10088235294117</v>
      </c>
      <c r="AE602" s="24"/>
      <c r="AF602" s="4">
        <v>5.5191176470588239</v>
      </c>
      <c r="AG602" s="4">
        <v>0</v>
      </c>
      <c r="AH602" s="4">
        <f t="shared" si="252"/>
        <v>5.5191176470588239</v>
      </c>
    </row>
    <row r="603" spans="1:34">
      <c r="A603" s="16" t="s">
        <v>1413</v>
      </c>
      <c r="B603" s="16" t="s">
        <v>1414</v>
      </c>
      <c r="C603" s="16" t="s">
        <v>1253</v>
      </c>
      <c r="D603" s="19">
        <v>38292</v>
      </c>
      <c r="E603" s="16" t="s">
        <v>111</v>
      </c>
      <c r="F603" s="20">
        <v>50</v>
      </c>
      <c r="G603" s="20">
        <v>0</v>
      </c>
      <c r="H603" s="20">
        <v>32</v>
      </c>
      <c r="I603" s="20">
        <v>2</v>
      </c>
      <c r="J603" s="21">
        <f t="shared" si="240"/>
        <v>386</v>
      </c>
      <c r="K603" s="22">
        <v>10063.06</v>
      </c>
      <c r="L603" s="19">
        <v>44804</v>
      </c>
      <c r="M603" s="22">
        <v>3589.13</v>
      </c>
      <c r="N603" s="22">
        <v>6473.93</v>
      </c>
      <c r="O603" s="22">
        <f t="shared" si="241"/>
        <v>6608.1</v>
      </c>
      <c r="P603" s="22">
        <v>134.16999999999999</v>
      </c>
      <c r="Q603" s="22">
        <f t="shared" si="242"/>
        <v>16.771249999999998</v>
      </c>
      <c r="R603" s="22">
        <f t="shared" si="251"/>
        <v>67.084999999999994</v>
      </c>
      <c r="S603" s="22">
        <f t="shared" si="243"/>
        <v>6406.8450000000003</v>
      </c>
      <c r="U603" s="22">
        <v>6608.1</v>
      </c>
      <c r="V603" s="23">
        <v>62.5</v>
      </c>
      <c r="W603" s="23">
        <v>50</v>
      </c>
      <c r="X603" s="23">
        <f t="shared" si="244"/>
        <v>12.5</v>
      </c>
      <c r="Y603" s="24">
        <f t="shared" si="245"/>
        <v>150</v>
      </c>
      <c r="Z603" s="24">
        <f t="shared" si="246"/>
        <v>544</v>
      </c>
      <c r="AA603" s="22">
        <f t="shared" si="247"/>
        <v>12.147242647058825</v>
      </c>
      <c r="AB603" s="22">
        <f t="shared" si="248"/>
        <v>145.7669117647059</v>
      </c>
      <c r="AC603" s="22">
        <f t="shared" si="249"/>
        <v>6462.3330882352948</v>
      </c>
      <c r="AD603" s="22">
        <f t="shared" si="250"/>
        <v>55.488088235294526</v>
      </c>
      <c r="AE603" s="24"/>
      <c r="AF603" s="4">
        <v>145.7669117647059</v>
      </c>
      <c r="AG603" s="4">
        <v>0</v>
      </c>
      <c r="AH603" s="4">
        <f t="shared" si="252"/>
        <v>145.7669117647059</v>
      </c>
    </row>
    <row r="604" spans="1:34">
      <c r="A604" s="16" t="s">
        <v>1415</v>
      </c>
      <c r="B604" s="16" t="s">
        <v>1416</v>
      </c>
      <c r="C604" s="16" t="s">
        <v>988</v>
      </c>
      <c r="D604" s="19">
        <v>38292</v>
      </c>
      <c r="E604" s="16" t="s">
        <v>111</v>
      </c>
      <c r="F604" s="20">
        <v>50</v>
      </c>
      <c r="G604" s="20">
        <v>0</v>
      </c>
      <c r="H604" s="20">
        <v>32</v>
      </c>
      <c r="I604" s="20">
        <v>2</v>
      </c>
      <c r="J604" s="21">
        <f t="shared" si="240"/>
        <v>386</v>
      </c>
      <c r="K604" s="22">
        <v>2566.9</v>
      </c>
      <c r="L604" s="19">
        <v>44804</v>
      </c>
      <c r="M604" s="22">
        <v>915.57</v>
      </c>
      <c r="N604" s="22">
        <v>1651.33</v>
      </c>
      <c r="O604" s="22">
        <f t="shared" si="241"/>
        <v>1685.55</v>
      </c>
      <c r="P604" s="22">
        <v>34.22</v>
      </c>
      <c r="Q604" s="22">
        <f t="shared" si="242"/>
        <v>4.2774999999999999</v>
      </c>
      <c r="R604" s="22">
        <f t="shared" si="251"/>
        <v>17.11</v>
      </c>
      <c r="S604" s="22">
        <f t="shared" si="243"/>
        <v>1634.22</v>
      </c>
      <c r="U604" s="22">
        <v>1685.55</v>
      </c>
      <c r="V604" s="23">
        <v>62.5</v>
      </c>
      <c r="W604" s="23">
        <v>50</v>
      </c>
      <c r="X604" s="23">
        <f t="shared" si="244"/>
        <v>12.5</v>
      </c>
      <c r="Y604" s="24">
        <f t="shared" si="245"/>
        <v>150</v>
      </c>
      <c r="Z604" s="24">
        <f t="shared" si="246"/>
        <v>544</v>
      </c>
      <c r="AA604" s="22">
        <f t="shared" si="247"/>
        <v>3.0984374999999997</v>
      </c>
      <c r="AB604" s="22">
        <f t="shared" si="248"/>
        <v>37.181249999999999</v>
      </c>
      <c r="AC604" s="22">
        <f t="shared" si="249"/>
        <v>1648.3687499999999</v>
      </c>
      <c r="AD604" s="22">
        <f t="shared" si="250"/>
        <v>14.148749999999836</v>
      </c>
      <c r="AE604" s="24"/>
      <c r="AF604" s="4">
        <v>37.181249999999999</v>
      </c>
      <c r="AG604" s="4">
        <v>0</v>
      </c>
      <c r="AH604" s="4">
        <f t="shared" si="252"/>
        <v>37.181249999999999</v>
      </c>
    </row>
    <row r="605" spans="1:34">
      <c r="A605" s="16" t="s">
        <v>1417</v>
      </c>
      <c r="B605" s="16" t="s">
        <v>1418</v>
      </c>
      <c r="C605" s="16" t="s">
        <v>1419</v>
      </c>
      <c r="D605" s="19">
        <v>38292</v>
      </c>
      <c r="E605" s="16" t="s">
        <v>111</v>
      </c>
      <c r="F605" s="20">
        <v>50</v>
      </c>
      <c r="G605" s="20">
        <v>0</v>
      </c>
      <c r="H605" s="20">
        <v>32</v>
      </c>
      <c r="I605" s="20">
        <v>2</v>
      </c>
      <c r="J605" s="21">
        <f t="shared" si="240"/>
        <v>386</v>
      </c>
      <c r="K605" s="22">
        <v>10588.47</v>
      </c>
      <c r="L605" s="19">
        <v>44804</v>
      </c>
      <c r="M605" s="22">
        <v>3776.58</v>
      </c>
      <c r="N605" s="22">
        <v>6811.89</v>
      </c>
      <c r="O605" s="22">
        <f t="shared" si="241"/>
        <v>6953.0700000000006</v>
      </c>
      <c r="P605" s="22">
        <v>141.18</v>
      </c>
      <c r="Q605" s="22">
        <f t="shared" si="242"/>
        <v>17.647500000000001</v>
      </c>
      <c r="R605" s="22">
        <f t="shared" si="251"/>
        <v>70.59</v>
      </c>
      <c r="S605" s="22">
        <f t="shared" si="243"/>
        <v>6741.3</v>
      </c>
      <c r="U605" s="22">
        <v>6953.0700000000006</v>
      </c>
      <c r="V605" s="23">
        <v>62.5</v>
      </c>
      <c r="W605" s="23">
        <v>50</v>
      </c>
      <c r="X605" s="23">
        <f t="shared" si="244"/>
        <v>12.5</v>
      </c>
      <c r="Y605" s="24">
        <f t="shared" si="245"/>
        <v>150</v>
      </c>
      <c r="Z605" s="24">
        <f t="shared" si="246"/>
        <v>544</v>
      </c>
      <c r="AA605" s="22">
        <f t="shared" si="247"/>
        <v>12.78137867647059</v>
      </c>
      <c r="AB605" s="22">
        <f t="shared" si="248"/>
        <v>153.37654411764709</v>
      </c>
      <c r="AC605" s="22">
        <f t="shared" si="249"/>
        <v>6799.6934558823532</v>
      </c>
      <c r="AD605" s="22">
        <f t="shared" si="250"/>
        <v>58.39345588235301</v>
      </c>
      <c r="AE605" s="24"/>
      <c r="AF605" s="4">
        <v>153.37654411764709</v>
      </c>
      <c r="AG605" s="4">
        <v>0</v>
      </c>
      <c r="AH605" s="4">
        <f t="shared" si="252"/>
        <v>153.37654411764709</v>
      </c>
    </row>
    <row r="606" spans="1:34">
      <c r="A606" s="16" t="s">
        <v>1420</v>
      </c>
      <c r="B606" s="16" t="s">
        <v>1421</v>
      </c>
      <c r="C606" s="16" t="s">
        <v>1422</v>
      </c>
      <c r="D606" s="19">
        <v>38292</v>
      </c>
      <c r="E606" s="16" t="s">
        <v>111</v>
      </c>
      <c r="F606" s="20">
        <v>50</v>
      </c>
      <c r="G606" s="20">
        <v>0</v>
      </c>
      <c r="H606" s="20">
        <v>32</v>
      </c>
      <c r="I606" s="20">
        <v>2</v>
      </c>
      <c r="J606" s="21">
        <f t="shared" si="240"/>
        <v>386</v>
      </c>
      <c r="K606" s="22">
        <v>5013.4799999999996</v>
      </c>
      <c r="L606" s="19">
        <v>44804</v>
      </c>
      <c r="M606" s="22">
        <v>1788.15</v>
      </c>
      <c r="N606" s="22">
        <v>3225.33</v>
      </c>
      <c r="O606" s="22">
        <f t="shared" si="241"/>
        <v>3292.17</v>
      </c>
      <c r="P606" s="22">
        <v>66.84</v>
      </c>
      <c r="Q606" s="22">
        <f t="shared" si="242"/>
        <v>8.3550000000000004</v>
      </c>
      <c r="R606" s="22">
        <f t="shared" si="251"/>
        <v>33.42</v>
      </c>
      <c r="S606" s="22">
        <f t="shared" si="243"/>
        <v>3191.91</v>
      </c>
      <c r="U606" s="22">
        <v>3292.17</v>
      </c>
      <c r="V606" s="23">
        <v>62.5</v>
      </c>
      <c r="W606" s="23">
        <v>50</v>
      </c>
      <c r="X606" s="23">
        <f t="shared" si="244"/>
        <v>12.5</v>
      </c>
      <c r="Y606" s="24">
        <f t="shared" si="245"/>
        <v>150</v>
      </c>
      <c r="Z606" s="24">
        <f t="shared" si="246"/>
        <v>544</v>
      </c>
      <c r="AA606" s="22">
        <f t="shared" si="247"/>
        <v>6.0517830882352941</v>
      </c>
      <c r="AB606" s="22">
        <f t="shared" si="248"/>
        <v>72.621397058823533</v>
      </c>
      <c r="AC606" s="22">
        <f t="shared" si="249"/>
        <v>3219.5486029411763</v>
      </c>
      <c r="AD606" s="22">
        <f t="shared" si="250"/>
        <v>27.638602941176487</v>
      </c>
      <c r="AE606" s="24"/>
      <c r="AF606" s="4">
        <v>72.621397058823533</v>
      </c>
      <c r="AG606" s="4">
        <v>0</v>
      </c>
      <c r="AH606" s="4">
        <f t="shared" si="252"/>
        <v>72.621397058823533</v>
      </c>
    </row>
    <row r="607" spans="1:34">
      <c r="A607" s="16" t="s">
        <v>1423</v>
      </c>
      <c r="B607" s="16" t="s">
        <v>1424</v>
      </c>
      <c r="C607" s="16" t="s">
        <v>1425</v>
      </c>
      <c r="D607" s="19">
        <v>38292</v>
      </c>
      <c r="E607" s="16" t="s">
        <v>111</v>
      </c>
      <c r="F607" s="20">
        <v>50</v>
      </c>
      <c r="G607" s="20">
        <v>0</v>
      </c>
      <c r="H607" s="20">
        <v>32</v>
      </c>
      <c r="I607" s="20">
        <v>2</v>
      </c>
      <c r="J607" s="21">
        <f t="shared" si="240"/>
        <v>386</v>
      </c>
      <c r="K607" s="22">
        <v>79143.37</v>
      </c>
      <c r="L607" s="19">
        <v>44804</v>
      </c>
      <c r="M607" s="22">
        <v>28227.85</v>
      </c>
      <c r="N607" s="22">
        <v>50915.519999999997</v>
      </c>
      <c r="O607" s="22">
        <f t="shared" si="241"/>
        <v>51970.759999999995</v>
      </c>
      <c r="P607" s="22">
        <v>1055.24</v>
      </c>
      <c r="Q607" s="22">
        <f t="shared" si="242"/>
        <v>131.905</v>
      </c>
      <c r="R607" s="22">
        <f t="shared" si="251"/>
        <v>527.62</v>
      </c>
      <c r="S607" s="22">
        <f t="shared" si="243"/>
        <v>50387.899999999994</v>
      </c>
      <c r="U607" s="22">
        <v>51970.759999999995</v>
      </c>
      <c r="V607" s="23">
        <v>62.5</v>
      </c>
      <c r="W607" s="23">
        <v>50</v>
      </c>
      <c r="X607" s="23">
        <f t="shared" si="244"/>
        <v>12.5</v>
      </c>
      <c r="Y607" s="24">
        <f t="shared" si="245"/>
        <v>150</v>
      </c>
      <c r="Z607" s="24">
        <f t="shared" si="246"/>
        <v>544</v>
      </c>
      <c r="AA607" s="22">
        <f t="shared" si="247"/>
        <v>95.534485294117644</v>
      </c>
      <c r="AB607" s="22">
        <f t="shared" si="248"/>
        <v>1146.4138235294117</v>
      </c>
      <c r="AC607" s="22">
        <f t="shared" si="249"/>
        <v>50824.346176470586</v>
      </c>
      <c r="AD607" s="22">
        <f t="shared" si="250"/>
        <v>436.44617647059204</v>
      </c>
      <c r="AE607" s="24"/>
      <c r="AF607" s="4">
        <v>1146.4138235294117</v>
      </c>
      <c r="AG607" s="4">
        <v>0</v>
      </c>
      <c r="AH607" s="4">
        <f t="shared" si="252"/>
        <v>1146.4138235294117</v>
      </c>
    </row>
    <row r="608" spans="1:34">
      <c r="A608" s="16" t="s">
        <v>1426</v>
      </c>
      <c r="B608" s="16" t="s">
        <v>1427</v>
      </c>
      <c r="C608" s="16" t="s">
        <v>1428</v>
      </c>
      <c r="D608" s="19">
        <v>38292</v>
      </c>
      <c r="E608" s="16" t="s">
        <v>111</v>
      </c>
      <c r="F608" s="20">
        <v>50</v>
      </c>
      <c r="G608" s="20">
        <v>0</v>
      </c>
      <c r="H608" s="20">
        <v>32</v>
      </c>
      <c r="I608" s="20">
        <v>2</v>
      </c>
      <c r="J608" s="21">
        <f t="shared" si="240"/>
        <v>386</v>
      </c>
      <c r="K608" s="22">
        <v>2994.72</v>
      </c>
      <c r="L608" s="19">
        <v>44804</v>
      </c>
      <c r="M608" s="22">
        <v>1068.19</v>
      </c>
      <c r="N608" s="22">
        <v>1926.53</v>
      </c>
      <c r="O608" s="22">
        <f t="shared" si="241"/>
        <v>1966.46</v>
      </c>
      <c r="P608" s="22">
        <v>39.93</v>
      </c>
      <c r="Q608" s="22">
        <f t="shared" si="242"/>
        <v>4.99125</v>
      </c>
      <c r="R608" s="22">
        <f t="shared" si="251"/>
        <v>19.965</v>
      </c>
      <c r="S608" s="22">
        <f t="shared" si="243"/>
        <v>1906.5650000000001</v>
      </c>
      <c r="U608" s="22">
        <v>1966.46</v>
      </c>
      <c r="V608" s="23">
        <v>62.5</v>
      </c>
      <c r="W608" s="23">
        <v>50</v>
      </c>
      <c r="X608" s="23">
        <f t="shared" si="244"/>
        <v>12.5</v>
      </c>
      <c r="Y608" s="24">
        <f t="shared" si="245"/>
        <v>150</v>
      </c>
      <c r="Z608" s="24">
        <f t="shared" si="246"/>
        <v>544</v>
      </c>
      <c r="AA608" s="22">
        <f t="shared" si="247"/>
        <v>3.6148161764705882</v>
      </c>
      <c r="AB608" s="22">
        <f t="shared" si="248"/>
        <v>43.377794117647056</v>
      </c>
      <c r="AC608" s="22">
        <f t="shared" si="249"/>
        <v>1923.082205882353</v>
      </c>
      <c r="AD608" s="22">
        <f t="shared" si="250"/>
        <v>16.517205882352982</v>
      </c>
      <c r="AE608" s="24"/>
      <c r="AF608" s="4">
        <v>43.377794117647056</v>
      </c>
      <c r="AG608" s="4">
        <v>0</v>
      </c>
      <c r="AH608" s="4">
        <f t="shared" si="252"/>
        <v>43.377794117647056</v>
      </c>
    </row>
    <row r="609" spans="1:34">
      <c r="A609" s="16" t="s">
        <v>1429</v>
      </c>
      <c r="B609" s="16" t="s">
        <v>1430</v>
      </c>
      <c r="C609" s="16" t="s">
        <v>1431</v>
      </c>
      <c r="D609" s="19">
        <v>38292</v>
      </c>
      <c r="E609" s="16" t="s">
        <v>111</v>
      </c>
      <c r="F609" s="20">
        <v>50</v>
      </c>
      <c r="G609" s="20">
        <v>0</v>
      </c>
      <c r="H609" s="20">
        <v>32</v>
      </c>
      <c r="I609" s="20">
        <v>2</v>
      </c>
      <c r="J609" s="21">
        <f t="shared" si="240"/>
        <v>386</v>
      </c>
      <c r="K609" s="22">
        <v>90025.86</v>
      </c>
      <c r="L609" s="19">
        <v>44804</v>
      </c>
      <c r="M609" s="22">
        <v>32109.27</v>
      </c>
      <c r="N609" s="22">
        <v>57916.59</v>
      </c>
      <c r="O609" s="22">
        <f t="shared" si="241"/>
        <v>59116.929999999993</v>
      </c>
      <c r="P609" s="22">
        <v>1200.3399999999999</v>
      </c>
      <c r="Q609" s="22">
        <f t="shared" si="242"/>
        <v>150.04249999999999</v>
      </c>
      <c r="R609" s="22">
        <f t="shared" si="251"/>
        <v>600.16999999999996</v>
      </c>
      <c r="S609" s="22">
        <f t="shared" si="243"/>
        <v>57316.42</v>
      </c>
      <c r="U609" s="22">
        <v>59116.929999999993</v>
      </c>
      <c r="V609" s="23">
        <v>62.5</v>
      </c>
      <c r="W609" s="23">
        <v>50</v>
      </c>
      <c r="X609" s="23">
        <f t="shared" si="244"/>
        <v>12.5</v>
      </c>
      <c r="Y609" s="24">
        <f t="shared" si="245"/>
        <v>150</v>
      </c>
      <c r="Z609" s="24">
        <f t="shared" si="246"/>
        <v>544</v>
      </c>
      <c r="AA609" s="22">
        <f t="shared" si="247"/>
        <v>108.67082720588235</v>
      </c>
      <c r="AB609" s="22">
        <f t="shared" si="248"/>
        <v>1304.0499264705882</v>
      </c>
      <c r="AC609" s="22">
        <f t="shared" si="249"/>
        <v>57812.880073529406</v>
      </c>
      <c r="AD609" s="22">
        <f t="shared" si="250"/>
        <v>496.46007352940796</v>
      </c>
      <c r="AE609" s="24"/>
      <c r="AF609" s="4">
        <v>1304.0499264705882</v>
      </c>
      <c r="AG609" s="4">
        <v>0</v>
      </c>
      <c r="AH609" s="4">
        <f t="shared" si="252"/>
        <v>1304.0499264705882</v>
      </c>
    </row>
    <row r="610" spans="1:34">
      <c r="A610" s="16" t="s">
        <v>1432</v>
      </c>
      <c r="B610" s="16" t="s">
        <v>1433</v>
      </c>
      <c r="C610" s="16" t="s">
        <v>1434</v>
      </c>
      <c r="D610" s="19">
        <v>38292</v>
      </c>
      <c r="E610" s="16" t="s">
        <v>111</v>
      </c>
      <c r="F610" s="20">
        <v>50</v>
      </c>
      <c r="G610" s="20">
        <v>0</v>
      </c>
      <c r="H610" s="20">
        <v>32</v>
      </c>
      <c r="I610" s="20">
        <v>2</v>
      </c>
      <c r="J610" s="21">
        <f t="shared" si="240"/>
        <v>386</v>
      </c>
      <c r="K610" s="22">
        <v>53324.14</v>
      </c>
      <c r="L610" s="19">
        <v>44804</v>
      </c>
      <c r="M610" s="22">
        <v>19018.89</v>
      </c>
      <c r="N610" s="22">
        <v>34305.25</v>
      </c>
      <c r="O610" s="22">
        <f t="shared" si="241"/>
        <v>35016.230000000003</v>
      </c>
      <c r="P610" s="22">
        <v>710.98</v>
      </c>
      <c r="Q610" s="22">
        <f t="shared" si="242"/>
        <v>88.872500000000002</v>
      </c>
      <c r="R610" s="22">
        <f t="shared" si="251"/>
        <v>355.49</v>
      </c>
      <c r="S610" s="22">
        <f t="shared" si="243"/>
        <v>33949.760000000002</v>
      </c>
      <c r="U610" s="22">
        <v>35016.230000000003</v>
      </c>
      <c r="V610" s="23">
        <v>62.5</v>
      </c>
      <c r="W610" s="23">
        <v>50</v>
      </c>
      <c r="X610" s="23">
        <f t="shared" si="244"/>
        <v>12.5</v>
      </c>
      <c r="Y610" s="24">
        <f t="shared" si="245"/>
        <v>150</v>
      </c>
      <c r="Z610" s="24">
        <f t="shared" si="246"/>
        <v>544</v>
      </c>
      <c r="AA610" s="22">
        <f t="shared" si="247"/>
        <v>64.368069852941176</v>
      </c>
      <c r="AB610" s="22">
        <f t="shared" si="248"/>
        <v>772.41683823529411</v>
      </c>
      <c r="AC610" s="22">
        <f t="shared" si="249"/>
        <v>34243.813161764709</v>
      </c>
      <c r="AD610" s="22">
        <f t="shared" si="250"/>
        <v>294.0531617647066</v>
      </c>
      <c r="AE610" s="24"/>
      <c r="AF610" s="4">
        <v>772.41683823529411</v>
      </c>
      <c r="AG610" s="4">
        <v>0</v>
      </c>
      <c r="AH610" s="4">
        <f t="shared" si="252"/>
        <v>772.41683823529411</v>
      </c>
    </row>
    <row r="611" spans="1:34">
      <c r="A611" s="16" t="s">
        <v>1435</v>
      </c>
      <c r="B611" s="16" t="s">
        <v>1436</v>
      </c>
      <c r="C611" s="16" t="s">
        <v>1437</v>
      </c>
      <c r="D611" s="19">
        <v>38292</v>
      </c>
      <c r="E611" s="16" t="s">
        <v>111</v>
      </c>
      <c r="F611" s="20">
        <v>50</v>
      </c>
      <c r="G611" s="20">
        <v>0</v>
      </c>
      <c r="H611" s="20">
        <v>32</v>
      </c>
      <c r="I611" s="20">
        <v>2</v>
      </c>
      <c r="J611" s="21">
        <f t="shared" si="240"/>
        <v>386</v>
      </c>
      <c r="K611" s="22">
        <v>35937.99</v>
      </c>
      <c r="L611" s="19">
        <v>44804</v>
      </c>
      <c r="M611" s="22">
        <v>12817.89</v>
      </c>
      <c r="N611" s="22">
        <v>23120.1</v>
      </c>
      <c r="O611" s="22">
        <f t="shared" si="241"/>
        <v>23599.269999999997</v>
      </c>
      <c r="P611" s="22">
        <v>479.17</v>
      </c>
      <c r="Q611" s="22">
        <f t="shared" si="242"/>
        <v>59.896250000000002</v>
      </c>
      <c r="R611" s="22">
        <f t="shared" si="251"/>
        <v>239.58500000000001</v>
      </c>
      <c r="S611" s="22">
        <f t="shared" si="243"/>
        <v>22880.514999999999</v>
      </c>
      <c r="U611" s="22">
        <v>23599.269999999997</v>
      </c>
      <c r="V611" s="23">
        <v>62.5</v>
      </c>
      <c r="W611" s="23">
        <v>50</v>
      </c>
      <c r="X611" s="23">
        <f t="shared" si="244"/>
        <v>12.5</v>
      </c>
      <c r="Y611" s="24">
        <f t="shared" si="245"/>
        <v>150</v>
      </c>
      <c r="Z611" s="24">
        <f t="shared" si="246"/>
        <v>544</v>
      </c>
      <c r="AA611" s="22">
        <f t="shared" si="247"/>
        <v>43.381011029411759</v>
      </c>
      <c r="AB611" s="22">
        <f t="shared" si="248"/>
        <v>520.57213235294114</v>
      </c>
      <c r="AC611" s="22">
        <f t="shared" si="249"/>
        <v>23078.697867647057</v>
      </c>
      <c r="AD611" s="22">
        <f t="shared" si="250"/>
        <v>198.18286764705772</v>
      </c>
      <c r="AE611" s="24"/>
      <c r="AF611" s="4">
        <v>520.57213235294114</v>
      </c>
      <c r="AG611" s="4">
        <v>0</v>
      </c>
      <c r="AH611" s="4">
        <f t="shared" si="252"/>
        <v>520.57213235294114</v>
      </c>
    </row>
    <row r="612" spans="1:34">
      <c r="A612" s="16" t="s">
        <v>1438</v>
      </c>
      <c r="B612" s="16" t="s">
        <v>1439</v>
      </c>
      <c r="C612" s="16" t="s">
        <v>1440</v>
      </c>
      <c r="D612" s="19">
        <v>38292</v>
      </c>
      <c r="E612" s="16" t="s">
        <v>111</v>
      </c>
      <c r="F612" s="20">
        <v>50</v>
      </c>
      <c r="G612" s="20">
        <v>0</v>
      </c>
      <c r="H612" s="20">
        <v>32</v>
      </c>
      <c r="I612" s="20">
        <v>2</v>
      </c>
      <c r="J612" s="21">
        <f t="shared" si="240"/>
        <v>386</v>
      </c>
      <c r="K612" s="22">
        <v>7754.18</v>
      </c>
      <c r="L612" s="19">
        <v>44804</v>
      </c>
      <c r="M612" s="22">
        <v>2765.59</v>
      </c>
      <c r="N612" s="22">
        <v>4988.59</v>
      </c>
      <c r="O612" s="22">
        <f t="shared" si="241"/>
        <v>5091.97</v>
      </c>
      <c r="P612" s="22">
        <v>103.38</v>
      </c>
      <c r="Q612" s="22">
        <f t="shared" si="242"/>
        <v>12.922499999999999</v>
      </c>
      <c r="R612" s="22">
        <f t="shared" si="251"/>
        <v>51.69</v>
      </c>
      <c r="S612" s="22">
        <f t="shared" si="243"/>
        <v>4936.9000000000005</v>
      </c>
      <c r="U612" s="22">
        <v>5091.97</v>
      </c>
      <c r="V612" s="23">
        <v>62.5</v>
      </c>
      <c r="W612" s="23">
        <v>50</v>
      </c>
      <c r="X612" s="23">
        <f t="shared" si="244"/>
        <v>12.5</v>
      </c>
      <c r="Y612" s="24">
        <f t="shared" si="245"/>
        <v>150</v>
      </c>
      <c r="Z612" s="24">
        <f t="shared" si="246"/>
        <v>544</v>
      </c>
      <c r="AA612" s="22">
        <f t="shared" si="247"/>
        <v>9.3602389705882363</v>
      </c>
      <c r="AB612" s="22">
        <f t="shared" si="248"/>
        <v>112.32286764705884</v>
      </c>
      <c r="AC612" s="22">
        <f t="shared" si="249"/>
        <v>4979.6471323529413</v>
      </c>
      <c r="AD612" s="22">
        <f t="shared" si="250"/>
        <v>42.747132352940753</v>
      </c>
      <c r="AE612" s="24"/>
      <c r="AF612" s="4">
        <v>112.32286764705884</v>
      </c>
      <c r="AG612" s="4">
        <v>0</v>
      </c>
      <c r="AH612" s="4">
        <f t="shared" si="252"/>
        <v>112.32286764705884</v>
      </c>
    </row>
    <row r="613" spans="1:34">
      <c r="A613" s="16" t="s">
        <v>1441</v>
      </c>
      <c r="B613" s="16" t="s">
        <v>1442</v>
      </c>
      <c r="C613" s="16" t="s">
        <v>1419</v>
      </c>
      <c r="D613" s="19">
        <v>38292</v>
      </c>
      <c r="E613" s="16" t="s">
        <v>111</v>
      </c>
      <c r="F613" s="20">
        <v>50</v>
      </c>
      <c r="G613" s="20">
        <v>0</v>
      </c>
      <c r="H613" s="20">
        <v>32</v>
      </c>
      <c r="I613" s="20">
        <v>2</v>
      </c>
      <c r="J613" s="21">
        <f t="shared" si="240"/>
        <v>386</v>
      </c>
      <c r="K613" s="22">
        <v>1516.08</v>
      </c>
      <c r="L613" s="19">
        <v>44804</v>
      </c>
      <c r="M613" s="22">
        <v>540.71</v>
      </c>
      <c r="N613" s="22">
        <v>975.37</v>
      </c>
      <c r="O613" s="22">
        <f t="shared" si="241"/>
        <v>995.58</v>
      </c>
      <c r="P613" s="22">
        <v>20.21</v>
      </c>
      <c r="Q613" s="22">
        <f t="shared" si="242"/>
        <v>2.5262500000000001</v>
      </c>
      <c r="R613" s="22">
        <f t="shared" si="251"/>
        <v>10.105</v>
      </c>
      <c r="S613" s="22">
        <f t="shared" si="243"/>
        <v>965.26499999999999</v>
      </c>
      <c r="U613" s="22">
        <v>995.58</v>
      </c>
      <c r="V613" s="23">
        <v>62.5</v>
      </c>
      <c r="W613" s="23">
        <v>50</v>
      </c>
      <c r="X613" s="23">
        <f t="shared" si="244"/>
        <v>12.5</v>
      </c>
      <c r="Y613" s="24">
        <f t="shared" si="245"/>
        <v>150</v>
      </c>
      <c r="Z613" s="24">
        <f t="shared" si="246"/>
        <v>544</v>
      </c>
      <c r="AA613" s="22">
        <f t="shared" si="247"/>
        <v>1.830110294117647</v>
      </c>
      <c r="AB613" s="22">
        <f t="shared" si="248"/>
        <v>21.961323529411764</v>
      </c>
      <c r="AC613" s="22">
        <f t="shared" si="249"/>
        <v>973.6186764705883</v>
      </c>
      <c r="AD613" s="22">
        <f t="shared" si="250"/>
        <v>8.3536764705883115</v>
      </c>
      <c r="AE613" s="24"/>
      <c r="AF613" s="4">
        <v>21.961323529411764</v>
      </c>
      <c r="AG613" s="4">
        <v>0</v>
      </c>
      <c r="AH613" s="4">
        <f t="shared" si="252"/>
        <v>21.961323529411764</v>
      </c>
    </row>
    <row r="614" spans="1:34">
      <c r="A614" s="16" t="s">
        <v>1443</v>
      </c>
      <c r="B614" s="16" t="s">
        <v>1444</v>
      </c>
      <c r="C614" s="16" t="s">
        <v>1445</v>
      </c>
      <c r="D614" s="19">
        <v>38292</v>
      </c>
      <c r="E614" s="16" t="s">
        <v>111</v>
      </c>
      <c r="F614" s="20">
        <v>50</v>
      </c>
      <c r="G614" s="20">
        <v>0</v>
      </c>
      <c r="H614" s="20">
        <v>32</v>
      </c>
      <c r="I614" s="20">
        <v>2</v>
      </c>
      <c r="J614" s="21">
        <f t="shared" si="240"/>
        <v>386</v>
      </c>
      <c r="K614" s="22">
        <v>401.08</v>
      </c>
      <c r="L614" s="19">
        <v>44804</v>
      </c>
      <c r="M614" s="22">
        <v>143.03</v>
      </c>
      <c r="N614" s="22">
        <v>258.05</v>
      </c>
      <c r="O614" s="22">
        <f t="shared" si="241"/>
        <v>263.39</v>
      </c>
      <c r="P614" s="22">
        <v>5.34</v>
      </c>
      <c r="Q614" s="22">
        <f t="shared" si="242"/>
        <v>0.66749999999999998</v>
      </c>
      <c r="R614" s="22">
        <f t="shared" si="251"/>
        <v>2.67</v>
      </c>
      <c r="S614" s="22">
        <f t="shared" si="243"/>
        <v>255.38000000000002</v>
      </c>
      <c r="U614" s="22">
        <v>263.39</v>
      </c>
      <c r="V614" s="23">
        <v>62.5</v>
      </c>
      <c r="W614" s="23">
        <v>50</v>
      </c>
      <c r="X614" s="23">
        <f t="shared" si="244"/>
        <v>12.5</v>
      </c>
      <c r="Y614" s="24">
        <f t="shared" si="245"/>
        <v>150</v>
      </c>
      <c r="Z614" s="24">
        <f t="shared" si="246"/>
        <v>544</v>
      </c>
      <c r="AA614" s="22">
        <f t="shared" si="247"/>
        <v>0.48417279411764702</v>
      </c>
      <c r="AB614" s="22">
        <f t="shared" si="248"/>
        <v>5.8100735294117642</v>
      </c>
      <c r="AC614" s="22">
        <f t="shared" si="249"/>
        <v>257.57992647058825</v>
      </c>
      <c r="AD614" s="22">
        <f t="shared" si="250"/>
        <v>2.199926470588224</v>
      </c>
      <c r="AE614" s="24"/>
      <c r="AF614" s="4">
        <v>5.8100735294117642</v>
      </c>
      <c r="AG614" s="4">
        <v>0</v>
      </c>
      <c r="AH614" s="4">
        <f t="shared" si="252"/>
        <v>5.8100735294117642</v>
      </c>
    </row>
    <row r="615" spans="1:34">
      <c r="A615" s="16" t="s">
        <v>1446</v>
      </c>
      <c r="B615" s="16" t="s">
        <v>1447</v>
      </c>
      <c r="C615" s="16" t="s">
        <v>1431</v>
      </c>
      <c r="D615" s="19">
        <v>38292</v>
      </c>
      <c r="E615" s="16" t="s">
        <v>111</v>
      </c>
      <c r="F615" s="20">
        <v>50</v>
      </c>
      <c r="G615" s="20">
        <v>0</v>
      </c>
      <c r="H615" s="20">
        <v>32</v>
      </c>
      <c r="I615" s="20">
        <v>2</v>
      </c>
      <c r="J615" s="21">
        <f t="shared" si="240"/>
        <v>386</v>
      </c>
      <c r="K615" s="22">
        <v>866.33</v>
      </c>
      <c r="L615" s="19">
        <v>44804</v>
      </c>
      <c r="M615" s="22">
        <v>309.05</v>
      </c>
      <c r="N615" s="22">
        <v>557.28</v>
      </c>
      <c r="O615" s="22">
        <f t="shared" si="241"/>
        <v>568.82999999999993</v>
      </c>
      <c r="P615" s="22">
        <v>11.55</v>
      </c>
      <c r="Q615" s="22">
        <f t="shared" si="242"/>
        <v>1.4437500000000001</v>
      </c>
      <c r="R615" s="22">
        <f t="shared" si="251"/>
        <v>5.7750000000000004</v>
      </c>
      <c r="S615" s="22">
        <f t="shared" si="243"/>
        <v>551.505</v>
      </c>
      <c r="U615" s="22">
        <v>568.82999999999993</v>
      </c>
      <c r="V615" s="23">
        <v>62.5</v>
      </c>
      <c r="W615" s="23">
        <v>50</v>
      </c>
      <c r="X615" s="23">
        <f t="shared" si="244"/>
        <v>12.5</v>
      </c>
      <c r="Y615" s="24">
        <f t="shared" si="245"/>
        <v>150</v>
      </c>
      <c r="Z615" s="24">
        <f t="shared" si="246"/>
        <v>544</v>
      </c>
      <c r="AA615" s="22">
        <f t="shared" si="247"/>
        <v>1.045643382352941</v>
      </c>
      <c r="AB615" s="22">
        <f t="shared" si="248"/>
        <v>12.547720588235292</v>
      </c>
      <c r="AC615" s="22">
        <f t="shared" si="249"/>
        <v>556.28227941176465</v>
      </c>
      <c r="AD615" s="22">
        <f t="shared" si="250"/>
        <v>4.7772794117646527</v>
      </c>
      <c r="AE615" s="24"/>
      <c r="AF615" s="4">
        <v>12.547720588235292</v>
      </c>
      <c r="AG615" s="4">
        <v>0</v>
      </c>
      <c r="AH615" s="4">
        <f t="shared" si="252"/>
        <v>12.547720588235292</v>
      </c>
    </row>
    <row r="616" spans="1:34">
      <c r="A616" s="16" t="s">
        <v>1448</v>
      </c>
      <c r="B616" s="16" t="s">
        <v>1449</v>
      </c>
      <c r="C616" s="16" t="s">
        <v>1253</v>
      </c>
      <c r="D616" s="19">
        <v>38292</v>
      </c>
      <c r="E616" s="16" t="s">
        <v>111</v>
      </c>
      <c r="F616" s="20">
        <v>50</v>
      </c>
      <c r="G616" s="20">
        <v>0</v>
      </c>
      <c r="H616" s="20">
        <v>32</v>
      </c>
      <c r="I616" s="20">
        <v>2</v>
      </c>
      <c r="J616" s="21">
        <f t="shared" si="240"/>
        <v>386</v>
      </c>
      <c r="K616" s="22">
        <v>1336.93</v>
      </c>
      <c r="L616" s="19">
        <v>44804</v>
      </c>
      <c r="M616" s="22">
        <v>476.87</v>
      </c>
      <c r="N616" s="22">
        <v>860.06</v>
      </c>
      <c r="O616" s="22">
        <f t="shared" si="241"/>
        <v>877.88</v>
      </c>
      <c r="P616" s="22">
        <v>17.82</v>
      </c>
      <c r="Q616" s="22">
        <f t="shared" si="242"/>
        <v>2.2275</v>
      </c>
      <c r="R616" s="22">
        <f t="shared" si="251"/>
        <v>8.91</v>
      </c>
      <c r="S616" s="22">
        <f t="shared" si="243"/>
        <v>851.15</v>
      </c>
      <c r="U616" s="22">
        <v>877.88</v>
      </c>
      <c r="V616" s="23">
        <v>62.5</v>
      </c>
      <c r="W616" s="23">
        <v>50</v>
      </c>
      <c r="X616" s="23">
        <f t="shared" si="244"/>
        <v>12.5</v>
      </c>
      <c r="Y616" s="24">
        <f t="shared" si="245"/>
        <v>150</v>
      </c>
      <c r="Z616" s="24">
        <f t="shared" si="246"/>
        <v>544</v>
      </c>
      <c r="AA616" s="22">
        <f t="shared" si="247"/>
        <v>1.61375</v>
      </c>
      <c r="AB616" s="22">
        <f t="shared" si="248"/>
        <v>19.365000000000002</v>
      </c>
      <c r="AC616" s="22">
        <f t="shared" si="249"/>
        <v>858.51499999999999</v>
      </c>
      <c r="AD616" s="22">
        <f t="shared" si="250"/>
        <v>7.3650000000000091</v>
      </c>
      <c r="AE616" s="24"/>
      <c r="AF616" s="4">
        <v>19.365000000000002</v>
      </c>
      <c r="AG616" s="4">
        <v>0</v>
      </c>
      <c r="AH616" s="4">
        <f t="shared" si="252"/>
        <v>19.365000000000002</v>
      </c>
    </row>
    <row r="617" spans="1:34">
      <c r="A617" s="16" t="s">
        <v>1450</v>
      </c>
      <c r="B617" s="16" t="s">
        <v>1451</v>
      </c>
      <c r="C617" s="16" t="s">
        <v>1387</v>
      </c>
      <c r="D617" s="19">
        <v>38353</v>
      </c>
      <c r="E617" s="16" t="s">
        <v>111</v>
      </c>
      <c r="F617" s="20">
        <v>50</v>
      </c>
      <c r="G617" s="20">
        <v>0</v>
      </c>
      <c r="H617" s="20">
        <v>32</v>
      </c>
      <c r="I617" s="20">
        <v>4</v>
      </c>
      <c r="J617" s="21">
        <f t="shared" si="240"/>
        <v>388</v>
      </c>
      <c r="K617" s="22">
        <v>1003.93</v>
      </c>
      <c r="L617" s="19">
        <v>44804</v>
      </c>
      <c r="M617" s="22">
        <v>354.74</v>
      </c>
      <c r="N617" s="22">
        <v>649.19000000000005</v>
      </c>
      <c r="O617" s="22">
        <f t="shared" si="241"/>
        <v>662.57</v>
      </c>
      <c r="P617" s="22">
        <v>13.38</v>
      </c>
      <c r="Q617" s="22">
        <f t="shared" si="242"/>
        <v>1.6725000000000001</v>
      </c>
      <c r="R617" s="22">
        <f t="shared" si="251"/>
        <v>6.69</v>
      </c>
      <c r="S617" s="22">
        <f t="shared" si="243"/>
        <v>642.5</v>
      </c>
      <c r="U617" s="22">
        <v>662.57</v>
      </c>
      <c r="V617" s="23">
        <v>62.5</v>
      </c>
      <c r="W617" s="23">
        <v>50</v>
      </c>
      <c r="X617" s="23">
        <f t="shared" si="244"/>
        <v>12.5</v>
      </c>
      <c r="Y617" s="24">
        <f t="shared" si="245"/>
        <v>150</v>
      </c>
      <c r="Z617" s="24">
        <f t="shared" si="246"/>
        <v>546</v>
      </c>
      <c r="AA617" s="22">
        <f t="shared" si="247"/>
        <v>1.2134981684981685</v>
      </c>
      <c r="AB617" s="22">
        <f t="shared" si="248"/>
        <v>14.561978021978021</v>
      </c>
      <c r="AC617" s="22">
        <f t="shared" si="249"/>
        <v>648.00802197802204</v>
      </c>
      <c r="AD617" s="22">
        <f t="shared" si="250"/>
        <v>5.5080219780220432</v>
      </c>
      <c r="AE617" s="24"/>
      <c r="AF617" s="4">
        <v>14.561978021978021</v>
      </c>
      <c r="AG617" s="4">
        <v>0</v>
      </c>
      <c r="AH617" s="4">
        <f t="shared" si="252"/>
        <v>14.561978021978021</v>
      </c>
    </row>
    <row r="618" spans="1:34">
      <c r="A618" s="16" t="s">
        <v>1452</v>
      </c>
      <c r="B618" s="16" t="s">
        <v>1453</v>
      </c>
      <c r="C618" s="16" t="s">
        <v>1352</v>
      </c>
      <c r="D618" s="19">
        <v>38353</v>
      </c>
      <c r="E618" s="16" t="s">
        <v>111</v>
      </c>
      <c r="F618" s="20">
        <v>50</v>
      </c>
      <c r="G618" s="20">
        <v>0</v>
      </c>
      <c r="H618" s="20">
        <v>32</v>
      </c>
      <c r="I618" s="20">
        <v>4</v>
      </c>
      <c r="J618" s="21">
        <f t="shared" si="240"/>
        <v>388</v>
      </c>
      <c r="K618" s="22">
        <v>4445.87</v>
      </c>
      <c r="L618" s="19">
        <v>44804</v>
      </c>
      <c r="M618" s="22">
        <v>1570.92</v>
      </c>
      <c r="N618" s="22">
        <v>2874.95</v>
      </c>
      <c r="O618" s="22">
        <f t="shared" si="241"/>
        <v>2934.23</v>
      </c>
      <c r="P618" s="22">
        <v>59.28</v>
      </c>
      <c r="Q618" s="22">
        <f t="shared" si="242"/>
        <v>7.41</v>
      </c>
      <c r="R618" s="22">
        <f t="shared" si="251"/>
        <v>29.64</v>
      </c>
      <c r="S618" s="22">
        <f t="shared" si="243"/>
        <v>2845.31</v>
      </c>
      <c r="U618" s="22">
        <v>2934.23</v>
      </c>
      <c r="V618" s="23">
        <v>62.5</v>
      </c>
      <c r="W618" s="23">
        <v>50</v>
      </c>
      <c r="X618" s="23">
        <f t="shared" si="244"/>
        <v>12.5</v>
      </c>
      <c r="Y618" s="24">
        <f t="shared" si="245"/>
        <v>150</v>
      </c>
      <c r="Z618" s="24">
        <f t="shared" si="246"/>
        <v>546</v>
      </c>
      <c r="AA618" s="22">
        <f t="shared" si="247"/>
        <v>5.3740476190476194</v>
      </c>
      <c r="AB618" s="22">
        <f t="shared" si="248"/>
        <v>64.488571428571433</v>
      </c>
      <c r="AC618" s="22">
        <f t="shared" si="249"/>
        <v>2869.7414285714285</v>
      </c>
      <c r="AD618" s="22">
        <f t="shared" si="250"/>
        <v>24.431428571428569</v>
      </c>
      <c r="AE618" s="24"/>
      <c r="AF618" s="4">
        <v>64.488571428571433</v>
      </c>
      <c r="AG618" s="4">
        <v>0</v>
      </c>
      <c r="AH618" s="4">
        <f t="shared" si="252"/>
        <v>64.488571428571433</v>
      </c>
    </row>
    <row r="619" spans="1:34">
      <c r="A619" s="16" t="s">
        <v>1454</v>
      </c>
      <c r="B619" s="16" t="s">
        <v>1455</v>
      </c>
      <c r="C619" s="16" t="s">
        <v>1355</v>
      </c>
      <c r="D619" s="19">
        <v>38353</v>
      </c>
      <c r="E619" s="16" t="s">
        <v>111</v>
      </c>
      <c r="F619" s="20">
        <v>50</v>
      </c>
      <c r="G619" s="20">
        <v>0</v>
      </c>
      <c r="H619" s="20">
        <v>32</v>
      </c>
      <c r="I619" s="20">
        <v>4</v>
      </c>
      <c r="J619" s="21">
        <f t="shared" si="240"/>
        <v>388</v>
      </c>
      <c r="K619" s="22">
        <v>133.03</v>
      </c>
      <c r="L619" s="19">
        <v>44804</v>
      </c>
      <c r="M619" s="22">
        <v>46.99</v>
      </c>
      <c r="N619" s="22">
        <v>86.04</v>
      </c>
      <c r="O619" s="22">
        <f t="shared" si="241"/>
        <v>87.81</v>
      </c>
      <c r="P619" s="22">
        <v>1.77</v>
      </c>
      <c r="Q619" s="22">
        <f t="shared" si="242"/>
        <v>0.22125</v>
      </c>
      <c r="R619" s="22">
        <f t="shared" si="251"/>
        <v>0.88500000000000001</v>
      </c>
      <c r="S619" s="22">
        <f t="shared" si="243"/>
        <v>85.155000000000001</v>
      </c>
      <c r="U619" s="22">
        <v>87.81</v>
      </c>
      <c r="V619" s="23">
        <v>62.5</v>
      </c>
      <c r="W619" s="23">
        <v>50</v>
      </c>
      <c r="X619" s="23">
        <f t="shared" si="244"/>
        <v>12.5</v>
      </c>
      <c r="Y619" s="24">
        <f t="shared" si="245"/>
        <v>150</v>
      </c>
      <c r="Z619" s="24">
        <f t="shared" si="246"/>
        <v>546</v>
      </c>
      <c r="AA619" s="22">
        <f t="shared" si="247"/>
        <v>0.16082417582417582</v>
      </c>
      <c r="AB619" s="22">
        <f t="shared" si="248"/>
        <v>1.9298901098901098</v>
      </c>
      <c r="AC619" s="22">
        <f t="shared" si="249"/>
        <v>85.880109890109892</v>
      </c>
      <c r="AD619" s="22">
        <f t="shared" si="250"/>
        <v>0.72510989010989135</v>
      </c>
      <c r="AE619" s="24"/>
      <c r="AF619" s="4">
        <v>1.9298901098901098</v>
      </c>
      <c r="AG619" s="4">
        <v>0</v>
      </c>
      <c r="AH619" s="4">
        <f t="shared" si="252"/>
        <v>1.9298901098901098</v>
      </c>
    </row>
    <row r="620" spans="1:34">
      <c r="A620" s="16" t="s">
        <v>1456</v>
      </c>
      <c r="B620" s="16" t="s">
        <v>1457</v>
      </c>
      <c r="C620" s="16" t="s">
        <v>1458</v>
      </c>
      <c r="D620" s="19">
        <v>38443</v>
      </c>
      <c r="E620" s="16" t="s">
        <v>111</v>
      </c>
      <c r="F620" s="20">
        <v>50</v>
      </c>
      <c r="G620" s="20">
        <v>0</v>
      </c>
      <c r="H620" s="20">
        <v>32</v>
      </c>
      <c r="I620" s="20">
        <v>7</v>
      </c>
      <c r="J620" s="21">
        <f t="shared" si="240"/>
        <v>391</v>
      </c>
      <c r="K620" s="22">
        <v>484.4</v>
      </c>
      <c r="L620" s="19">
        <v>44804</v>
      </c>
      <c r="M620" s="22">
        <v>168.78</v>
      </c>
      <c r="N620" s="22">
        <v>315.62</v>
      </c>
      <c r="O620" s="22">
        <f t="shared" si="241"/>
        <v>322.08</v>
      </c>
      <c r="P620" s="22">
        <v>6.46</v>
      </c>
      <c r="Q620" s="22">
        <f t="shared" si="242"/>
        <v>0.8075</v>
      </c>
      <c r="R620" s="22">
        <f t="shared" si="251"/>
        <v>3.23</v>
      </c>
      <c r="S620" s="22">
        <f t="shared" si="243"/>
        <v>312.39</v>
      </c>
      <c r="U620" s="22">
        <v>322.08</v>
      </c>
      <c r="V620" s="23">
        <v>62.5</v>
      </c>
      <c r="W620" s="23">
        <v>50</v>
      </c>
      <c r="X620" s="23">
        <f t="shared" si="244"/>
        <v>12.5</v>
      </c>
      <c r="Y620" s="24">
        <f t="shared" si="245"/>
        <v>150</v>
      </c>
      <c r="Z620" s="24">
        <f t="shared" si="246"/>
        <v>549</v>
      </c>
      <c r="AA620" s="22">
        <f t="shared" si="247"/>
        <v>0.58666666666666667</v>
      </c>
      <c r="AB620" s="22">
        <f t="shared" si="248"/>
        <v>7.04</v>
      </c>
      <c r="AC620" s="22">
        <f t="shared" si="249"/>
        <v>315.03999999999996</v>
      </c>
      <c r="AD620" s="22">
        <f t="shared" si="250"/>
        <v>2.6499999999999773</v>
      </c>
      <c r="AE620" s="24"/>
      <c r="AF620" s="4">
        <v>7.04</v>
      </c>
      <c r="AG620" s="4">
        <v>0</v>
      </c>
      <c r="AH620" s="4">
        <f t="shared" si="252"/>
        <v>7.04</v>
      </c>
    </row>
    <row r="621" spans="1:34">
      <c r="A621" s="16" t="s">
        <v>1459</v>
      </c>
      <c r="B621" s="16" t="s">
        <v>1460</v>
      </c>
      <c r="C621" s="16" t="s">
        <v>1352</v>
      </c>
      <c r="D621" s="19">
        <v>38443</v>
      </c>
      <c r="E621" s="16" t="s">
        <v>111</v>
      </c>
      <c r="F621" s="20">
        <v>50</v>
      </c>
      <c r="G621" s="20">
        <v>0</v>
      </c>
      <c r="H621" s="20">
        <v>32</v>
      </c>
      <c r="I621" s="20">
        <v>7</v>
      </c>
      <c r="J621" s="21">
        <f t="shared" si="240"/>
        <v>391</v>
      </c>
      <c r="K621" s="22">
        <v>6237.33</v>
      </c>
      <c r="L621" s="19">
        <v>44804</v>
      </c>
      <c r="M621" s="22">
        <v>2172.73</v>
      </c>
      <c r="N621" s="22">
        <v>4064.6</v>
      </c>
      <c r="O621" s="22">
        <f t="shared" si="241"/>
        <v>4147.76</v>
      </c>
      <c r="P621" s="22">
        <v>83.16</v>
      </c>
      <c r="Q621" s="22">
        <f t="shared" si="242"/>
        <v>10.395</v>
      </c>
      <c r="R621" s="22">
        <f t="shared" si="251"/>
        <v>41.58</v>
      </c>
      <c r="S621" s="22">
        <f t="shared" si="243"/>
        <v>4023.0200000000004</v>
      </c>
      <c r="U621" s="22">
        <v>4147.76</v>
      </c>
      <c r="V621" s="23">
        <v>62.5</v>
      </c>
      <c r="W621" s="23">
        <v>50</v>
      </c>
      <c r="X621" s="23">
        <f t="shared" si="244"/>
        <v>12.5</v>
      </c>
      <c r="Y621" s="24">
        <f t="shared" si="245"/>
        <v>150</v>
      </c>
      <c r="Z621" s="24">
        <f t="shared" si="246"/>
        <v>549</v>
      </c>
      <c r="AA621" s="22">
        <f t="shared" si="247"/>
        <v>7.5551183970856108</v>
      </c>
      <c r="AB621" s="22">
        <f t="shared" si="248"/>
        <v>90.66142076502733</v>
      </c>
      <c r="AC621" s="22">
        <f t="shared" si="249"/>
        <v>4057.0985792349729</v>
      </c>
      <c r="AD621" s="22">
        <f t="shared" si="250"/>
        <v>34.078579234972494</v>
      </c>
      <c r="AE621" s="24"/>
      <c r="AF621" s="4">
        <v>90.66142076502733</v>
      </c>
      <c r="AG621" s="4">
        <v>0</v>
      </c>
      <c r="AH621" s="4">
        <f t="shared" si="252"/>
        <v>90.66142076502733</v>
      </c>
    </row>
    <row r="622" spans="1:34">
      <c r="A622" s="16" t="s">
        <v>1461</v>
      </c>
      <c r="B622" s="16" t="s">
        <v>1462</v>
      </c>
      <c r="C622" s="16" t="s">
        <v>1355</v>
      </c>
      <c r="D622" s="19">
        <v>38443</v>
      </c>
      <c r="E622" s="16" t="s">
        <v>111</v>
      </c>
      <c r="F622" s="20">
        <v>50</v>
      </c>
      <c r="G622" s="20">
        <v>0</v>
      </c>
      <c r="H622" s="20">
        <v>32</v>
      </c>
      <c r="I622" s="20">
        <v>7</v>
      </c>
      <c r="J622" s="21">
        <f t="shared" si="240"/>
        <v>391</v>
      </c>
      <c r="K622" s="22">
        <v>279.10000000000002</v>
      </c>
      <c r="L622" s="19">
        <v>44804</v>
      </c>
      <c r="M622" s="22">
        <v>97.2</v>
      </c>
      <c r="N622" s="22">
        <v>181.9</v>
      </c>
      <c r="O622" s="22">
        <f t="shared" si="241"/>
        <v>185.62</v>
      </c>
      <c r="P622" s="22">
        <v>3.72</v>
      </c>
      <c r="Q622" s="22">
        <f t="shared" si="242"/>
        <v>0.46500000000000002</v>
      </c>
      <c r="R622" s="22">
        <f t="shared" si="251"/>
        <v>1.86</v>
      </c>
      <c r="S622" s="22">
        <f t="shared" si="243"/>
        <v>180.04</v>
      </c>
      <c r="U622" s="22">
        <v>185.62</v>
      </c>
      <c r="V622" s="23">
        <v>62.5</v>
      </c>
      <c r="W622" s="23">
        <v>50</v>
      </c>
      <c r="X622" s="23">
        <f t="shared" si="244"/>
        <v>12.5</v>
      </c>
      <c r="Y622" s="24">
        <f t="shared" si="245"/>
        <v>150</v>
      </c>
      <c r="Z622" s="24">
        <f t="shared" si="246"/>
        <v>549</v>
      </c>
      <c r="AA622" s="22">
        <f t="shared" si="247"/>
        <v>0.33810564663023679</v>
      </c>
      <c r="AB622" s="22">
        <f t="shared" si="248"/>
        <v>4.0572677595628415</v>
      </c>
      <c r="AC622" s="22">
        <f t="shared" si="249"/>
        <v>181.56273224043716</v>
      </c>
      <c r="AD622" s="22">
        <f t="shared" si="250"/>
        <v>1.5227322404371648</v>
      </c>
      <c r="AE622" s="24"/>
      <c r="AF622" s="4">
        <v>4.0572677595628415</v>
      </c>
      <c r="AG622" s="4">
        <v>0</v>
      </c>
      <c r="AH622" s="4">
        <f t="shared" si="252"/>
        <v>4.0572677595628415</v>
      </c>
    </row>
    <row r="623" spans="1:34">
      <c r="A623" s="16" t="s">
        <v>1463</v>
      </c>
      <c r="B623" s="16" t="s">
        <v>1464</v>
      </c>
      <c r="C623" s="16" t="s">
        <v>1465</v>
      </c>
      <c r="D623" s="19">
        <v>38534</v>
      </c>
      <c r="E623" s="16" t="s">
        <v>111</v>
      </c>
      <c r="F623" s="20">
        <v>50</v>
      </c>
      <c r="G623" s="20">
        <v>0</v>
      </c>
      <c r="H623" s="20">
        <v>32</v>
      </c>
      <c r="I623" s="20">
        <v>10</v>
      </c>
      <c r="J623" s="21">
        <f t="shared" si="240"/>
        <v>394</v>
      </c>
      <c r="K623" s="22">
        <v>8186.52</v>
      </c>
      <c r="L623" s="19">
        <v>44804</v>
      </c>
      <c r="M623" s="22">
        <v>2810.68</v>
      </c>
      <c r="N623" s="22">
        <v>5375.84</v>
      </c>
      <c r="O623" s="22">
        <f t="shared" si="241"/>
        <v>5484.99</v>
      </c>
      <c r="P623" s="22">
        <v>109.15</v>
      </c>
      <c r="Q623" s="22">
        <f t="shared" si="242"/>
        <v>13.643750000000001</v>
      </c>
      <c r="R623" s="22">
        <f t="shared" si="251"/>
        <v>54.575000000000003</v>
      </c>
      <c r="S623" s="22">
        <f t="shared" si="243"/>
        <v>5321.2650000000003</v>
      </c>
      <c r="U623" s="22">
        <v>5484.99</v>
      </c>
      <c r="V623" s="23">
        <v>62.5</v>
      </c>
      <c r="W623" s="23">
        <v>50</v>
      </c>
      <c r="X623" s="23">
        <f t="shared" si="244"/>
        <v>12.5</v>
      </c>
      <c r="Y623" s="24">
        <f t="shared" si="245"/>
        <v>150</v>
      </c>
      <c r="Z623" s="24">
        <f t="shared" si="246"/>
        <v>552</v>
      </c>
      <c r="AA623" s="22">
        <f t="shared" si="247"/>
        <v>9.9365760869565207</v>
      </c>
      <c r="AB623" s="22">
        <f t="shared" si="248"/>
        <v>119.23891304347825</v>
      </c>
      <c r="AC623" s="22">
        <f t="shared" si="249"/>
        <v>5365.7510869565212</v>
      </c>
      <c r="AD623" s="22">
        <f t="shared" si="250"/>
        <v>44.486086956520921</v>
      </c>
      <c r="AE623" s="24"/>
      <c r="AF623" s="4">
        <v>119.23891304347825</v>
      </c>
      <c r="AG623" s="4">
        <v>0</v>
      </c>
      <c r="AH623" s="4">
        <f t="shared" si="252"/>
        <v>119.23891304347825</v>
      </c>
    </row>
    <row r="624" spans="1:34">
      <c r="A624" s="16" t="s">
        <v>1466</v>
      </c>
      <c r="B624" s="16" t="s">
        <v>1467</v>
      </c>
      <c r="C624" s="16" t="s">
        <v>1352</v>
      </c>
      <c r="D624" s="19">
        <v>38534</v>
      </c>
      <c r="E624" s="16" t="s">
        <v>111</v>
      </c>
      <c r="F624" s="20">
        <v>50</v>
      </c>
      <c r="G624" s="20">
        <v>0</v>
      </c>
      <c r="H624" s="20">
        <v>32</v>
      </c>
      <c r="I624" s="20">
        <v>10</v>
      </c>
      <c r="J624" s="21">
        <f t="shared" si="240"/>
        <v>394</v>
      </c>
      <c r="K624" s="22">
        <v>2787.08</v>
      </c>
      <c r="L624" s="19">
        <v>44804</v>
      </c>
      <c r="M624" s="22">
        <v>956.86</v>
      </c>
      <c r="N624" s="22">
        <v>1830.22</v>
      </c>
      <c r="O624" s="22">
        <f t="shared" si="241"/>
        <v>1867.38</v>
      </c>
      <c r="P624" s="22">
        <v>37.159999999999997</v>
      </c>
      <c r="Q624" s="22">
        <f t="shared" si="242"/>
        <v>4.6449999999999996</v>
      </c>
      <c r="R624" s="22">
        <f t="shared" si="251"/>
        <v>18.579999999999998</v>
      </c>
      <c r="S624" s="22">
        <f t="shared" si="243"/>
        <v>1811.64</v>
      </c>
      <c r="U624" s="22">
        <v>1867.38</v>
      </c>
      <c r="V624" s="23">
        <v>62.5</v>
      </c>
      <c r="W624" s="23">
        <v>50</v>
      </c>
      <c r="X624" s="23">
        <f t="shared" si="244"/>
        <v>12.5</v>
      </c>
      <c r="Y624" s="24">
        <f t="shared" si="245"/>
        <v>150</v>
      </c>
      <c r="Z624" s="24">
        <f t="shared" si="246"/>
        <v>552</v>
      </c>
      <c r="AA624" s="22">
        <f t="shared" si="247"/>
        <v>3.3829347826086957</v>
      </c>
      <c r="AB624" s="22">
        <f t="shared" si="248"/>
        <v>40.595217391304345</v>
      </c>
      <c r="AC624" s="22">
        <f t="shared" si="249"/>
        <v>1826.7847826086959</v>
      </c>
      <c r="AD624" s="22">
        <f t="shared" si="250"/>
        <v>15.144782608695778</v>
      </c>
      <c r="AE624" s="24"/>
      <c r="AF624" s="4">
        <v>40.595217391304345</v>
      </c>
      <c r="AG624" s="4">
        <v>0</v>
      </c>
      <c r="AH624" s="4">
        <f t="shared" si="252"/>
        <v>40.595217391304345</v>
      </c>
    </row>
    <row r="625" spans="1:34">
      <c r="A625" s="16" t="s">
        <v>1468</v>
      </c>
      <c r="B625" s="16" t="s">
        <v>1469</v>
      </c>
      <c r="C625" s="16" t="s">
        <v>1355</v>
      </c>
      <c r="D625" s="19">
        <v>38534</v>
      </c>
      <c r="E625" s="16" t="s">
        <v>111</v>
      </c>
      <c r="F625" s="20">
        <v>50</v>
      </c>
      <c r="G625" s="20">
        <v>0</v>
      </c>
      <c r="H625" s="20">
        <v>32</v>
      </c>
      <c r="I625" s="20">
        <v>10</v>
      </c>
      <c r="J625" s="21">
        <f t="shared" si="240"/>
        <v>394</v>
      </c>
      <c r="K625" s="22">
        <v>7019.88</v>
      </c>
      <c r="L625" s="19">
        <v>44804</v>
      </c>
      <c r="M625" s="22">
        <v>2410.1999999999998</v>
      </c>
      <c r="N625" s="22">
        <v>4609.68</v>
      </c>
      <c r="O625" s="22">
        <f t="shared" si="241"/>
        <v>4703.2800000000007</v>
      </c>
      <c r="P625" s="22">
        <v>93.6</v>
      </c>
      <c r="Q625" s="22">
        <f t="shared" si="242"/>
        <v>11.7</v>
      </c>
      <c r="R625" s="22">
        <f t="shared" si="251"/>
        <v>46.8</v>
      </c>
      <c r="S625" s="22">
        <f t="shared" si="243"/>
        <v>4562.88</v>
      </c>
      <c r="U625" s="22">
        <v>4703.2800000000007</v>
      </c>
      <c r="V625" s="23">
        <v>62.5</v>
      </c>
      <c r="W625" s="23">
        <v>50</v>
      </c>
      <c r="X625" s="23">
        <f t="shared" si="244"/>
        <v>12.5</v>
      </c>
      <c r="Y625" s="24">
        <f t="shared" si="245"/>
        <v>150</v>
      </c>
      <c r="Z625" s="24">
        <f t="shared" si="246"/>
        <v>552</v>
      </c>
      <c r="AA625" s="22">
        <f t="shared" si="247"/>
        <v>8.5204347826086977</v>
      </c>
      <c r="AB625" s="22">
        <f t="shared" si="248"/>
        <v>102.24521739130438</v>
      </c>
      <c r="AC625" s="22">
        <f t="shared" si="249"/>
        <v>4601.0347826086963</v>
      </c>
      <c r="AD625" s="22">
        <f t="shared" si="250"/>
        <v>38.154782608696223</v>
      </c>
      <c r="AE625" s="24"/>
      <c r="AF625" s="4">
        <v>102.24521739130438</v>
      </c>
      <c r="AG625" s="4">
        <v>0</v>
      </c>
      <c r="AH625" s="4">
        <f t="shared" si="252"/>
        <v>102.24521739130438</v>
      </c>
    </row>
    <row r="626" spans="1:34">
      <c r="A626" s="16" t="s">
        <v>1470</v>
      </c>
      <c r="B626" s="16" t="s">
        <v>1471</v>
      </c>
      <c r="C626" s="16" t="s">
        <v>1355</v>
      </c>
      <c r="D626" s="19">
        <v>38626</v>
      </c>
      <c r="E626" s="16" t="s">
        <v>111</v>
      </c>
      <c r="F626" s="20">
        <v>50</v>
      </c>
      <c r="G626" s="20">
        <v>0</v>
      </c>
      <c r="H626" s="20">
        <v>33</v>
      </c>
      <c r="I626" s="20">
        <v>1</v>
      </c>
      <c r="J626" s="21">
        <f t="shared" si="240"/>
        <v>397</v>
      </c>
      <c r="K626" s="22">
        <v>2217.1999999999998</v>
      </c>
      <c r="L626" s="19">
        <v>44804</v>
      </c>
      <c r="M626" s="22">
        <v>750.1</v>
      </c>
      <c r="N626" s="22">
        <v>1467.1</v>
      </c>
      <c r="O626" s="22">
        <f t="shared" si="241"/>
        <v>1496.6599999999999</v>
      </c>
      <c r="P626" s="22">
        <v>29.56</v>
      </c>
      <c r="Q626" s="22">
        <f t="shared" si="242"/>
        <v>3.6949999999999998</v>
      </c>
      <c r="R626" s="22">
        <f t="shared" si="251"/>
        <v>14.78</v>
      </c>
      <c r="S626" s="22">
        <f t="shared" si="243"/>
        <v>1452.32</v>
      </c>
      <c r="U626" s="22">
        <v>1496.6599999999999</v>
      </c>
      <c r="V626" s="23">
        <v>62.5</v>
      </c>
      <c r="W626" s="23">
        <v>50</v>
      </c>
      <c r="X626" s="23">
        <f t="shared" si="244"/>
        <v>12.5</v>
      </c>
      <c r="Y626" s="24">
        <f t="shared" si="245"/>
        <v>150</v>
      </c>
      <c r="Z626" s="24">
        <f t="shared" si="246"/>
        <v>555</v>
      </c>
      <c r="AA626" s="22">
        <f t="shared" si="247"/>
        <v>2.6966846846846844</v>
      </c>
      <c r="AB626" s="22">
        <f t="shared" si="248"/>
        <v>32.360216216216216</v>
      </c>
      <c r="AC626" s="22">
        <f t="shared" si="249"/>
        <v>1464.2997837837836</v>
      </c>
      <c r="AD626" s="22">
        <f t="shared" si="250"/>
        <v>11.97978378378366</v>
      </c>
      <c r="AE626" s="24"/>
      <c r="AF626" s="4">
        <v>32.360216216216216</v>
      </c>
      <c r="AG626" s="4">
        <v>0</v>
      </c>
      <c r="AH626" s="4">
        <f t="shared" si="252"/>
        <v>32.360216216216216</v>
      </c>
    </row>
    <row r="627" spans="1:34">
      <c r="A627" s="16" t="s">
        <v>1472</v>
      </c>
      <c r="B627" s="16" t="s">
        <v>1473</v>
      </c>
      <c r="C627" s="16" t="s">
        <v>1352</v>
      </c>
      <c r="D627" s="19">
        <v>38626</v>
      </c>
      <c r="E627" s="16" t="s">
        <v>111</v>
      </c>
      <c r="F627" s="20">
        <v>50</v>
      </c>
      <c r="G627" s="20">
        <v>0</v>
      </c>
      <c r="H627" s="20">
        <v>33</v>
      </c>
      <c r="I627" s="20">
        <v>1</v>
      </c>
      <c r="J627" s="21">
        <f t="shared" si="240"/>
        <v>397</v>
      </c>
      <c r="K627" s="22">
        <v>7574.12</v>
      </c>
      <c r="L627" s="19">
        <v>44804</v>
      </c>
      <c r="M627" s="22">
        <v>2562.5300000000002</v>
      </c>
      <c r="N627" s="22">
        <v>5011.59</v>
      </c>
      <c r="O627" s="22">
        <f t="shared" si="241"/>
        <v>5112.57</v>
      </c>
      <c r="P627" s="22">
        <v>100.98</v>
      </c>
      <c r="Q627" s="22">
        <f t="shared" si="242"/>
        <v>12.6225</v>
      </c>
      <c r="R627" s="22">
        <f t="shared" si="251"/>
        <v>50.49</v>
      </c>
      <c r="S627" s="22">
        <f t="shared" si="243"/>
        <v>4961.1000000000004</v>
      </c>
      <c r="U627" s="22">
        <v>5112.57</v>
      </c>
      <c r="V627" s="23">
        <v>62.5</v>
      </c>
      <c r="W627" s="23">
        <v>50</v>
      </c>
      <c r="X627" s="23">
        <f t="shared" si="244"/>
        <v>12.5</v>
      </c>
      <c r="Y627" s="24">
        <f t="shared" si="245"/>
        <v>150</v>
      </c>
      <c r="Z627" s="24">
        <f t="shared" si="246"/>
        <v>555</v>
      </c>
      <c r="AA627" s="22">
        <f t="shared" si="247"/>
        <v>9.2118378378378374</v>
      </c>
      <c r="AB627" s="22">
        <f t="shared" si="248"/>
        <v>110.54205405405405</v>
      </c>
      <c r="AC627" s="22">
        <f t="shared" si="249"/>
        <v>5002.0279459459452</v>
      </c>
      <c r="AD627" s="22">
        <f t="shared" si="250"/>
        <v>40.927945945944884</v>
      </c>
      <c r="AE627" s="24"/>
      <c r="AF627" s="4">
        <v>110.54205405405405</v>
      </c>
      <c r="AG627" s="4">
        <v>0</v>
      </c>
      <c r="AH627" s="4">
        <f t="shared" si="252"/>
        <v>110.54205405405405</v>
      </c>
    </row>
    <row r="628" spans="1:34">
      <c r="A628" s="16" t="s">
        <v>1474</v>
      </c>
      <c r="B628" s="16" t="s">
        <v>1475</v>
      </c>
      <c r="C628" s="16" t="s">
        <v>1476</v>
      </c>
      <c r="D628" s="19">
        <v>38626</v>
      </c>
      <c r="E628" s="16" t="s">
        <v>111</v>
      </c>
      <c r="F628" s="20">
        <v>50</v>
      </c>
      <c r="G628" s="20">
        <v>0</v>
      </c>
      <c r="H628" s="20">
        <v>33</v>
      </c>
      <c r="I628" s="20">
        <v>1</v>
      </c>
      <c r="J628" s="21">
        <f t="shared" si="240"/>
        <v>397</v>
      </c>
      <c r="K628" s="22">
        <v>92.52</v>
      </c>
      <c r="L628" s="19">
        <v>44804</v>
      </c>
      <c r="M628" s="22">
        <v>31.29</v>
      </c>
      <c r="N628" s="22">
        <v>61.23</v>
      </c>
      <c r="O628" s="22">
        <f t="shared" si="241"/>
        <v>62.459999999999994</v>
      </c>
      <c r="P628" s="22">
        <v>1.23</v>
      </c>
      <c r="Q628" s="22">
        <f t="shared" si="242"/>
        <v>0.15375</v>
      </c>
      <c r="R628" s="22">
        <f t="shared" si="251"/>
        <v>0.61499999999999999</v>
      </c>
      <c r="S628" s="22">
        <f t="shared" si="243"/>
        <v>60.614999999999995</v>
      </c>
      <c r="U628" s="22">
        <v>62.459999999999994</v>
      </c>
      <c r="V628" s="23">
        <v>62.5</v>
      </c>
      <c r="W628" s="23">
        <v>50</v>
      </c>
      <c r="X628" s="23">
        <f t="shared" si="244"/>
        <v>12.5</v>
      </c>
      <c r="Y628" s="24">
        <f t="shared" si="245"/>
        <v>150</v>
      </c>
      <c r="Z628" s="24">
        <f t="shared" si="246"/>
        <v>555</v>
      </c>
      <c r="AA628" s="22">
        <f t="shared" si="247"/>
        <v>0.11254054054054052</v>
      </c>
      <c r="AB628" s="22">
        <f t="shared" si="248"/>
        <v>1.3504864864864863</v>
      </c>
      <c r="AC628" s="22">
        <f t="shared" si="249"/>
        <v>61.109513513513505</v>
      </c>
      <c r="AD628" s="22">
        <f t="shared" si="250"/>
        <v>0.49451351351351036</v>
      </c>
      <c r="AE628" s="24"/>
      <c r="AF628" s="4">
        <v>1.3504864864864863</v>
      </c>
      <c r="AG628" s="4">
        <v>0</v>
      </c>
      <c r="AH628" s="4">
        <f t="shared" si="252"/>
        <v>1.3504864864864863</v>
      </c>
    </row>
    <row r="629" spans="1:34">
      <c r="A629" s="16" t="s">
        <v>1477</v>
      </c>
      <c r="B629" s="16" t="s">
        <v>1478</v>
      </c>
      <c r="C629" s="16" t="s">
        <v>1479</v>
      </c>
      <c r="D629" s="19">
        <v>38718</v>
      </c>
      <c r="E629" s="16" t="s">
        <v>111</v>
      </c>
      <c r="F629" s="20">
        <v>50</v>
      </c>
      <c r="G629" s="20">
        <v>0</v>
      </c>
      <c r="H629" s="20">
        <v>33</v>
      </c>
      <c r="I629" s="20">
        <v>4</v>
      </c>
      <c r="J629" s="21">
        <f t="shared" si="240"/>
        <v>400</v>
      </c>
      <c r="K629" s="22">
        <v>186.82</v>
      </c>
      <c r="L629" s="19">
        <v>44804</v>
      </c>
      <c r="M629" s="22">
        <v>62.33</v>
      </c>
      <c r="N629" s="22">
        <v>124.49</v>
      </c>
      <c r="O629" s="22">
        <f t="shared" si="241"/>
        <v>126.97999999999999</v>
      </c>
      <c r="P629" s="22">
        <v>2.4900000000000002</v>
      </c>
      <c r="Q629" s="22">
        <f t="shared" si="242"/>
        <v>0.31125000000000003</v>
      </c>
      <c r="R629" s="22">
        <f t="shared" si="251"/>
        <v>1.2450000000000001</v>
      </c>
      <c r="S629" s="22">
        <f t="shared" si="243"/>
        <v>123.24499999999999</v>
      </c>
      <c r="U629" s="22">
        <v>126.97999999999999</v>
      </c>
      <c r="V629" s="23">
        <v>62.5</v>
      </c>
      <c r="W629" s="23">
        <v>50</v>
      </c>
      <c r="X629" s="23">
        <f t="shared" si="244"/>
        <v>12.5</v>
      </c>
      <c r="Y629" s="24">
        <f t="shared" si="245"/>
        <v>150</v>
      </c>
      <c r="Z629" s="24">
        <f t="shared" si="246"/>
        <v>558</v>
      </c>
      <c r="AA629" s="22">
        <f t="shared" si="247"/>
        <v>0.22756272401433689</v>
      </c>
      <c r="AB629" s="22">
        <f t="shared" si="248"/>
        <v>2.7307526881720428</v>
      </c>
      <c r="AC629" s="22">
        <f t="shared" si="249"/>
        <v>124.24924731182794</v>
      </c>
      <c r="AD629" s="22">
        <f t="shared" si="250"/>
        <v>1.0042473118279531</v>
      </c>
      <c r="AE629" s="24"/>
      <c r="AF629" s="4">
        <v>2.7307526881720428</v>
      </c>
      <c r="AG629" s="4">
        <v>0</v>
      </c>
      <c r="AH629" s="4">
        <f t="shared" si="252"/>
        <v>2.7307526881720428</v>
      </c>
    </row>
    <row r="630" spans="1:34">
      <c r="A630" s="16" t="s">
        <v>1480</v>
      </c>
      <c r="B630" s="16" t="s">
        <v>1481</v>
      </c>
      <c r="C630" s="16" t="s">
        <v>1482</v>
      </c>
      <c r="D630" s="19">
        <v>38808</v>
      </c>
      <c r="E630" s="16" t="s">
        <v>111</v>
      </c>
      <c r="F630" s="20">
        <v>50</v>
      </c>
      <c r="G630" s="20">
        <v>0</v>
      </c>
      <c r="H630" s="20">
        <v>33</v>
      </c>
      <c r="I630" s="20">
        <v>7</v>
      </c>
      <c r="J630" s="21">
        <f t="shared" si="240"/>
        <v>403</v>
      </c>
      <c r="K630" s="22">
        <v>908.2</v>
      </c>
      <c r="L630" s="19">
        <v>44804</v>
      </c>
      <c r="M630" s="22">
        <v>298.12</v>
      </c>
      <c r="N630" s="22">
        <v>610.08000000000004</v>
      </c>
      <c r="O630" s="22">
        <f t="shared" si="241"/>
        <v>622.18000000000006</v>
      </c>
      <c r="P630" s="22">
        <v>12.1</v>
      </c>
      <c r="Q630" s="22">
        <f t="shared" si="242"/>
        <v>1.5125</v>
      </c>
      <c r="R630" s="22">
        <f t="shared" si="251"/>
        <v>6.05</v>
      </c>
      <c r="S630" s="22">
        <f t="shared" si="243"/>
        <v>604.03000000000009</v>
      </c>
      <c r="U630" s="22">
        <v>622.18000000000006</v>
      </c>
      <c r="V630" s="23">
        <v>62.5</v>
      </c>
      <c r="W630" s="23">
        <v>50</v>
      </c>
      <c r="X630" s="23">
        <f t="shared" si="244"/>
        <v>12.5</v>
      </c>
      <c r="Y630" s="24">
        <f t="shared" si="245"/>
        <v>150</v>
      </c>
      <c r="Z630" s="24">
        <f t="shared" si="246"/>
        <v>561</v>
      </c>
      <c r="AA630" s="22">
        <f t="shared" si="247"/>
        <v>1.1090552584670232</v>
      </c>
      <c r="AB630" s="22">
        <f t="shared" si="248"/>
        <v>13.308663101604278</v>
      </c>
      <c r="AC630" s="22">
        <f t="shared" si="249"/>
        <v>608.87133689839584</v>
      </c>
      <c r="AD630" s="22">
        <f t="shared" si="250"/>
        <v>4.8413368983957525</v>
      </c>
      <c r="AE630" s="24"/>
      <c r="AF630" s="4">
        <v>13.308663101604278</v>
      </c>
      <c r="AG630" s="4">
        <v>0</v>
      </c>
      <c r="AH630" s="4">
        <f t="shared" si="252"/>
        <v>13.308663101604278</v>
      </c>
    </row>
    <row r="631" spans="1:34">
      <c r="A631" s="16" t="s">
        <v>1483</v>
      </c>
      <c r="B631" s="16" t="s">
        <v>1484</v>
      </c>
      <c r="C631" s="16" t="s">
        <v>1253</v>
      </c>
      <c r="D631" s="19">
        <v>38808</v>
      </c>
      <c r="E631" s="16" t="s">
        <v>111</v>
      </c>
      <c r="F631" s="20">
        <v>50</v>
      </c>
      <c r="G631" s="20">
        <v>0</v>
      </c>
      <c r="H631" s="20">
        <v>33</v>
      </c>
      <c r="I631" s="20">
        <v>7</v>
      </c>
      <c r="J631" s="21">
        <f t="shared" si="240"/>
        <v>403</v>
      </c>
      <c r="K631" s="22">
        <v>800</v>
      </c>
      <c r="L631" s="19">
        <v>44804</v>
      </c>
      <c r="M631" s="22">
        <v>262.66000000000003</v>
      </c>
      <c r="N631" s="22">
        <v>537.34</v>
      </c>
      <c r="O631" s="22">
        <f t="shared" si="241"/>
        <v>548</v>
      </c>
      <c r="P631" s="22">
        <v>10.66</v>
      </c>
      <c r="Q631" s="22">
        <f t="shared" si="242"/>
        <v>1.3325</v>
      </c>
      <c r="R631" s="22">
        <f t="shared" si="251"/>
        <v>5.33</v>
      </c>
      <c r="S631" s="22">
        <f t="shared" si="243"/>
        <v>532.01</v>
      </c>
      <c r="U631" s="22">
        <v>548</v>
      </c>
      <c r="V631" s="23">
        <v>62.5</v>
      </c>
      <c r="W631" s="23">
        <v>50</v>
      </c>
      <c r="X631" s="23">
        <f t="shared" si="244"/>
        <v>12.5</v>
      </c>
      <c r="Y631" s="24">
        <f t="shared" si="245"/>
        <v>150</v>
      </c>
      <c r="Z631" s="24">
        <f t="shared" si="246"/>
        <v>561</v>
      </c>
      <c r="AA631" s="22">
        <f t="shared" si="247"/>
        <v>0.97682709447415328</v>
      </c>
      <c r="AB631" s="22">
        <f t="shared" si="248"/>
        <v>11.72192513368984</v>
      </c>
      <c r="AC631" s="22">
        <f t="shared" si="249"/>
        <v>536.27807486631013</v>
      </c>
      <c r="AD631" s="22">
        <f t="shared" si="250"/>
        <v>4.268074866310144</v>
      </c>
      <c r="AE631" s="24"/>
      <c r="AF631" s="4">
        <v>11.72192513368984</v>
      </c>
      <c r="AG631" s="4">
        <v>0</v>
      </c>
      <c r="AH631" s="4">
        <f t="shared" si="252"/>
        <v>11.72192513368984</v>
      </c>
    </row>
    <row r="632" spans="1:34">
      <c r="A632" s="16" t="s">
        <v>1485</v>
      </c>
      <c r="B632" s="16" t="s">
        <v>1486</v>
      </c>
      <c r="C632" s="16" t="s">
        <v>1487</v>
      </c>
      <c r="D632" s="19">
        <v>38808</v>
      </c>
      <c r="E632" s="16" t="s">
        <v>111</v>
      </c>
      <c r="F632" s="20">
        <v>50</v>
      </c>
      <c r="G632" s="20">
        <v>0</v>
      </c>
      <c r="H632" s="20">
        <v>33</v>
      </c>
      <c r="I632" s="20">
        <v>7</v>
      </c>
      <c r="J632" s="21">
        <f t="shared" si="240"/>
        <v>403</v>
      </c>
      <c r="K632" s="22">
        <v>4926.8</v>
      </c>
      <c r="L632" s="19">
        <v>44804</v>
      </c>
      <c r="M632" s="22">
        <v>1617.67</v>
      </c>
      <c r="N632" s="22">
        <v>3309.13</v>
      </c>
      <c r="O632" s="22">
        <f t="shared" si="241"/>
        <v>3374.82</v>
      </c>
      <c r="P632" s="22">
        <v>65.69</v>
      </c>
      <c r="Q632" s="22">
        <f t="shared" si="242"/>
        <v>8.2112499999999997</v>
      </c>
      <c r="R632" s="22">
        <f t="shared" si="251"/>
        <v>32.844999999999999</v>
      </c>
      <c r="S632" s="22">
        <f t="shared" si="243"/>
        <v>3276.2850000000003</v>
      </c>
      <c r="U632" s="22">
        <v>3374.82</v>
      </c>
      <c r="V632" s="23">
        <v>62.5</v>
      </c>
      <c r="W632" s="23">
        <v>50</v>
      </c>
      <c r="X632" s="23">
        <f t="shared" si="244"/>
        <v>12.5</v>
      </c>
      <c r="Y632" s="24">
        <f t="shared" si="245"/>
        <v>150</v>
      </c>
      <c r="Z632" s="24">
        <f t="shared" si="246"/>
        <v>561</v>
      </c>
      <c r="AA632" s="22">
        <f t="shared" si="247"/>
        <v>6.0157219251336898</v>
      </c>
      <c r="AB632" s="22">
        <f t="shared" si="248"/>
        <v>72.188663101604277</v>
      </c>
      <c r="AC632" s="22">
        <f t="shared" si="249"/>
        <v>3302.6313368983961</v>
      </c>
      <c r="AD632" s="22">
        <f t="shared" si="250"/>
        <v>26.346336898395748</v>
      </c>
      <c r="AE632" s="24"/>
      <c r="AF632" s="4">
        <v>72.188663101604277</v>
      </c>
      <c r="AG632" s="4">
        <v>0</v>
      </c>
      <c r="AH632" s="4">
        <f t="shared" si="252"/>
        <v>72.188663101604277</v>
      </c>
    </row>
    <row r="633" spans="1:34">
      <c r="A633" s="16" t="s">
        <v>1488</v>
      </c>
      <c r="B633" s="16" t="s">
        <v>1489</v>
      </c>
      <c r="C633" s="16" t="s">
        <v>1490</v>
      </c>
      <c r="D633" s="19">
        <v>38808</v>
      </c>
      <c r="E633" s="16" t="s">
        <v>111</v>
      </c>
      <c r="F633" s="20">
        <v>50</v>
      </c>
      <c r="G633" s="20">
        <v>0</v>
      </c>
      <c r="H633" s="20">
        <v>33</v>
      </c>
      <c r="I633" s="20">
        <v>7</v>
      </c>
      <c r="J633" s="21">
        <f t="shared" si="240"/>
        <v>403</v>
      </c>
      <c r="K633" s="22">
        <v>2049.04</v>
      </c>
      <c r="L633" s="19">
        <v>44804</v>
      </c>
      <c r="M633" s="22">
        <v>672.77</v>
      </c>
      <c r="N633" s="22">
        <v>1376.27</v>
      </c>
      <c r="O633" s="22">
        <f t="shared" si="241"/>
        <v>1403.59</v>
      </c>
      <c r="P633" s="22">
        <v>27.32</v>
      </c>
      <c r="Q633" s="22">
        <f t="shared" si="242"/>
        <v>3.415</v>
      </c>
      <c r="R633" s="22">
        <f t="shared" si="251"/>
        <v>13.66</v>
      </c>
      <c r="S633" s="22">
        <f t="shared" si="243"/>
        <v>1362.61</v>
      </c>
      <c r="U633" s="22">
        <v>1403.59</v>
      </c>
      <c r="V633" s="23">
        <v>62.5</v>
      </c>
      <c r="W633" s="23">
        <v>50</v>
      </c>
      <c r="X633" s="23">
        <f t="shared" si="244"/>
        <v>12.5</v>
      </c>
      <c r="Y633" s="24">
        <f t="shared" si="245"/>
        <v>150</v>
      </c>
      <c r="Z633" s="24">
        <f t="shared" si="246"/>
        <v>561</v>
      </c>
      <c r="AA633" s="22">
        <f t="shared" si="247"/>
        <v>2.5019429590017825</v>
      </c>
      <c r="AB633" s="22">
        <f t="shared" si="248"/>
        <v>30.02331550802139</v>
      </c>
      <c r="AC633" s="22">
        <f t="shared" si="249"/>
        <v>1373.5666844919785</v>
      </c>
      <c r="AD633" s="22">
        <f t="shared" si="250"/>
        <v>10.956684491978649</v>
      </c>
      <c r="AE633" s="24"/>
      <c r="AF633" s="4">
        <v>30.02331550802139</v>
      </c>
      <c r="AG633" s="4">
        <v>0</v>
      </c>
      <c r="AH633" s="4">
        <f t="shared" si="252"/>
        <v>30.02331550802139</v>
      </c>
    </row>
    <row r="634" spans="1:34">
      <c r="A634" s="16" t="s">
        <v>1491</v>
      </c>
      <c r="B634" s="16" t="s">
        <v>1492</v>
      </c>
      <c r="C634" s="16" t="s">
        <v>1352</v>
      </c>
      <c r="D634" s="19">
        <v>38808</v>
      </c>
      <c r="E634" s="16" t="s">
        <v>111</v>
      </c>
      <c r="F634" s="20">
        <v>50</v>
      </c>
      <c r="G634" s="20">
        <v>0</v>
      </c>
      <c r="H634" s="20">
        <v>33</v>
      </c>
      <c r="I634" s="20">
        <v>7</v>
      </c>
      <c r="J634" s="21">
        <f t="shared" si="240"/>
        <v>403</v>
      </c>
      <c r="K634" s="22">
        <v>2506.5300000000002</v>
      </c>
      <c r="L634" s="19">
        <v>44804</v>
      </c>
      <c r="M634" s="22">
        <v>822.98</v>
      </c>
      <c r="N634" s="22">
        <v>1683.55</v>
      </c>
      <c r="O634" s="22">
        <f t="shared" si="241"/>
        <v>1716.97</v>
      </c>
      <c r="P634" s="22">
        <v>33.42</v>
      </c>
      <c r="Q634" s="22">
        <f t="shared" si="242"/>
        <v>4.1775000000000002</v>
      </c>
      <c r="R634" s="22">
        <f t="shared" si="251"/>
        <v>16.71</v>
      </c>
      <c r="S634" s="22">
        <f t="shared" si="243"/>
        <v>1666.84</v>
      </c>
      <c r="U634" s="22">
        <v>1716.97</v>
      </c>
      <c r="V634" s="23">
        <v>62.5</v>
      </c>
      <c r="W634" s="23">
        <v>50</v>
      </c>
      <c r="X634" s="23">
        <f t="shared" si="244"/>
        <v>12.5</v>
      </c>
      <c r="Y634" s="24">
        <f t="shared" si="245"/>
        <v>150</v>
      </c>
      <c r="Z634" s="24">
        <f t="shared" si="246"/>
        <v>561</v>
      </c>
      <c r="AA634" s="22">
        <f t="shared" si="247"/>
        <v>3.0605525846702317</v>
      </c>
      <c r="AB634" s="22">
        <f t="shared" si="248"/>
        <v>36.726631016042781</v>
      </c>
      <c r="AC634" s="22">
        <f t="shared" si="249"/>
        <v>1680.2433689839572</v>
      </c>
      <c r="AD634" s="22">
        <f t="shared" si="250"/>
        <v>13.403368983957307</v>
      </c>
      <c r="AE634" s="24"/>
      <c r="AF634" s="4">
        <v>36.726631016042781</v>
      </c>
      <c r="AG634" s="4">
        <v>0</v>
      </c>
      <c r="AH634" s="4">
        <f t="shared" si="252"/>
        <v>36.726631016042781</v>
      </c>
    </row>
    <row r="635" spans="1:34">
      <c r="A635" s="16" t="s">
        <v>1493</v>
      </c>
      <c r="B635" s="16" t="s">
        <v>1494</v>
      </c>
      <c r="C635" s="16" t="s">
        <v>1355</v>
      </c>
      <c r="D635" s="19">
        <v>38808</v>
      </c>
      <c r="E635" s="16" t="s">
        <v>111</v>
      </c>
      <c r="F635" s="20">
        <v>50</v>
      </c>
      <c r="G635" s="20">
        <v>0</v>
      </c>
      <c r="H635" s="20">
        <v>33</v>
      </c>
      <c r="I635" s="20">
        <v>7</v>
      </c>
      <c r="J635" s="21">
        <f t="shared" si="240"/>
        <v>403</v>
      </c>
      <c r="K635" s="22">
        <v>182.73</v>
      </c>
      <c r="L635" s="19">
        <v>44804</v>
      </c>
      <c r="M635" s="22">
        <v>60.09</v>
      </c>
      <c r="N635" s="22">
        <v>122.64</v>
      </c>
      <c r="O635" s="22">
        <f t="shared" si="241"/>
        <v>125.08</v>
      </c>
      <c r="P635" s="22">
        <v>2.44</v>
      </c>
      <c r="Q635" s="22">
        <f t="shared" si="242"/>
        <v>0.30499999999999999</v>
      </c>
      <c r="R635" s="22">
        <f t="shared" si="251"/>
        <v>1.22</v>
      </c>
      <c r="S635" s="22">
        <f t="shared" si="243"/>
        <v>121.42</v>
      </c>
      <c r="U635" s="22">
        <v>125.08</v>
      </c>
      <c r="V635" s="23">
        <v>62.5</v>
      </c>
      <c r="W635" s="23">
        <v>50</v>
      </c>
      <c r="X635" s="23">
        <f t="shared" si="244"/>
        <v>12.5</v>
      </c>
      <c r="Y635" s="24">
        <f t="shared" si="245"/>
        <v>150</v>
      </c>
      <c r="Z635" s="24">
        <f t="shared" si="246"/>
        <v>561</v>
      </c>
      <c r="AA635" s="22">
        <f t="shared" si="247"/>
        <v>0.2229590017825312</v>
      </c>
      <c r="AB635" s="22">
        <f t="shared" si="248"/>
        <v>2.6755080213903746</v>
      </c>
      <c r="AC635" s="22">
        <f t="shared" si="249"/>
        <v>122.40449197860963</v>
      </c>
      <c r="AD635" s="22">
        <f t="shared" si="250"/>
        <v>0.98449197860962556</v>
      </c>
      <c r="AE635" s="24"/>
      <c r="AF635" s="4">
        <v>2.6755080213903746</v>
      </c>
      <c r="AG635" s="4">
        <v>0</v>
      </c>
      <c r="AH635" s="4">
        <f t="shared" si="252"/>
        <v>2.6755080213903746</v>
      </c>
    </row>
    <row r="636" spans="1:34">
      <c r="A636" s="16" t="s">
        <v>1495</v>
      </c>
      <c r="B636" s="16" t="s">
        <v>1496</v>
      </c>
      <c r="C636" s="16" t="s">
        <v>1497</v>
      </c>
      <c r="D636" s="19">
        <v>38899</v>
      </c>
      <c r="E636" s="16" t="s">
        <v>111</v>
      </c>
      <c r="F636" s="20">
        <v>50</v>
      </c>
      <c r="G636" s="20">
        <v>0</v>
      </c>
      <c r="H636" s="20">
        <v>33</v>
      </c>
      <c r="I636" s="20">
        <v>10</v>
      </c>
      <c r="J636" s="21">
        <f t="shared" si="240"/>
        <v>406</v>
      </c>
      <c r="K636" s="22">
        <v>19.440000000000001</v>
      </c>
      <c r="L636" s="19">
        <v>44804</v>
      </c>
      <c r="M636" s="22">
        <v>6.31</v>
      </c>
      <c r="N636" s="22">
        <v>13.13</v>
      </c>
      <c r="O636" s="22">
        <f t="shared" si="241"/>
        <v>13.39</v>
      </c>
      <c r="P636" s="22">
        <v>0.26</v>
      </c>
      <c r="Q636" s="22">
        <f t="shared" si="242"/>
        <v>3.2500000000000001E-2</v>
      </c>
      <c r="R636" s="22">
        <f t="shared" si="251"/>
        <v>0.13</v>
      </c>
      <c r="S636" s="22">
        <f t="shared" si="243"/>
        <v>13</v>
      </c>
      <c r="U636" s="22">
        <v>13.39</v>
      </c>
      <c r="V636" s="23">
        <v>62.5</v>
      </c>
      <c r="W636" s="23">
        <v>50</v>
      </c>
      <c r="X636" s="23">
        <f t="shared" si="244"/>
        <v>12.5</v>
      </c>
      <c r="Y636" s="24">
        <f t="shared" si="245"/>
        <v>150</v>
      </c>
      <c r="Z636" s="24">
        <f t="shared" si="246"/>
        <v>564</v>
      </c>
      <c r="AA636" s="22">
        <f t="shared" si="247"/>
        <v>2.3741134751773051E-2</v>
      </c>
      <c r="AB636" s="22">
        <f t="shared" si="248"/>
        <v>0.28489361702127658</v>
      </c>
      <c r="AC636" s="22">
        <f t="shared" si="249"/>
        <v>13.105106382978724</v>
      </c>
      <c r="AD636" s="22">
        <f t="shared" si="250"/>
        <v>0.10510638297872354</v>
      </c>
      <c r="AE636" s="24"/>
      <c r="AF636" s="4">
        <v>0.28489361702127658</v>
      </c>
      <c r="AG636" s="4">
        <v>0</v>
      </c>
      <c r="AH636" s="4">
        <f t="shared" si="252"/>
        <v>0.28489361702127658</v>
      </c>
    </row>
    <row r="637" spans="1:34">
      <c r="A637" s="16" t="s">
        <v>1498</v>
      </c>
      <c r="B637" s="16" t="s">
        <v>1499</v>
      </c>
      <c r="C637" s="16" t="s">
        <v>1352</v>
      </c>
      <c r="D637" s="19">
        <v>38899</v>
      </c>
      <c r="E637" s="16" t="s">
        <v>111</v>
      </c>
      <c r="F637" s="20">
        <v>50</v>
      </c>
      <c r="G637" s="20">
        <v>0</v>
      </c>
      <c r="H637" s="20">
        <v>33</v>
      </c>
      <c r="I637" s="20">
        <v>10</v>
      </c>
      <c r="J637" s="21">
        <f t="shared" si="240"/>
        <v>406</v>
      </c>
      <c r="K637" s="22">
        <v>3472.65</v>
      </c>
      <c r="L637" s="19">
        <v>44804</v>
      </c>
      <c r="M637" s="22">
        <v>1122.79</v>
      </c>
      <c r="N637" s="22">
        <v>2349.86</v>
      </c>
      <c r="O637" s="22">
        <f t="shared" si="241"/>
        <v>2396.1600000000003</v>
      </c>
      <c r="P637" s="22">
        <v>46.3</v>
      </c>
      <c r="Q637" s="22">
        <f t="shared" si="242"/>
        <v>5.7874999999999996</v>
      </c>
      <c r="R637" s="22">
        <f t="shared" si="251"/>
        <v>23.15</v>
      </c>
      <c r="S637" s="22">
        <f t="shared" si="243"/>
        <v>2326.71</v>
      </c>
      <c r="U637" s="22">
        <v>2396.1600000000003</v>
      </c>
      <c r="V637" s="23">
        <v>62.5</v>
      </c>
      <c r="W637" s="23">
        <v>50</v>
      </c>
      <c r="X637" s="23">
        <f t="shared" si="244"/>
        <v>12.5</v>
      </c>
      <c r="Y637" s="24">
        <f t="shared" si="245"/>
        <v>150</v>
      </c>
      <c r="Z637" s="24">
        <f t="shared" si="246"/>
        <v>564</v>
      </c>
      <c r="AA637" s="22">
        <f t="shared" si="247"/>
        <v>4.2485106382978728</v>
      </c>
      <c r="AB637" s="22">
        <f t="shared" si="248"/>
        <v>50.982127659574473</v>
      </c>
      <c r="AC637" s="22">
        <f t="shared" si="249"/>
        <v>2345.1778723404259</v>
      </c>
      <c r="AD637" s="22">
        <f t="shared" si="250"/>
        <v>18.467872340425856</v>
      </c>
      <c r="AE637" s="24"/>
      <c r="AF637" s="4">
        <v>50.982127659574473</v>
      </c>
      <c r="AG637" s="4">
        <v>0</v>
      </c>
      <c r="AH637" s="4">
        <f t="shared" si="252"/>
        <v>50.982127659574473</v>
      </c>
    </row>
    <row r="638" spans="1:34">
      <c r="A638" s="16" t="s">
        <v>1500</v>
      </c>
      <c r="B638" s="16" t="s">
        <v>1501</v>
      </c>
      <c r="C638" s="16" t="s">
        <v>1355</v>
      </c>
      <c r="D638" s="19">
        <v>38899</v>
      </c>
      <c r="E638" s="16" t="s">
        <v>111</v>
      </c>
      <c r="F638" s="20">
        <v>50</v>
      </c>
      <c r="G638" s="20">
        <v>0</v>
      </c>
      <c r="H638" s="20">
        <v>33</v>
      </c>
      <c r="I638" s="20">
        <v>10</v>
      </c>
      <c r="J638" s="21">
        <f t="shared" si="240"/>
        <v>406</v>
      </c>
      <c r="K638" s="22">
        <v>829.14</v>
      </c>
      <c r="L638" s="19">
        <v>44804</v>
      </c>
      <c r="M638" s="22">
        <v>268.04000000000002</v>
      </c>
      <c r="N638" s="22">
        <v>561.1</v>
      </c>
      <c r="O638" s="22">
        <f t="shared" si="241"/>
        <v>572.15</v>
      </c>
      <c r="P638" s="22">
        <v>11.05</v>
      </c>
      <c r="Q638" s="22">
        <f t="shared" si="242"/>
        <v>1.3812500000000001</v>
      </c>
      <c r="R638" s="22">
        <f t="shared" si="251"/>
        <v>5.5250000000000004</v>
      </c>
      <c r="S638" s="22">
        <f t="shared" si="243"/>
        <v>555.57500000000005</v>
      </c>
      <c r="U638" s="22">
        <v>572.15</v>
      </c>
      <c r="V638" s="23">
        <v>62.5</v>
      </c>
      <c r="W638" s="23">
        <v>50</v>
      </c>
      <c r="X638" s="23">
        <f t="shared" si="244"/>
        <v>12.5</v>
      </c>
      <c r="Y638" s="24">
        <f t="shared" si="245"/>
        <v>150</v>
      </c>
      <c r="Z638" s="24">
        <f t="shared" si="246"/>
        <v>564</v>
      </c>
      <c r="AA638" s="22">
        <f t="shared" si="247"/>
        <v>1.0144503546099291</v>
      </c>
      <c r="AB638" s="22">
        <f t="shared" si="248"/>
        <v>12.173404255319149</v>
      </c>
      <c r="AC638" s="22">
        <f t="shared" si="249"/>
        <v>559.97659574468082</v>
      </c>
      <c r="AD638" s="22">
        <f t="shared" si="250"/>
        <v>4.4015957446807761</v>
      </c>
      <c r="AE638" s="24"/>
      <c r="AF638" s="4">
        <v>12.173404255319149</v>
      </c>
      <c r="AG638" s="4">
        <v>0</v>
      </c>
      <c r="AH638" s="4">
        <f t="shared" si="252"/>
        <v>12.173404255319149</v>
      </c>
    </row>
    <row r="639" spans="1:34">
      <c r="A639" s="16" t="s">
        <v>1502</v>
      </c>
      <c r="B639" s="16" t="s">
        <v>1503</v>
      </c>
      <c r="C639" s="16" t="s">
        <v>1482</v>
      </c>
      <c r="D639" s="19">
        <v>38930</v>
      </c>
      <c r="E639" s="16" t="s">
        <v>111</v>
      </c>
      <c r="F639" s="20">
        <v>50</v>
      </c>
      <c r="G639" s="20">
        <v>0</v>
      </c>
      <c r="H639" s="20">
        <v>33</v>
      </c>
      <c r="I639" s="20">
        <v>11</v>
      </c>
      <c r="J639" s="21">
        <f t="shared" si="240"/>
        <v>407</v>
      </c>
      <c r="K639" s="22">
        <v>1000</v>
      </c>
      <c r="L639" s="19">
        <v>44804</v>
      </c>
      <c r="M639" s="22">
        <v>321.67</v>
      </c>
      <c r="N639" s="22">
        <v>678.33</v>
      </c>
      <c r="O639" s="22">
        <f t="shared" si="241"/>
        <v>691.66000000000008</v>
      </c>
      <c r="P639" s="22">
        <v>13.33</v>
      </c>
      <c r="Q639" s="22">
        <f t="shared" si="242"/>
        <v>1.66625</v>
      </c>
      <c r="R639" s="22">
        <f t="shared" si="251"/>
        <v>6.665</v>
      </c>
      <c r="S639" s="22">
        <f t="shared" si="243"/>
        <v>671.66500000000008</v>
      </c>
      <c r="U639" s="22">
        <v>691.66000000000008</v>
      </c>
      <c r="V639" s="23">
        <v>62.5</v>
      </c>
      <c r="W639" s="23">
        <v>50</v>
      </c>
      <c r="X639" s="23">
        <f t="shared" si="244"/>
        <v>12.5</v>
      </c>
      <c r="Y639" s="24">
        <f t="shared" si="245"/>
        <v>150</v>
      </c>
      <c r="Z639" s="24">
        <f t="shared" si="246"/>
        <v>565</v>
      </c>
      <c r="AA639" s="22">
        <f t="shared" si="247"/>
        <v>1.2241769911504425</v>
      </c>
      <c r="AB639" s="22">
        <f t="shared" si="248"/>
        <v>14.69012389380531</v>
      </c>
      <c r="AC639" s="22">
        <f t="shared" si="249"/>
        <v>676.96987610619476</v>
      </c>
      <c r="AD639" s="22">
        <f t="shared" si="250"/>
        <v>5.3048761061946834</v>
      </c>
      <c r="AE639" s="24"/>
      <c r="AF639" s="4">
        <v>14.69012389380531</v>
      </c>
      <c r="AG639" s="4">
        <v>0</v>
      </c>
      <c r="AH639" s="4">
        <f t="shared" si="252"/>
        <v>14.69012389380531</v>
      </c>
    </row>
    <row r="640" spans="1:34">
      <c r="A640" s="16" t="s">
        <v>1504</v>
      </c>
      <c r="B640" s="16" t="s">
        <v>1505</v>
      </c>
      <c r="C640" s="16" t="s">
        <v>1506</v>
      </c>
      <c r="D640" s="19">
        <v>38930</v>
      </c>
      <c r="E640" s="16" t="s">
        <v>111</v>
      </c>
      <c r="F640" s="20">
        <v>50</v>
      </c>
      <c r="G640" s="20">
        <v>0</v>
      </c>
      <c r="H640" s="20">
        <v>33</v>
      </c>
      <c r="I640" s="20">
        <v>11</v>
      </c>
      <c r="J640" s="21">
        <f t="shared" si="240"/>
        <v>407</v>
      </c>
      <c r="K640" s="22">
        <v>1200</v>
      </c>
      <c r="L640" s="19">
        <v>44804</v>
      </c>
      <c r="M640" s="22">
        <v>386</v>
      </c>
      <c r="N640" s="22">
        <v>814</v>
      </c>
      <c r="O640" s="22">
        <f t="shared" si="241"/>
        <v>830</v>
      </c>
      <c r="P640" s="22">
        <v>16</v>
      </c>
      <c r="Q640" s="22">
        <f t="shared" si="242"/>
        <v>2</v>
      </c>
      <c r="R640" s="22">
        <f t="shared" si="251"/>
        <v>8</v>
      </c>
      <c r="S640" s="22">
        <f t="shared" si="243"/>
        <v>806</v>
      </c>
      <c r="U640" s="22">
        <v>830</v>
      </c>
      <c r="V640" s="23">
        <v>62.5</v>
      </c>
      <c r="W640" s="23">
        <v>50</v>
      </c>
      <c r="X640" s="23">
        <f t="shared" si="244"/>
        <v>12.5</v>
      </c>
      <c r="Y640" s="24">
        <f t="shared" si="245"/>
        <v>150</v>
      </c>
      <c r="Z640" s="24">
        <f t="shared" si="246"/>
        <v>565</v>
      </c>
      <c r="AA640" s="22">
        <f t="shared" si="247"/>
        <v>1.4690265486725664</v>
      </c>
      <c r="AB640" s="22">
        <f t="shared" si="248"/>
        <v>17.628318584070797</v>
      </c>
      <c r="AC640" s="22">
        <f t="shared" si="249"/>
        <v>812.37168141592917</v>
      </c>
      <c r="AD640" s="22">
        <f t="shared" si="250"/>
        <v>6.3716814159291744</v>
      </c>
      <c r="AE640" s="24"/>
      <c r="AF640" s="4">
        <v>17.628318584070797</v>
      </c>
      <c r="AG640" s="4">
        <v>0</v>
      </c>
      <c r="AH640" s="4">
        <f t="shared" si="252"/>
        <v>17.628318584070797</v>
      </c>
    </row>
    <row r="641" spans="1:34">
      <c r="A641" s="16" t="s">
        <v>1507</v>
      </c>
      <c r="B641" s="16" t="s">
        <v>1508</v>
      </c>
      <c r="C641" s="16" t="s">
        <v>1487</v>
      </c>
      <c r="D641" s="19">
        <v>38930</v>
      </c>
      <c r="E641" s="16" t="s">
        <v>111</v>
      </c>
      <c r="F641" s="20">
        <v>50</v>
      </c>
      <c r="G641" s="20">
        <v>0</v>
      </c>
      <c r="H641" s="20">
        <v>33</v>
      </c>
      <c r="I641" s="20">
        <v>11</v>
      </c>
      <c r="J641" s="21">
        <f t="shared" si="240"/>
        <v>407</v>
      </c>
      <c r="K641" s="22">
        <v>19953.36</v>
      </c>
      <c r="L641" s="19">
        <v>44804</v>
      </c>
      <c r="M641" s="22">
        <v>6418.38</v>
      </c>
      <c r="N641" s="22">
        <v>13534.98</v>
      </c>
      <c r="O641" s="22">
        <f t="shared" si="241"/>
        <v>13801.02</v>
      </c>
      <c r="P641" s="22">
        <v>266.04000000000002</v>
      </c>
      <c r="Q641" s="22">
        <f t="shared" si="242"/>
        <v>33.255000000000003</v>
      </c>
      <c r="R641" s="22">
        <f t="shared" si="251"/>
        <v>133.02000000000001</v>
      </c>
      <c r="S641" s="22">
        <f t="shared" si="243"/>
        <v>13401.96</v>
      </c>
      <c r="U641" s="22">
        <v>13801.02</v>
      </c>
      <c r="V641" s="23">
        <v>62.5</v>
      </c>
      <c r="W641" s="23">
        <v>50</v>
      </c>
      <c r="X641" s="23">
        <f t="shared" si="244"/>
        <v>12.5</v>
      </c>
      <c r="Y641" s="24">
        <f t="shared" si="245"/>
        <v>150</v>
      </c>
      <c r="Z641" s="24">
        <f t="shared" si="246"/>
        <v>565</v>
      </c>
      <c r="AA641" s="22">
        <f t="shared" si="247"/>
        <v>24.426584070796462</v>
      </c>
      <c r="AB641" s="22">
        <f t="shared" si="248"/>
        <v>293.11900884955753</v>
      </c>
      <c r="AC641" s="22">
        <f t="shared" si="249"/>
        <v>13507.900991150444</v>
      </c>
      <c r="AD641" s="22">
        <f t="shared" si="250"/>
        <v>105.94099115044446</v>
      </c>
      <c r="AE641" s="24"/>
      <c r="AF641" s="4">
        <v>293.11900884955753</v>
      </c>
      <c r="AG641" s="4">
        <v>0</v>
      </c>
      <c r="AH641" s="4">
        <f t="shared" si="252"/>
        <v>293.11900884955753</v>
      </c>
    </row>
    <row r="642" spans="1:34">
      <c r="A642" s="16" t="s">
        <v>1509</v>
      </c>
      <c r="B642" s="16" t="s">
        <v>1510</v>
      </c>
      <c r="C642" s="16" t="s">
        <v>1253</v>
      </c>
      <c r="D642" s="19">
        <v>38930</v>
      </c>
      <c r="E642" s="16" t="s">
        <v>111</v>
      </c>
      <c r="F642" s="20">
        <v>50</v>
      </c>
      <c r="G642" s="20">
        <v>0</v>
      </c>
      <c r="H642" s="20">
        <v>33</v>
      </c>
      <c r="I642" s="20">
        <v>11</v>
      </c>
      <c r="J642" s="21">
        <f t="shared" ref="J642:J705" si="253">(H642*12)+I642</f>
        <v>407</v>
      </c>
      <c r="K642" s="22">
        <v>602.64</v>
      </c>
      <c r="L642" s="19">
        <v>44804</v>
      </c>
      <c r="M642" s="22">
        <v>193.78</v>
      </c>
      <c r="N642" s="22">
        <v>408.86</v>
      </c>
      <c r="O642" s="22">
        <f t="shared" ref="O642:O705" si="254">+N642+P642</f>
        <v>416.89</v>
      </c>
      <c r="P642" s="22">
        <v>8.0299999999999994</v>
      </c>
      <c r="Q642" s="22">
        <f t="shared" ref="Q642:Q705" si="255">+P642/8</f>
        <v>1.0037499999999999</v>
      </c>
      <c r="R642" s="22">
        <f t="shared" si="251"/>
        <v>4.0149999999999997</v>
      </c>
      <c r="S642" s="22">
        <f t="shared" ref="S642:S705" si="256">+O642-P642-R642</f>
        <v>404.84500000000003</v>
      </c>
      <c r="U642" s="22">
        <v>416.89</v>
      </c>
      <c r="V642" s="23">
        <v>62.5</v>
      </c>
      <c r="W642" s="23">
        <v>50</v>
      </c>
      <c r="X642" s="23">
        <f t="shared" ref="X642:X705" si="257">+V642-W642</f>
        <v>12.5</v>
      </c>
      <c r="Y642" s="24">
        <f t="shared" ref="Y642:Y705" si="258">+X642*12</f>
        <v>150</v>
      </c>
      <c r="Z642" s="24">
        <f t="shared" ref="Z642:Z705" si="259">+J642+Y642+8</f>
        <v>565</v>
      </c>
      <c r="AA642" s="22">
        <f t="shared" ref="AA642:AA705" si="260">+U642/Z642</f>
        <v>0.73785840707964601</v>
      </c>
      <c r="AB642" s="22">
        <f t="shared" ref="AB642:AB705" si="261">+AA642*12</f>
        <v>8.8543008849557516</v>
      </c>
      <c r="AC642" s="22">
        <f t="shared" ref="AC642:AC705" si="262">+U642-AB642</f>
        <v>408.03569911504422</v>
      </c>
      <c r="AD642" s="22">
        <f t="shared" ref="AD642:AD705" si="263">+AC642-S642</f>
        <v>3.1906991150441968</v>
      </c>
      <c r="AE642" s="24"/>
      <c r="AF642" s="4">
        <v>8.8543008849557516</v>
      </c>
      <c r="AG642" s="4">
        <v>0</v>
      </c>
      <c r="AH642" s="4">
        <f t="shared" si="252"/>
        <v>8.8543008849557516</v>
      </c>
    </row>
    <row r="643" spans="1:34">
      <c r="A643" s="16" t="s">
        <v>1511</v>
      </c>
      <c r="B643" s="16" t="s">
        <v>1512</v>
      </c>
      <c r="C643" s="16" t="s">
        <v>1513</v>
      </c>
      <c r="D643" s="19">
        <v>38991</v>
      </c>
      <c r="E643" s="16" t="s">
        <v>111</v>
      </c>
      <c r="F643" s="20">
        <v>50</v>
      </c>
      <c r="G643" s="20">
        <v>0</v>
      </c>
      <c r="H643" s="20">
        <v>34</v>
      </c>
      <c r="I643" s="20">
        <v>1</v>
      </c>
      <c r="J643" s="21">
        <f t="shared" si="253"/>
        <v>409</v>
      </c>
      <c r="K643" s="22">
        <v>5029.76</v>
      </c>
      <c r="L643" s="19">
        <v>44804</v>
      </c>
      <c r="M643" s="22">
        <v>1601.19</v>
      </c>
      <c r="N643" s="22">
        <v>3428.57</v>
      </c>
      <c r="O643" s="22">
        <f t="shared" si="254"/>
        <v>3495.63</v>
      </c>
      <c r="P643" s="22">
        <v>67.06</v>
      </c>
      <c r="Q643" s="22">
        <f t="shared" si="255"/>
        <v>8.3825000000000003</v>
      </c>
      <c r="R643" s="22">
        <f t="shared" ref="R643:R706" si="264">+Q643*4</f>
        <v>33.53</v>
      </c>
      <c r="S643" s="22">
        <f t="shared" si="256"/>
        <v>3395.04</v>
      </c>
      <c r="U643" s="22">
        <v>3495.63</v>
      </c>
      <c r="V643" s="23">
        <v>62.5</v>
      </c>
      <c r="W643" s="23">
        <v>50</v>
      </c>
      <c r="X643" s="23">
        <f t="shared" si="257"/>
        <v>12.5</v>
      </c>
      <c r="Y643" s="24">
        <f t="shared" si="258"/>
        <v>150</v>
      </c>
      <c r="Z643" s="24">
        <f t="shared" si="259"/>
        <v>567</v>
      </c>
      <c r="AA643" s="22">
        <f t="shared" si="260"/>
        <v>6.165132275132275</v>
      </c>
      <c r="AB643" s="22">
        <f t="shared" si="261"/>
        <v>73.981587301587297</v>
      </c>
      <c r="AC643" s="22">
        <f t="shared" si="262"/>
        <v>3421.6484126984128</v>
      </c>
      <c r="AD643" s="22">
        <f t="shared" si="263"/>
        <v>26.608412698412849</v>
      </c>
      <c r="AE643" s="24"/>
      <c r="AF643" s="4">
        <v>73.981587301587297</v>
      </c>
      <c r="AG643" s="4">
        <v>0</v>
      </c>
      <c r="AH643" s="4">
        <f t="shared" ref="AH643:AH706" si="265">+AF643+AG643</f>
        <v>73.981587301587297</v>
      </c>
    </row>
    <row r="644" spans="1:34">
      <c r="A644" s="16" t="s">
        <v>1514</v>
      </c>
      <c r="B644" s="16" t="s">
        <v>1515</v>
      </c>
      <c r="C644" s="16" t="s">
        <v>1516</v>
      </c>
      <c r="D644" s="19">
        <v>38991</v>
      </c>
      <c r="E644" s="16" t="s">
        <v>111</v>
      </c>
      <c r="F644" s="20">
        <v>50</v>
      </c>
      <c r="G644" s="20">
        <v>0</v>
      </c>
      <c r="H644" s="20">
        <v>34</v>
      </c>
      <c r="I644" s="20">
        <v>1</v>
      </c>
      <c r="J644" s="21">
        <f t="shared" si="253"/>
        <v>409</v>
      </c>
      <c r="K644" s="22">
        <v>2975.14</v>
      </c>
      <c r="L644" s="19">
        <v>44804</v>
      </c>
      <c r="M644" s="22">
        <v>947.05</v>
      </c>
      <c r="N644" s="22">
        <v>2028.09</v>
      </c>
      <c r="O644" s="22">
        <f t="shared" si="254"/>
        <v>2067.75</v>
      </c>
      <c r="P644" s="22">
        <v>39.659999999999997</v>
      </c>
      <c r="Q644" s="22">
        <f t="shared" si="255"/>
        <v>4.9574999999999996</v>
      </c>
      <c r="R644" s="22">
        <f t="shared" si="264"/>
        <v>19.829999999999998</v>
      </c>
      <c r="S644" s="22">
        <f t="shared" si="256"/>
        <v>2008.26</v>
      </c>
      <c r="U644" s="22">
        <v>2067.75</v>
      </c>
      <c r="V644" s="23">
        <v>62.5</v>
      </c>
      <c r="W644" s="23">
        <v>50</v>
      </c>
      <c r="X644" s="23">
        <f t="shared" si="257"/>
        <v>12.5</v>
      </c>
      <c r="Y644" s="24">
        <f t="shared" si="258"/>
        <v>150</v>
      </c>
      <c r="Z644" s="24">
        <f t="shared" si="259"/>
        <v>567</v>
      </c>
      <c r="AA644" s="22">
        <f t="shared" si="260"/>
        <v>3.6468253968253967</v>
      </c>
      <c r="AB644" s="22">
        <f t="shared" si="261"/>
        <v>43.761904761904759</v>
      </c>
      <c r="AC644" s="22">
        <f t="shared" si="262"/>
        <v>2023.9880952380952</v>
      </c>
      <c r="AD644" s="22">
        <f t="shared" si="263"/>
        <v>15.728095238095193</v>
      </c>
      <c r="AE644" s="24"/>
      <c r="AF644" s="4">
        <v>43.761904761904759</v>
      </c>
      <c r="AG644" s="4">
        <v>0</v>
      </c>
      <c r="AH644" s="4">
        <f t="shared" si="265"/>
        <v>43.761904761904759</v>
      </c>
    </row>
    <row r="645" spans="1:34">
      <c r="A645" s="16" t="s">
        <v>1517</v>
      </c>
      <c r="B645" s="16" t="s">
        <v>1518</v>
      </c>
      <c r="C645" s="16" t="s">
        <v>1519</v>
      </c>
      <c r="D645" s="19">
        <v>39083</v>
      </c>
      <c r="E645" s="16" t="s">
        <v>111</v>
      </c>
      <c r="F645" s="20">
        <v>50</v>
      </c>
      <c r="G645" s="20">
        <v>0</v>
      </c>
      <c r="H645" s="20">
        <v>34</v>
      </c>
      <c r="I645" s="20">
        <v>4</v>
      </c>
      <c r="J645" s="21">
        <f t="shared" si="253"/>
        <v>412</v>
      </c>
      <c r="K645" s="22">
        <v>571.65</v>
      </c>
      <c r="L645" s="19">
        <v>44804</v>
      </c>
      <c r="M645" s="22">
        <v>179.07</v>
      </c>
      <c r="N645" s="22">
        <v>392.58</v>
      </c>
      <c r="O645" s="22">
        <f t="shared" si="254"/>
        <v>400.2</v>
      </c>
      <c r="P645" s="22">
        <v>7.62</v>
      </c>
      <c r="Q645" s="22">
        <f t="shared" si="255"/>
        <v>0.95250000000000001</v>
      </c>
      <c r="R645" s="22">
        <f t="shared" si="264"/>
        <v>3.81</v>
      </c>
      <c r="S645" s="22">
        <f t="shared" si="256"/>
        <v>388.77</v>
      </c>
      <c r="U645" s="22">
        <v>400.2</v>
      </c>
      <c r="V645" s="23">
        <v>62.5</v>
      </c>
      <c r="W645" s="23">
        <v>50</v>
      </c>
      <c r="X645" s="23">
        <f t="shared" si="257"/>
        <v>12.5</v>
      </c>
      <c r="Y645" s="24">
        <f t="shared" si="258"/>
        <v>150</v>
      </c>
      <c r="Z645" s="24">
        <f t="shared" si="259"/>
        <v>570</v>
      </c>
      <c r="AA645" s="22">
        <f t="shared" si="260"/>
        <v>0.70210526315789468</v>
      </c>
      <c r="AB645" s="22">
        <f t="shared" si="261"/>
        <v>8.4252631578947366</v>
      </c>
      <c r="AC645" s="22">
        <f t="shared" si="262"/>
        <v>391.77473684210526</v>
      </c>
      <c r="AD645" s="22">
        <f t="shared" si="263"/>
        <v>3.0047368421052738</v>
      </c>
      <c r="AE645" s="24"/>
      <c r="AF645" s="4">
        <v>8.4252631578947366</v>
      </c>
      <c r="AG645" s="4">
        <v>0</v>
      </c>
      <c r="AH645" s="4">
        <f t="shared" si="265"/>
        <v>8.4252631578947366</v>
      </c>
    </row>
    <row r="646" spans="1:34">
      <c r="A646" s="16" t="s">
        <v>1520</v>
      </c>
      <c r="B646" s="16" t="s">
        <v>1521</v>
      </c>
      <c r="C646" s="16" t="s">
        <v>1352</v>
      </c>
      <c r="D646" s="19">
        <v>39083</v>
      </c>
      <c r="E646" s="16" t="s">
        <v>111</v>
      </c>
      <c r="F646" s="20">
        <v>50</v>
      </c>
      <c r="G646" s="20">
        <v>0</v>
      </c>
      <c r="H646" s="20">
        <v>34</v>
      </c>
      <c r="I646" s="20">
        <v>4</v>
      </c>
      <c r="J646" s="21">
        <f t="shared" si="253"/>
        <v>412</v>
      </c>
      <c r="K646" s="22">
        <v>3972.27</v>
      </c>
      <c r="L646" s="19">
        <v>44804</v>
      </c>
      <c r="M646" s="22">
        <v>1244.71</v>
      </c>
      <c r="N646" s="22">
        <v>2727.56</v>
      </c>
      <c r="O646" s="22">
        <f t="shared" si="254"/>
        <v>2780.52</v>
      </c>
      <c r="P646" s="22">
        <v>52.96</v>
      </c>
      <c r="Q646" s="22">
        <f t="shared" si="255"/>
        <v>6.62</v>
      </c>
      <c r="R646" s="22">
        <f t="shared" si="264"/>
        <v>26.48</v>
      </c>
      <c r="S646" s="22">
        <f t="shared" si="256"/>
        <v>2701.08</v>
      </c>
      <c r="U646" s="22">
        <v>2780.52</v>
      </c>
      <c r="V646" s="23">
        <v>62.5</v>
      </c>
      <c r="W646" s="23">
        <v>50</v>
      </c>
      <c r="X646" s="23">
        <f t="shared" si="257"/>
        <v>12.5</v>
      </c>
      <c r="Y646" s="24">
        <f t="shared" si="258"/>
        <v>150</v>
      </c>
      <c r="Z646" s="24">
        <f t="shared" si="259"/>
        <v>570</v>
      </c>
      <c r="AA646" s="22">
        <f t="shared" si="260"/>
        <v>4.8781052631578943</v>
      </c>
      <c r="AB646" s="22">
        <f t="shared" si="261"/>
        <v>58.537263157894728</v>
      </c>
      <c r="AC646" s="22">
        <f t="shared" si="262"/>
        <v>2721.9827368421052</v>
      </c>
      <c r="AD646" s="22">
        <f t="shared" si="263"/>
        <v>20.902736842105242</v>
      </c>
      <c r="AE646" s="24"/>
      <c r="AF646" s="4">
        <v>58.537263157894728</v>
      </c>
      <c r="AG646" s="4">
        <v>0</v>
      </c>
      <c r="AH646" s="4">
        <f t="shared" si="265"/>
        <v>58.537263157894728</v>
      </c>
    </row>
    <row r="647" spans="1:34">
      <c r="A647" s="16" t="s">
        <v>1522</v>
      </c>
      <c r="B647" s="16" t="s">
        <v>1523</v>
      </c>
      <c r="C647" s="16" t="s">
        <v>1355</v>
      </c>
      <c r="D647" s="19">
        <v>39083</v>
      </c>
      <c r="E647" s="16" t="s">
        <v>111</v>
      </c>
      <c r="F647" s="20">
        <v>50</v>
      </c>
      <c r="G647" s="20">
        <v>0</v>
      </c>
      <c r="H647" s="20">
        <v>34</v>
      </c>
      <c r="I647" s="20">
        <v>4</v>
      </c>
      <c r="J647" s="21">
        <f t="shared" si="253"/>
        <v>412</v>
      </c>
      <c r="K647" s="22">
        <v>4689</v>
      </c>
      <c r="L647" s="19">
        <v>44804</v>
      </c>
      <c r="M647" s="22">
        <v>1469.23</v>
      </c>
      <c r="N647" s="22">
        <v>3219.77</v>
      </c>
      <c r="O647" s="22">
        <f t="shared" si="254"/>
        <v>3282.29</v>
      </c>
      <c r="P647" s="22">
        <v>62.52</v>
      </c>
      <c r="Q647" s="22">
        <f t="shared" si="255"/>
        <v>7.8150000000000004</v>
      </c>
      <c r="R647" s="22">
        <f t="shared" si="264"/>
        <v>31.26</v>
      </c>
      <c r="S647" s="22">
        <f t="shared" si="256"/>
        <v>3188.5099999999998</v>
      </c>
      <c r="U647" s="22">
        <v>3282.29</v>
      </c>
      <c r="V647" s="23">
        <v>62.5</v>
      </c>
      <c r="W647" s="23">
        <v>50</v>
      </c>
      <c r="X647" s="23">
        <f t="shared" si="257"/>
        <v>12.5</v>
      </c>
      <c r="Y647" s="24">
        <f t="shared" si="258"/>
        <v>150</v>
      </c>
      <c r="Z647" s="24">
        <f t="shared" si="259"/>
        <v>570</v>
      </c>
      <c r="AA647" s="22">
        <f t="shared" si="260"/>
        <v>5.7584035087719299</v>
      </c>
      <c r="AB647" s="22">
        <f t="shared" si="261"/>
        <v>69.100842105263155</v>
      </c>
      <c r="AC647" s="22">
        <f t="shared" si="262"/>
        <v>3213.189157894737</v>
      </c>
      <c r="AD647" s="22">
        <f t="shared" si="263"/>
        <v>24.679157894737273</v>
      </c>
      <c r="AE647" s="24"/>
      <c r="AF647" s="4">
        <v>69.100842105263155</v>
      </c>
      <c r="AG647" s="4">
        <v>0</v>
      </c>
      <c r="AH647" s="4">
        <f t="shared" si="265"/>
        <v>69.100842105263155</v>
      </c>
    </row>
    <row r="648" spans="1:34">
      <c r="A648" s="16" t="s">
        <v>1524</v>
      </c>
      <c r="B648" s="16" t="s">
        <v>1525</v>
      </c>
      <c r="C648" s="16" t="s">
        <v>1361</v>
      </c>
      <c r="D648" s="19">
        <v>39083</v>
      </c>
      <c r="E648" s="16" t="s">
        <v>111</v>
      </c>
      <c r="F648" s="20">
        <v>50</v>
      </c>
      <c r="G648" s="20">
        <v>0</v>
      </c>
      <c r="H648" s="20">
        <v>34</v>
      </c>
      <c r="I648" s="20">
        <v>4</v>
      </c>
      <c r="J648" s="21">
        <f t="shared" si="253"/>
        <v>412</v>
      </c>
      <c r="K648" s="22">
        <v>-650</v>
      </c>
      <c r="L648" s="19">
        <v>44804</v>
      </c>
      <c r="M648" s="22">
        <v>-203.66</v>
      </c>
      <c r="N648" s="22">
        <v>-446.34</v>
      </c>
      <c r="O648" s="22">
        <f t="shared" si="254"/>
        <v>-455</v>
      </c>
      <c r="P648" s="22">
        <v>-8.66</v>
      </c>
      <c r="Q648" s="22">
        <f t="shared" si="255"/>
        <v>-1.0825</v>
      </c>
      <c r="R648" s="22">
        <f t="shared" si="264"/>
        <v>-4.33</v>
      </c>
      <c r="S648" s="22">
        <f t="shared" si="256"/>
        <v>-442.01</v>
      </c>
      <c r="U648" s="22">
        <v>-455</v>
      </c>
      <c r="V648" s="23">
        <v>62.5</v>
      </c>
      <c r="W648" s="23">
        <v>50</v>
      </c>
      <c r="X648" s="23">
        <f t="shared" si="257"/>
        <v>12.5</v>
      </c>
      <c r="Y648" s="24">
        <f t="shared" si="258"/>
        <v>150</v>
      </c>
      <c r="Z648" s="24">
        <f t="shared" si="259"/>
        <v>570</v>
      </c>
      <c r="AA648" s="22">
        <f t="shared" si="260"/>
        <v>-0.79824561403508776</v>
      </c>
      <c r="AB648" s="22">
        <f t="shared" si="261"/>
        <v>-9.5789473684210531</v>
      </c>
      <c r="AC648" s="22">
        <f t="shared" si="262"/>
        <v>-445.42105263157896</v>
      </c>
      <c r="AD648" s="22">
        <f t="shared" si="263"/>
        <v>-3.4110526315789684</v>
      </c>
      <c r="AE648" s="24"/>
      <c r="AF648" s="4">
        <v>-9.5789473684210531</v>
      </c>
      <c r="AG648" s="4">
        <v>0</v>
      </c>
      <c r="AH648" s="4">
        <f t="shared" si="265"/>
        <v>-9.5789473684210531</v>
      </c>
    </row>
    <row r="649" spans="1:34">
      <c r="A649" s="16" t="s">
        <v>1526</v>
      </c>
      <c r="B649" s="16" t="s">
        <v>1527</v>
      </c>
      <c r="C649" s="16" t="s">
        <v>1528</v>
      </c>
      <c r="D649" s="19">
        <v>39083</v>
      </c>
      <c r="E649" s="16" t="s">
        <v>111</v>
      </c>
      <c r="F649" s="20">
        <v>50</v>
      </c>
      <c r="G649" s="20">
        <v>0</v>
      </c>
      <c r="H649" s="20">
        <v>34</v>
      </c>
      <c r="I649" s="20">
        <v>4</v>
      </c>
      <c r="J649" s="21">
        <f t="shared" si="253"/>
        <v>412</v>
      </c>
      <c r="K649" s="22">
        <v>-200</v>
      </c>
      <c r="L649" s="19">
        <v>44804</v>
      </c>
      <c r="M649" s="22">
        <v>-62.66</v>
      </c>
      <c r="N649" s="22">
        <v>-137.34</v>
      </c>
      <c r="O649" s="22">
        <f t="shared" si="254"/>
        <v>-140</v>
      </c>
      <c r="P649" s="22">
        <v>-2.66</v>
      </c>
      <c r="Q649" s="22">
        <f t="shared" si="255"/>
        <v>-0.33250000000000002</v>
      </c>
      <c r="R649" s="22">
        <f t="shared" si="264"/>
        <v>-1.33</v>
      </c>
      <c r="S649" s="22">
        <f t="shared" si="256"/>
        <v>-136.01</v>
      </c>
      <c r="U649" s="22">
        <v>-140</v>
      </c>
      <c r="V649" s="23">
        <v>62.5</v>
      </c>
      <c r="W649" s="23">
        <v>50</v>
      </c>
      <c r="X649" s="23">
        <f t="shared" si="257"/>
        <v>12.5</v>
      </c>
      <c r="Y649" s="24">
        <f t="shared" si="258"/>
        <v>150</v>
      </c>
      <c r="Z649" s="24">
        <f t="shared" si="259"/>
        <v>570</v>
      </c>
      <c r="AA649" s="22">
        <f t="shared" si="260"/>
        <v>-0.24561403508771928</v>
      </c>
      <c r="AB649" s="22">
        <f t="shared" si="261"/>
        <v>-2.9473684210526314</v>
      </c>
      <c r="AC649" s="22">
        <f t="shared" si="262"/>
        <v>-137.05263157894737</v>
      </c>
      <c r="AD649" s="22">
        <f t="shared" si="263"/>
        <v>-1.042631578947379</v>
      </c>
      <c r="AE649" s="24"/>
      <c r="AF649" s="4">
        <v>-2.9473684210526314</v>
      </c>
      <c r="AG649" s="4">
        <v>0</v>
      </c>
      <c r="AH649" s="4">
        <f t="shared" si="265"/>
        <v>-2.9473684210526314</v>
      </c>
    </row>
    <row r="650" spans="1:34">
      <c r="A650" s="16" t="s">
        <v>1529</v>
      </c>
      <c r="B650" s="16" t="s">
        <v>1530</v>
      </c>
      <c r="C650" s="16" t="s">
        <v>1352</v>
      </c>
      <c r="D650" s="19">
        <v>39173</v>
      </c>
      <c r="E650" s="16" t="s">
        <v>111</v>
      </c>
      <c r="F650" s="20">
        <v>50</v>
      </c>
      <c r="G650" s="20">
        <v>0</v>
      </c>
      <c r="H650" s="20">
        <v>34</v>
      </c>
      <c r="I650" s="20">
        <v>7</v>
      </c>
      <c r="J650" s="21">
        <f t="shared" si="253"/>
        <v>415</v>
      </c>
      <c r="K650" s="22">
        <v>3870.24</v>
      </c>
      <c r="L650" s="19">
        <v>44804</v>
      </c>
      <c r="M650" s="22">
        <v>1193.3699999999999</v>
      </c>
      <c r="N650" s="22">
        <v>2676.87</v>
      </c>
      <c r="O650" s="22">
        <f t="shared" si="254"/>
        <v>2728.47</v>
      </c>
      <c r="P650" s="22">
        <v>51.6</v>
      </c>
      <c r="Q650" s="22">
        <f t="shared" si="255"/>
        <v>6.45</v>
      </c>
      <c r="R650" s="22">
        <f t="shared" si="264"/>
        <v>25.8</v>
      </c>
      <c r="S650" s="22">
        <f t="shared" si="256"/>
        <v>2651.0699999999997</v>
      </c>
      <c r="U650" s="22">
        <v>2728.47</v>
      </c>
      <c r="V650" s="23">
        <v>62.5</v>
      </c>
      <c r="W650" s="23">
        <v>50</v>
      </c>
      <c r="X650" s="23">
        <f t="shared" si="257"/>
        <v>12.5</v>
      </c>
      <c r="Y650" s="24">
        <f t="shared" si="258"/>
        <v>150</v>
      </c>
      <c r="Z650" s="24">
        <f t="shared" si="259"/>
        <v>573</v>
      </c>
      <c r="AA650" s="22">
        <f t="shared" si="260"/>
        <v>4.7617277486910989</v>
      </c>
      <c r="AB650" s="22">
        <f t="shared" si="261"/>
        <v>57.140732984293187</v>
      </c>
      <c r="AC650" s="22">
        <f t="shared" si="262"/>
        <v>2671.3292670157066</v>
      </c>
      <c r="AD650" s="22">
        <f t="shared" si="263"/>
        <v>20.259267015706882</v>
      </c>
      <c r="AE650" s="24"/>
      <c r="AF650" s="4">
        <v>57.140732984293187</v>
      </c>
      <c r="AG650" s="4">
        <v>0</v>
      </c>
      <c r="AH650" s="4">
        <f t="shared" si="265"/>
        <v>57.140732984293187</v>
      </c>
    </row>
    <row r="651" spans="1:34">
      <c r="A651" s="16" t="s">
        <v>1531</v>
      </c>
      <c r="B651" s="16" t="s">
        <v>1532</v>
      </c>
      <c r="C651" s="16" t="s">
        <v>1355</v>
      </c>
      <c r="D651" s="19">
        <v>39173</v>
      </c>
      <c r="E651" s="16" t="s">
        <v>111</v>
      </c>
      <c r="F651" s="20">
        <v>50</v>
      </c>
      <c r="G651" s="20">
        <v>0</v>
      </c>
      <c r="H651" s="20">
        <v>34</v>
      </c>
      <c r="I651" s="20">
        <v>7</v>
      </c>
      <c r="J651" s="21">
        <f t="shared" si="253"/>
        <v>415</v>
      </c>
      <c r="K651" s="22">
        <v>991.75</v>
      </c>
      <c r="L651" s="19">
        <v>44804</v>
      </c>
      <c r="M651" s="22">
        <v>305.86</v>
      </c>
      <c r="N651" s="22">
        <v>685.89</v>
      </c>
      <c r="O651" s="22">
        <f t="shared" si="254"/>
        <v>699.11</v>
      </c>
      <c r="P651" s="22">
        <v>13.22</v>
      </c>
      <c r="Q651" s="22">
        <f t="shared" si="255"/>
        <v>1.6525000000000001</v>
      </c>
      <c r="R651" s="22">
        <f t="shared" si="264"/>
        <v>6.61</v>
      </c>
      <c r="S651" s="22">
        <f t="shared" si="256"/>
        <v>679.28</v>
      </c>
      <c r="U651" s="22">
        <v>699.11</v>
      </c>
      <c r="V651" s="23">
        <v>62.5</v>
      </c>
      <c r="W651" s="23">
        <v>50</v>
      </c>
      <c r="X651" s="23">
        <f t="shared" si="257"/>
        <v>12.5</v>
      </c>
      <c r="Y651" s="24">
        <f t="shared" si="258"/>
        <v>150</v>
      </c>
      <c r="Z651" s="24">
        <f t="shared" si="259"/>
        <v>573</v>
      </c>
      <c r="AA651" s="22">
        <f t="shared" si="260"/>
        <v>1.220087260034904</v>
      </c>
      <c r="AB651" s="22">
        <f t="shared" si="261"/>
        <v>14.641047120418847</v>
      </c>
      <c r="AC651" s="22">
        <f t="shared" si="262"/>
        <v>684.46895287958114</v>
      </c>
      <c r="AD651" s="22">
        <f t="shared" si="263"/>
        <v>5.1889528795811657</v>
      </c>
      <c r="AE651" s="24"/>
      <c r="AF651" s="4">
        <v>14.641047120418847</v>
      </c>
      <c r="AG651" s="4">
        <v>0</v>
      </c>
      <c r="AH651" s="4">
        <f t="shared" si="265"/>
        <v>14.641047120418847</v>
      </c>
    </row>
    <row r="652" spans="1:34">
      <c r="A652" s="16" t="s">
        <v>1533</v>
      </c>
      <c r="B652" s="16" t="s">
        <v>1534</v>
      </c>
      <c r="C652" s="16" t="s">
        <v>1355</v>
      </c>
      <c r="D652" s="19">
        <v>39264</v>
      </c>
      <c r="E652" s="16" t="s">
        <v>111</v>
      </c>
      <c r="F652" s="20">
        <v>50</v>
      </c>
      <c r="G652" s="20">
        <v>0</v>
      </c>
      <c r="H652" s="20">
        <v>34</v>
      </c>
      <c r="I652" s="20">
        <v>10</v>
      </c>
      <c r="J652" s="21">
        <f t="shared" si="253"/>
        <v>418</v>
      </c>
      <c r="K652" s="22">
        <v>9410.42</v>
      </c>
      <c r="L652" s="19">
        <v>44804</v>
      </c>
      <c r="M652" s="22">
        <v>2854.52</v>
      </c>
      <c r="N652" s="22">
        <v>6555.9</v>
      </c>
      <c r="O652" s="22">
        <f t="shared" si="254"/>
        <v>6681.37</v>
      </c>
      <c r="P652" s="22">
        <v>125.47</v>
      </c>
      <c r="Q652" s="22">
        <f t="shared" si="255"/>
        <v>15.68375</v>
      </c>
      <c r="R652" s="22">
        <f t="shared" si="264"/>
        <v>62.734999999999999</v>
      </c>
      <c r="S652" s="22">
        <f t="shared" si="256"/>
        <v>6493.165</v>
      </c>
      <c r="U652" s="22">
        <v>6681.37</v>
      </c>
      <c r="V652" s="23">
        <v>62.5</v>
      </c>
      <c r="W652" s="23">
        <v>50</v>
      </c>
      <c r="X652" s="23">
        <f t="shared" si="257"/>
        <v>12.5</v>
      </c>
      <c r="Y652" s="24">
        <f t="shared" si="258"/>
        <v>150</v>
      </c>
      <c r="Z652" s="24">
        <f t="shared" si="259"/>
        <v>576</v>
      </c>
      <c r="AA652" s="22">
        <f t="shared" si="260"/>
        <v>11.599600694444444</v>
      </c>
      <c r="AB652" s="22">
        <f t="shared" si="261"/>
        <v>139.19520833333331</v>
      </c>
      <c r="AC652" s="22">
        <f t="shared" si="262"/>
        <v>6542.1747916666664</v>
      </c>
      <c r="AD652" s="22">
        <f t="shared" si="263"/>
        <v>49.009791666666388</v>
      </c>
      <c r="AE652" s="24"/>
      <c r="AF652" s="4">
        <v>139.19520833333331</v>
      </c>
      <c r="AG652" s="4">
        <v>0</v>
      </c>
      <c r="AH652" s="4">
        <f t="shared" si="265"/>
        <v>139.19520833333331</v>
      </c>
    </row>
    <row r="653" spans="1:34">
      <c r="A653" s="16" t="s">
        <v>1535</v>
      </c>
      <c r="B653" s="16" t="s">
        <v>1536</v>
      </c>
      <c r="C653" s="16" t="s">
        <v>1537</v>
      </c>
      <c r="D653" s="19">
        <v>39264</v>
      </c>
      <c r="E653" s="16" t="s">
        <v>111</v>
      </c>
      <c r="F653" s="20">
        <v>50</v>
      </c>
      <c r="G653" s="20">
        <v>0</v>
      </c>
      <c r="H653" s="20">
        <v>34</v>
      </c>
      <c r="I653" s="20">
        <v>10</v>
      </c>
      <c r="J653" s="21">
        <f t="shared" si="253"/>
        <v>418</v>
      </c>
      <c r="K653" s="22">
        <v>1211.78</v>
      </c>
      <c r="L653" s="19">
        <v>44804</v>
      </c>
      <c r="M653" s="22">
        <v>367.64</v>
      </c>
      <c r="N653" s="22">
        <v>844.14</v>
      </c>
      <c r="O653" s="22">
        <f t="shared" si="254"/>
        <v>860.3</v>
      </c>
      <c r="P653" s="22">
        <v>16.16</v>
      </c>
      <c r="Q653" s="22">
        <f t="shared" si="255"/>
        <v>2.02</v>
      </c>
      <c r="R653" s="22">
        <f t="shared" si="264"/>
        <v>8.08</v>
      </c>
      <c r="S653" s="22">
        <f t="shared" si="256"/>
        <v>836.06</v>
      </c>
      <c r="U653" s="22">
        <v>860.3</v>
      </c>
      <c r="V653" s="23">
        <v>62.5</v>
      </c>
      <c r="W653" s="23">
        <v>50</v>
      </c>
      <c r="X653" s="23">
        <f t="shared" si="257"/>
        <v>12.5</v>
      </c>
      <c r="Y653" s="24">
        <f t="shared" si="258"/>
        <v>150</v>
      </c>
      <c r="Z653" s="24">
        <f t="shared" si="259"/>
        <v>576</v>
      </c>
      <c r="AA653" s="22">
        <f t="shared" si="260"/>
        <v>1.4935763888888889</v>
      </c>
      <c r="AB653" s="22">
        <f t="shared" si="261"/>
        <v>17.922916666666666</v>
      </c>
      <c r="AC653" s="22">
        <f t="shared" si="262"/>
        <v>842.3770833333333</v>
      </c>
      <c r="AD653" s="22">
        <f t="shared" si="263"/>
        <v>6.3170833333333576</v>
      </c>
      <c r="AE653" s="24"/>
      <c r="AF653" s="4">
        <v>17.922916666666666</v>
      </c>
      <c r="AG653" s="4">
        <v>0</v>
      </c>
      <c r="AH653" s="4">
        <f t="shared" si="265"/>
        <v>17.922916666666666</v>
      </c>
    </row>
    <row r="654" spans="1:34">
      <c r="A654" s="16" t="s">
        <v>1538</v>
      </c>
      <c r="B654" s="16" t="s">
        <v>1539</v>
      </c>
      <c r="C654" s="16" t="s">
        <v>1540</v>
      </c>
      <c r="D654" s="19">
        <v>39264</v>
      </c>
      <c r="E654" s="16" t="s">
        <v>111</v>
      </c>
      <c r="F654" s="20">
        <v>50</v>
      </c>
      <c r="G654" s="20">
        <v>0</v>
      </c>
      <c r="H654" s="20">
        <v>34</v>
      </c>
      <c r="I654" s="20">
        <v>10</v>
      </c>
      <c r="J654" s="21">
        <f t="shared" si="253"/>
        <v>418</v>
      </c>
      <c r="K654" s="22">
        <v>93524.93</v>
      </c>
      <c r="L654" s="19">
        <v>44804</v>
      </c>
      <c r="M654" s="22">
        <v>28369.26</v>
      </c>
      <c r="N654" s="22">
        <v>65155.67</v>
      </c>
      <c r="O654" s="22">
        <f t="shared" si="254"/>
        <v>66402.67</v>
      </c>
      <c r="P654" s="22">
        <v>1247</v>
      </c>
      <c r="Q654" s="22">
        <f t="shared" si="255"/>
        <v>155.875</v>
      </c>
      <c r="R654" s="22">
        <f t="shared" si="264"/>
        <v>623.5</v>
      </c>
      <c r="S654" s="22">
        <f t="shared" si="256"/>
        <v>64532.17</v>
      </c>
      <c r="U654" s="22">
        <v>66402.67</v>
      </c>
      <c r="V654" s="23">
        <v>62.5</v>
      </c>
      <c r="W654" s="23">
        <v>50</v>
      </c>
      <c r="X654" s="23">
        <f t="shared" si="257"/>
        <v>12.5</v>
      </c>
      <c r="Y654" s="24">
        <f t="shared" si="258"/>
        <v>150</v>
      </c>
      <c r="Z654" s="24">
        <f t="shared" si="259"/>
        <v>576</v>
      </c>
      <c r="AA654" s="22">
        <f t="shared" si="260"/>
        <v>115.28241319444444</v>
      </c>
      <c r="AB654" s="22">
        <f t="shared" si="261"/>
        <v>1383.3889583333334</v>
      </c>
      <c r="AC654" s="22">
        <f t="shared" si="262"/>
        <v>65019.281041666662</v>
      </c>
      <c r="AD654" s="22">
        <f t="shared" si="263"/>
        <v>487.11104166666337</v>
      </c>
      <c r="AE654" s="24"/>
      <c r="AF654" s="4">
        <v>1383.3889583333334</v>
      </c>
      <c r="AG654" s="4">
        <v>0</v>
      </c>
      <c r="AH654" s="4">
        <f t="shared" si="265"/>
        <v>1383.3889583333334</v>
      </c>
    </row>
    <row r="655" spans="1:34">
      <c r="A655" s="16" t="s">
        <v>1541</v>
      </c>
      <c r="B655" s="16" t="s">
        <v>1542</v>
      </c>
      <c r="C655" s="16" t="s">
        <v>831</v>
      </c>
      <c r="D655" s="19">
        <v>39264</v>
      </c>
      <c r="E655" s="16" t="s">
        <v>111</v>
      </c>
      <c r="F655" s="20">
        <v>50</v>
      </c>
      <c r="G655" s="20">
        <v>0</v>
      </c>
      <c r="H655" s="20">
        <v>34</v>
      </c>
      <c r="I655" s="20">
        <v>10</v>
      </c>
      <c r="J655" s="21">
        <f t="shared" si="253"/>
        <v>418</v>
      </c>
      <c r="K655" s="22">
        <v>3877.69</v>
      </c>
      <c r="L655" s="19">
        <v>44804</v>
      </c>
      <c r="M655" s="22">
        <v>1176.18</v>
      </c>
      <c r="N655" s="22">
        <v>2701.51</v>
      </c>
      <c r="O655" s="22">
        <f t="shared" si="254"/>
        <v>2753.21</v>
      </c>
      <c r="P655" s="22">
        <v>51.7</v>
      </c>
      <c r="Q655" s="22">
        <f t="shared" si="255"/>
        <v>6.4625000000000004</v>
      </c>
      <c r="R655" s="22">
        <f t="shared" si="264"/>
        <v>25.85</v>
      </c>
      <c r="S655" s="22">
        <f t="shared" si="256"/>
        <v>2675.6600000000003</v>
      </c>
      <c r="U655" s="22">
        <v>2753.21</v>
      </c>
      <c r="V655" s="23">
        <v>62.5</v>
      </c>
      <c r="W655" s="23">
        <v>50</v>
      </c>
      <c r="X655" s="23">
        <f t="shared" si="257"/>
        <v>12.5</v>
      </c>
      <c r="Y655" s="24">
        <f t="shared" si="258"/>
        <v>150</v>
      </c>
      <c r="Z655" s="24">
        <f t="shared" si="259"/>
        <v>576</v>
      </c>
      <c r="AA655" s="22">
        <f t="shared" si="260"/>
        <v>4.7798784722222223</v>
      </c>
      <c r="AB655" s="22">
        <f t="shared" si="261"/>
        <v>57.358541666666667</v>
      </c>
      <c r="AC655" s="22">
        <f t="shared" si="262"/>
        <v>2695.8514583333335</v>
      </c>
      <c r="AD655" s="22">
        <f t="shared" si="263"/>
        <v>20.19145833333323</v>
      </c>
      <c r="AE655" s="24"/>
      <c r="AF655" s="4">
        <v>57.358541666666667</v>
      </c>
      <c r="AG655" s="4">
        <v>0</v>
      </c>
      <c r="AH655" s="4">
        <f t="shared" si="265"/>
        <v>57.358541666666667</v>
      </c>
    </row>
    <row r="656" spans="1:34">
      <c r="A656" s="16" t="s">
        <v>1543</v>
      </c>
      <c r="B656" s="16" t="s">
        <v>1544</v>
      </c>
      <c r="C656" s="16" t="s">
        <v>1545</v>
      </c>
      <c r="D656" s="19">
        <v>39264</v>
      </c>
      <c r="E656" s="16" t="s">
        <v>111</v>
      </c>
      <c r="F656" s="20">
        <v>50</v>
      </c>
      <c r="G656" s="20">
        <v>0</v>
      </c>
      <c r="H656" s="20">
        <v>34</v>
      </c>
      <c r="I656" s="20">
        <v>10</v>
      </c>
      <c r="J656" s="21">
        <f t="shared" si="253"/>
        <v>418</v>
      </c>
      <c r="K656" s="22">
        <v>53560.53</v>
      </c>
      <c r="L656" s="19">
        <v>44804</v>
      </c>
      <c r="M656" s="22">
        <v>16246.7</v>
      </c>
      <c r="N656" s="22">
        <v>37313.83</v>
      </c>
      <c r="O656" s="22">
        <f t="shared" si="254"/>
        <v>38027.97</v>
      </c>
      <c r="P656" s="22">
        <v>714.14</v>
      </c>
      <c r="Q656" s="22">
        <f t="shared" si="255"/>
        <v>89.267499999999998</v>
      </c>
      <c r="R656" s="22">
        <f t="shared" si="264"/>
        <v>357.07</v>
      </c>
      <c r="S656" s="22">
        <f t="shared" si="256"/>
        <v>36956.76</v>
      </c>
      <c r="U656" s="22">
        <v>38027.97</v>
      </c>
      <c r="V656" s="23">
        <v>62.5</v>
      </c>
      <c r="W656" s="23">
        <v>50</v>
      </c>
      <c r="X656" s="23">
        <f t="shared" si="257"/>
        <v>12.5</v>
      </c>
      <c r="Y656" s="24">
        <f t="shared" si="258"/>
        <v>150</v>
      </c>
      <c r="Z656" s="24">
        <f t="shared" si="259"/>
        <v>576</v>
      </c>
      <c r="AA656" s="22">
        <f t="shared" si="260"/>
        <v>66.020781249999999</v>
      </c>
      <c r="AB656" s="22">
        <f t="shared" si="261"/>
        <v>792.24937499999999</v>
      </c>
      <c r="AC656" s="22">
        <f t="shared" si="262"/>
        <v>37235.720625000002</v>
      </c>
      <c r="AD656" s="22">
        <f t="shared" si="263"/>
        <v>278.96062499999971</v>
      </c>
      <c r="AE656" s="24"/>
      <c r="AF656" s="4">
        <v>792.24937499999999</v>
      </c>
      <c r="AG656" s="4">
        <v>0</v>
      </c>
      <c r="AH656" s="4">
        <f t="shared" si="265"/>
        <v>792.24937499999999</v>
      </c>
    </row>
    <row r="657" spans="1:34">
      <c r="A657" s="16" t="s">
        <v>1546</v>
      </c>
      <c r="B657" s="16" t="s">
        <v>1547</v>
      </c>
      <c r="C657" s="16" t="s">
        <v>985</v>
      </c>
      <c r="D657" s="19">
        <v>39264</v>
      </c>
      <c r="E657" s="16" t="s">
        <v>111</v>
      </c>
      <c r="F657" s="20">
        <v>50</v>
      </c>
      <c r="G657" s="20">
        <v>0</v>
      </c>
      <c r="H657" s="20">
        <v>34</v>
      </c>
      <c r="I657" s="20">
        <v>10</v>
      </c>
      <c r="J657" s="21">
        <f t="shared" si="253"/>
        <v>418</v>
      </c>
      <c r="K657" s="22">
        <v>4847.1099999999997</v>
      </c>
      <c r="L657" s="19">
        <v>44804</v>
      </c>
      <c r="M657" s="22">
        <v>1470.26</v>
      </c>
      <c r="N657" s="22">
        <v>3376.85</v>
      </c>
      <c r="O657" s="22">
        <f t="shared" si="254"/>
        <v>3441.47</v>
      </c>
      <c r="P657" s="22">
        <v>64.62</v>
      </c>
      <c r="Q657" s="22">
        <f t="shared" si="255"/>
        <v>8.0775000000000006</v>
      </c>
      <c r="R657" s="22">
        <f t="shared" si="264"/>
        <v>32.31</v>
      </c>
      <c r="S657" s="22">
        <f t="shared" si="256"/>
        <v>3344.54</v>
      </c>
      <c r="U657" s="22">
        <v>3441.47</v>
      </c>
      <c r="V657" s="23">
        <v>62.5</v>
      </c>
      <c r="W657" s="23">
        <v>50</v>
      </c>
      <c r="X657" s="23">
        <f t="shared" si="257"/>
        <v>12.5</v>
      </c>
      <c r="Y657" s="24">
        <f t="shared" si="258"/>
        <v>150</v>
      </c>
      <c r="Z657" s="24">
        <f t="shared" si="259"/>
        <v>576</v>
      </c>
      <c r="AA657" s="22">
        <f t="shared" si="260"/>
        <v>5.9747743055555551</v>
      </c>
      <c r="AB657" s="22">
        <f t="shared" si="261"/>
        <v>71.697291666666658</v>
      </c>
      <c r="AC657" s="22">
        <f t="shared" si="262"/>
        <v>3369.772708333333</v>
      </c>
      <c r="AD657" s="22">
        <f t="shared" si="263"/>
        <v>25.232708333332994</v>
      </c>
      <c r="AE657" s="24"/>
      <c r="AF657" s="4">
        <v>71.697291666666658</v>
      </c>
      <c r="AG657" s="4">
        <v>0</v>
      </c>
      <c r="AH657" s="4">
        <f t="shared" si="265"/>
        <v>71.697291666666658</v>
      </c>
    </row>
    <row r="658" spans="1:34">
      <c r="A658" s="16" t="s">
        <v>1548</v>
      </c>
      <c r="B658" s="16" t="s">
        <v>1549</v>
      </c>
      <c r="C658" s="16" t="s">
        <v>1550</v>
      </c>
      <c r="D658" s="19">
        <v>39264</v>
      </c>
      <c r="E658" s="16" t="s">
        <v>111</v>
      </c>
      <c r="F658" s="20">
        <v>50</v>
      </c>
      <c r="G658" s="20">
        <v>0</v>
      </c>
      <c r="H658" s="20">
        <v>34</v>
      </c>
      <c r="I658" s="20">
        <v>10</v>
      </c>
      <c r="J658" s="21">
        <f t="shared" si="253"/>
        <v>418</v>
      </c>
      <c r="K658" s="22">
        <v>12893.2</v>
      </c>
      <c r="L658" s="19">
        <v>44804</v>
      </c>
      <c r="M658" s="22">
        <v>3910.88</v>
      </c>
      <c r="N658" s="22">
        <v>8982.32</v>
      </c>
      <c r="O658" s="22">
        <f t="shared" si="254"/>
        <v>9154.2199999999993</v>
      </c>
      <c r="P658" s="22">
        <v>171.9</v>
      </c>
      <c r="Q658" s="22">
        <f t="shared" si="255"/>
        <v>21.487500000000001</v>
      </c>
      <c r="R658" s="22">
        <f t="shared" si="264"/>
        <v>85.95</v>
      </c>
      <c r="S658" s="22">
        <f t="shared" si="256"/>
        <v>8896.369999999999</v>
      </c>
      <c r="U658" s="22">
        <v>9154.2199999999993</v>
      </c>
      <c r="V658" s="23">
        <v>62.5</v>
      </c>
      <c r="W658" s="23">
        <v>50</v>
      </c>
      <c r="X658" s="23">
        <f t="shared" si="257"/>
        <v>12.5</v>
      </c>
      <c r="Y658" s="24">
        <f t="shared" si="258"/>
        <v>150</v>
      </c>
      <c r="Z658" s="24">
        <f t="shared" si="259"/>
        <v>576</v>
      </c>
      <c r="AA658" s="22">
        <f t="shared" si="260"/>
        <v>15.892743055555554</v>
      </c>
      <c r="AB658" s="22">
        <f t="shared" si="261"/>
        <v>190.71291666666664</v>
      </c>
      <c r="AC658" s="22">
        <f t="shared" si="262"/>
        <v>8963.507083333332</v>
      </c>
      <c r="AD658" s="22">
        <f t="shared" si="263"/>
        <v>67.137083333333067</v>
      </c>
      <c r="AE658" s="24"/>
      <c r="AF658" s="4">
        <v>190.71291666666664</v>
      </c>
      <c r="AG658" s="4">
        <v>0</v>
      </c>
      <c r="AH658" s="4">
        <f t="shared" si="265"/>
        <v>190.71291666666664</v>
      </c>
    </row>
    <row r="659" spans="1:34">
      <c r="A659" s="16" t="s">
        <v>1551</v>
      </c>
      <c r="B659" s="16" t="s">
        <v>1552</v>
      </c>
      <c r="C659" s="16" t="s">
        <v>1553</v>
      </c>
      <c r="D659" s="19">
        <v>39264</v>
      </c>
      <c r="E659" s="16" t="s">
        <v>111</v>
      </c>
      <c r="F659" s="20">
        <v>50</v>
      </c>
      <c r="G659" s="20">
        <v>0</v>
      </c>
      <c r="H659" s="20">
        <v>34</v>
      </c>
      <c r="I659" s="20">
        <v>10</v>
      </c>
      <c r="J659" s="21">
        <f t="shared" si="253"/>
        <v>418</v>
      </c>
      <c r="K659" s="22">
        <v>11875.41</v>
      </c>
      <c r="L659" s="19">
        <v>44804</v>
      </c>
      <c r="M659" s="22">
        <v>3602.24</v>
      </c>
      <c r="N659" s="22">
        <v>8273.17</v>
      </c>
      <c r="O659" s="22">
        <f t="shared" si="254"/>
        <v>8431.51</v>
      </c>
      <c r="P659" s="22">
        <v>158.34</v>
      </c>
      <c r="Q659" s="22">
        <f t="shared" si="255"/>
        <v>19.7925</v>
      </c>
      <c r="R659" s="22">
        <f t="shared" si="264"/>
        <v>79.17</v>
      </c>
      <c r="S659" s="22">
        <f t="shared" si="256"/>
        <v>8194</v>
      </c>
      <c r="U659" s="22">
        <v>8431.51</v>
      </c>
      <c r="V659" s="23">
        <v>62.5</v>
      </c>
      <c r="W659" s="23">
        <v>50</v>
      </c>
      <c r="X659" s="23">
        <f t="shared" si="257"/>
        <v>12.5</v>
      </c>
      <c r="Y659" s="24">
        <f t="shared" si="258"/>
        <v>150</v>
      </c>
      <c r="Z659" s="24">
        <f t="shared" si="259"/>
        <v>576</v>
      </c>
      <c r="AA659" s="22">
        <f t="shared" si="260"/>
        <v>14.638038194444444</v>
      </c>
      <c r="AB659" s="22">
        <f t="shared" si="261"/>
        <v>175.65645833333332</v>
      </c>
      <c r="AC659" s="22">
        <f t="shared" si="262"/>
        <v>8255.8535416666673</v>
      </c>
      <c r="AD659" s="22">
        <f t="shared" si="263"/>
        <v>61.853541666667297</v>
      </c>
      <c r="AE659" s="24"/>
      <c r="AF659" s="4">
        <v>175.65645833333332</v>
      </c>
      <c r="AG659" s="4">
        <v>0</v>
      </c>
      <c r="AH659" s="4">
        <f t="shared" si="265"/>
        <v>175.65645833333332</v>
      </c>
    </row>
    <row r="660" spans="1:34">
      <c r="A660" s="16" t="s">
        <v>1554</v>
      </c>
      <c r="B660" s="16" t="s">
        <v>1555</v>
      </c>
      <c r="C660" s="16" t="s">
        <v>778</v>
      </c>
      <c r="D660" s="19">
        <v>39264</v>
      </c>
      <c r="E660" s="16" t="s">
        <v>111</v>
      </c>
      <c r="F660" s="20">
        <v>50</v>
      </c>
      <c r="G660" s="20">
        <v>0</v>
      </c>
      <c r="H660" s="20">
        <v>34</v>
      </c>
      <c r="I660" s="20">
        <v>10</v>
      </c>
      <c r="J660" s="21">
        <f t="shared" si="253"/>
        <v>418</v>
      </c>
      <c r="K660" s="22">
        <v>1939.81</v>
      </c>
      <c r="L660" s="19">
        <v>44804</v>
      </c>
      <c r="M660" s="22">
        <v>588.46</v>
      </c>
      <c r="N660" s="22">
        <v>1351.35</v>
      </c>
      <c r="O660" s="22">
        <f t="shared" si="254"/>
        <v>1377.2099999999998</v>
      </c>
      <c r="P660" s="22">
        <v>25.86</v>
      </c>
      <c r="Q660" s="22">
        <f t="shared" si="255"/>
        <v>3.2324999999999999</v>
      </c>
      <c r="R660" s="22">
        <f t="shared" si="264"/>
        <v>12.93</v>
      </c>
      <c r="S660" s="22">
        <f t="shared" si="256"/>
        <v>1338.4199999999998</v>
      </c>
      <c r="U660" s="22">
        <v>1377.2099999999998</v>
      </c>
      <c r="V660" s="23">
        <v>62.5</v>
      </c>
      <c r="W660" s="23">
        <v>50</v>
      </c>
      <c r="X660" s="23">
        <f t="shared" si="257"/>
        <v>12.5</v>
      </c>
      <c r="Y660" s="24">
        <f t="shared" si="258"/>
        <v>150</v>
      </c>
      <c r="Z660" s="24">
        <f t="shared" si="259"/>
        <v>576</v>
      </c>
      <c r="AA660" s="22">
        <f t="shared" si="260"/>
        <v>2.390989583333333</v>
      </c>
      <c r="AB660" s="22">
        <f t="shared" si="261"/>
        <v>28.691874999999996</v>
      </c>
      <c r="AC660" s="22">
        <f t="shared" si="262"/>
        <v>1348.5181249999998</v>
      </c>
      <c r="AD660" s="22">
        <f t="shared" si="263"/>
        <v>10.098124999999982</v>
      </c>
      <c r="AE660" s="24"/>
      <c r="AF660" s="4">
        <v>28.691874999999996</v>
      </c>
      <c r="AG660" s="4">
        <v>0</v>
      </c>
      <c r="AH660" s="4">
        <f t="shared" si="265"/>
        <v>28.691874999999996</v>
      </c>
    </row>
    <row r="661" spans="1:34">
      <c r="A661" s="16" t="s">
        <v>1556</v>
      </c>
      <c r="B661" s="16" t="s">
        <v>1557</v>
      </c>
      <c r="C661" s="16" t="s">
        <v>1405</v>
      </c>
      <c r="D661" s="19">
        <v>39264</v>
      </c>
      <c r="E661" s="16" t="s">
        <v>111</v>
      </c>
      <c r="F661" s="20">
        <v>50</v>
      </c>
      <c r="G661" s="20">
        <v>0</v>
      </c>
      <c r="H661" s="20">
        <v>34</v>
      </c>
      <c r="I661" s="20">
        <v>10</v>
      </c>
      <c r="J661" s="21">
        <f t="shared" si="253"/>
        <v>418</v>
      </c>
      <c r="K661" s="22">
        <v>11219.79</v>
      </c>
      <c r="L661" s="19">
        <v>44804</v>
      </c>
      <c r="M661" s="22">
        <v>3403.4</v>
      </c>
      <c r="N661" s="22">
        <v>7816.39</v>
      </c>
      <c r="O661" s="22">
        <f t="shared" si="254"/>
        <v>7965.9900000000007</v>
      </c>
      <c r="P661" s="22">
        <v>149.6</v>
      </c>
      <c r="Q661" s="22">
        <f t="shared" si="255"/>
        <v>18.7</v>
      </c>
      <c r="R661" s="22">
        <f t="shared" si="264"/>
        <v>74.8</v>
      </c>
      <c r="S661" s="22">
        <f t="shared" si="256"/>
        <v>7741.59</v>
      </c>
      <c r="U661" s="22">
        <v>7965.9900000000007</v>
      </c>
      <c r="V661" s="23">
        <v>62.5</v>
      </c>
      <c r="W661" s="23">
        <v>50</v>
      </c>
      <c r="X661" s="23">
        <f t="shared" si="257"/>
        <v>12.5</v>
      </c>
      <c r="Y661" s="24">
        <f t="shared" si="258"/>
        <v>150</v>
      </c>
      <c r="Z661" s="24">
        <f t="shared" si="259"/>
        <v>576</v>
      </c>
      <c r="AA661" s="22">
        <f t="shared" si="260"/>
        <v>13.829843750000002</v>
      </c>
      <c r="AB661" s="22">
        <f t="shared" si="261"/>
        <v>165.95812500000002</v>
      </c>
      <c r="AC661" s="22">
        <f t="shared" si="262"/>
        <v>7800.0318750000006</v>
      </c>
      <c r="AD661" s="22">
        <f t="shared" si="263"/>
        <v>58.441875000000437</v>
      </c>
      <c r="AE661" s="24"/>
      <c r="AF661" s="4">
        <v>165.95812500000002</v>
      </c>
      <c r="AG661" s="4">
        <v>0</v>
      </c>
      <c r="AH661" s="4">
        <f t="shared" si="265"/>
        <v>165.95812500000002</v>
      </c>
    </row>
    <row r="662" spans="1:34">
      <c r="A662" s="16" t="s">
        <v>1558</v>
      </c>
      <c r="B662" s="16" t="s">
        <v>1559</v>
      </c>
      <c r="C662" s="16" t="s">
        <v>1253</v>
      </c>
      <c r="D662" s="19">
        <v>39264</v>
      </c>
      <c r="E662" s="16" t="s">
        <v>111</v>
      </c>
      <c r="F662" s="20">
        <v>50</v>
      </c>
      <c r="G662" s="20">
        <v>0</v>
      </c>
      <c r="H662" s="20">
        <v>34</v>
      </c>
      <c r="I662" s="20">
        <v>10</v>
      </c>
      <c r="J662" s="21">
        <f t="shared" si="253"/>
        <v>418</v>
      </c>
      <c r="K662" s="22">
        <v>13162.22</v>
      </c>
      <c r="L662" s="19">
        <v>44804</v>
      </c>
      <c r="M662" s="22">
        <v>3992.63</v>
      </c>
      <c r="N662" s="22">
        <v>9169.59</v>
      </c>
      <c r="O662" s="22">
        <f t="shared" si="254"/>
        <v>9345.09</v>
      </c>
      <c r="P662" s="22">
        <v>175.5</v>
      </c>
      <c r="Q662" s="22">
        <f t="shared" si="255"/>
        <v>21.9375</v>
      </c>
      <c r="R662" s="22">
        <f t="shared" si="264"/>
        <v>87.75</v>
      </c>
      <c r="S662" s="22">
        <f t="shared" si="256"/>
        <v>9081.84</v>
      </c>
      <c r="U662" s="22">
        <v>9345.09</v>
      </c>
      <c r="V662" s="23">
        <v>62.5</v>
      </c>
      <c r="W662" s="23">
        <v>50</v>
      </c>
      <c r="X662" s="23">
        <f t="shared" si="257"/>
        <v>12.5</v>
      </c>
      <c r="Y662" s="24">
        <f t="shared" si="258"/>
        <v>150</v>
      </c>
      <c r="Z662" s="24">
        <f t="shared" si="259"/>
        <v>576</v>
      </c>
      <c r="AA662" s="22">
        <f t="shared" si="260"/>
        <v>16.224114583333332</v>
      </c>
      <c r="AB662" s="22">
        <f t="shared" si="261"/>
        <v>194.68937499999998</v>
      </c>
      <c r="AC662" s="22">
        <f t="shared" si="262"/>
        <v>9150.4006250000002</v>
      </c>
      <c r="AD662" s="22">
        <f t="shared" si="263"/>
        <v>68.560625000000073</v>
      </c>
      <c r="AE662" s="24"/>
      <c r="AF662" s="4">
        <v>194.68937499999998</v>
      </c>
      <c r="AG662" s="4">
        <v>0</v>
      </c>
      <c r="AH662" s="4">
        <f t="shared" si="265"/>
        <v>194.68937499999998</v>
      </c>
    </row>
    <row r="663" spans="1:34">
      <c r="A663" s="16" t="s">
        <v>1560</v>
      </c>
      <c r="B663" s="16" t="s">
        <v>1561</v>
      </c>
      <c r="C663" s="16" t="s">
        <v>1562</v>
      </c>
      <c r="D663" s="19">
        <v>39264</v>
      </c>
      <c r="E663" s="16" t="s">
        <v>111</v>
      </c>
      <c r="F663" s="20">
        <v>50</v>
      </c>
      <c r="G663" s="20">
        <v>0</v>
      </c>
      <c r="H663" s="20">
        <v>34</v>
      </c>
      <c r="I663" s="20">
        <v>10</v>
      </c>
      <c r="J663" s="21">
        <f t="shared" si="253"/>
        <v>418</v>
      </c>
      <c r="K663" s="22">
        <v>260953.5</v>
      </c>
      <c r="L663" s="19">
        <v>44804</v>
      </c>
      <c r="M663" s="22">
        <v>79155.899999999994</v>
      </c>
      <c r="N663" s="22">
        <v>181797.6</v>
      </c>
      <c r="O663" s="22">
        <f t="shared" si="254"/>
        <v>185276.98</v>
      </c>
      <c r="P663" s="22">
        <v>3479.38</v>
      </c>
      <c r="Q663" s="22">
        <f t="shared" si="255"/>
        <v>434.92250000000001</v>
      </c>
      <c r="R663" s="22">
        <f t="shared" si="264"/>
        <v>1739.69</v>
      </c>
      <c r="S663" s="22">
        <f t="shared" si="256"/>
        <v>180057.91</v>
      </c>
      <c r="U663" s="22">
        <v>185276.98</v>
      </c>
      <c r="V663" s="23">
        <v>62.5</v>
      </c>
      <c r="W663" s="23">
        <v>50</v>
      </c>
      <c r="X663" s="23">
        <f t="shared" si="257"/>
        <v>12.5</v>
      </c>
      <c r="Y663" s="24">
        <f t="shared" si="258"/>
        <v>150</v>
      </c>
      <c r="Z663" s="24">
        <f t="shared" si="259"/>
        <v>576</v>
      </c>
      <c r="AA663" s="22">
        <f t="shared" si="260"/>
        <v>321.6614236111111</v>
      </c>
      <c r="AB663" s="22">
        <f t="shared" si="261"/>
        <v>3859.9370833333332</v>
      </c>
      <c r="AC663" s="22">
        <f t="shared" si="262"/>
        <v>181417.04291666669</v>
      </c>
      <c r="AD663" s="22">
        <f t="shared" si="263"/>
        <v>1359.1329166666837</v>
      </c>
      <c r="AE663" s="24"/>
      <c r="AF663" s="4">
        <v>3859.9370833333332</v>
      </c>
      <c r="AG663" s="4">
        <v>0</v>
      </c>
      <c r="AH663" s="4">
        <f t="shared" si="265"/>
        <v>3859.9370833333332</v>
      </c>
    </row>
    <row r="664" spans="1:34">
      <c r="A664" s="16" t="s">
        <v>1563</v>
      </c>
      <c r="B664" s="16" t="s">
        <v>1564</v>
      </c>
      <c r="C664" s="16" t="s">
        <v>1487</v>
      </c>
      <c r="D664" s="19">
        <v>39264</v>
      </c>
      <c r="E664" s="16" t="s">
        <v>111</v>
      </c>
      <c r="F664" s="20">
        <v>50</v>
      </c>
      <c r="G664" s="20">
        <v>0</v>
      </c>
      <c r="H664" s="20">
        <v>34</v>
      </c>
      <c r="I664" s="20">
        <v>10</v>
      </c>
      <c r="J664" s="21">
        <f t="shared" si="253"/>
        <v>418</v>
      </c>
      <c r="K664" s="22">
        <v>83592.570000000007</v>
      </c>
      <c r="L664" s="19">
        <v>44804</v>
      </c>
      <c r="M664" s="22">
        <v>25356.39</v>
      </c>
      <c r="N664" s="22">
        <v>58236.18</v>
      </c>
      <c r="O664" s="22">
        <f t="shared" si="254"/>
        <v>59350.74</v>
      </c>
      <c r="P664" s="22">
        <v>1114.56</v>
      </c>
      <c r="Q664" s="22">
        <f t="shared" si="255"/>
        <v>139.32</v>
      </c>
      <c r="R664" s="22">
        <f t="shared" si="264"/>
        <v>557.28</v>
      </c>
      <c r="S664" s="22">
        <f t="shared" si="256"/>
        <v>57678.9</v>
      </c>
      <c r="U664" s="22">
        <v>59350.74</v>
      </c>
      <c r="V664" s="23">
        <v>62.5</v>
      </c>
      <c r="W664" s="23">
        <v>50</v>
      </c>
      <c r="X664" s="23">
        <f t="shared" si="257"/>
        <v>12.5</v>
      </c>
      <c r="Y664" s="24">
        <f t="shared" si="258"/>
        <v>150</v>
      </c>
      <c r="Z664" s="24">
        <f t="shared" si="259"/>
        <v>576</v>
      </c>
      <c r="AA664" s="22">
        <f t="shared" si="260"/>
        <v>103.03947916666667</v>
      </c>
      <c r="AB664" s="22">
        <f t="shared" si="261"/>
        <v>1236.4737500000001</v>
      </c>
      <c r="AC664" s="22">
        <f t="shared" si="262"/>
        <v>58114.266250000001</v>
      </c>
      <c r="AD664" s="22">
        <f t="shared" si="263"/>
        <v>435.36624999999913</v>
      </c>
      <c r="AE664" s="24"/>
      <c r="AF664" s="4">
        <v>1236.4737500000001</v>
      </c>
      <c r="AG664" s="4">
        <v>0</v>
      </c>
      <c r="AH664" s="4">
        <f t="shared" si="265"/>
        <v>1236.4737500000001</v>
      </c>
    </row>
    <row r="665" spans="1:34">
      <c r="A665" s="16" t="s">
        <v>1565</v>
      </c>
      <c r="B665" s="16" t="s">
        <v>1566</v>
      </c>
      <c r="C665" s="16" t="s">
        <v>1567</v>
      </c>
      <c r="D665" s="19">
        <v>39264</v>
      </c>
      <c r="E665" s="16" t="s">
        <v>111</v>
      </c>
      <c r="F665" s="20">
        <v>50</v>
      </c>
      <c r="G665" s="20">
        <v>0</v>
      </c>
      <c r="H665" s="20">
        <v>34</v>
      </c>
      <c r="I665" s="20">
        <v>10</v>
      </c>
      <c r="J665" s="21">
        <f t="shared" si="253"/>
        <v>418</v>
      </c>
      <c r="K665" s="22">
        <v>34235.040000000001</v>
      </c>
      <c r="L665" s="19">
        <v>44804</v>
      </c>
      <c r="M665" s="22">
        <v>10384.620000000001</v>
      </c>
      <c r="N665" s="22">
        <v>23850.42</v>
      </c>
      <c r="O665" s="22">
        <f t="shared" si="254"/>
        <v>24306.879999999997</v>
      </c>
      <c r="P665" s="22">
        <v>456.46</v>
      </c>
      <c r="Q665" s="22">
        <f t="shared" si="255"/>
        <v>57.057499999999997</v>
      </c>
      <c r="R665" s="22">
        <f t="shared" si="264"/>
        <v>228.23</v>
      </c>
      <c r="S665" s="22">
        <f t="shared" si="256"/>
        <v>23622.19</v>
      </c>
      <c r="U665" s="22">
        <v>24306.879999999997</v>
      </c>
      <c r="V665" s="23">
        <v>62.5</v>
      </c>
      <c r="W665" s="23">
        <v>50</v>
      </c>
      <c r="X665" s="23">
        <f t="shared" si="257"/>
        <v>12.5</v>
      </c>
      <c r="Y665" s="24">
        <f t="shared" si="258"/>
        <v>150</v>
      </c>
      <c r="Z665" s="24">
        <f t="shared" si="259"/>
        <v>576</v>
      </c>
      <c r="AA665" s="22">
        <f t="shared" si="260"/>
        <v>42.199444444444438</v>
      </c>
      <c r="AB665" s="22">
        <f t="shared" si="261"/>
        <v>506.39333333333326</v>
      </c>
      <c r="AC665" s="22">
        <f t="shared" si="262"/>
        <v>23800.486666666664</v>
      </c>
      <c r="AD665" s="22">
        <f t="shared" si="263"/>
        <v>178.29666666666526</v>
      </c>
      <c r="AE665" s="24"/>
      <c r="AF665" s="4">
        <v>506.39333333333326</v>
      </c>
      <c r="AG665" s="4">
        <v>0</v>
      </c>
      <c r="AH665" s="4">
        <f t="shared" si="265"/>
        <v>506.39333333333326</v>
      </c>
    </row>
    <row r="666" spans="1:34">
      <c r="A666" s="16" t="s">
        <v>1568</v>
      </c>
      <c r="B666" s="16" t="s">
        <v>1569</v>
      </c>
      <c r="C666" s="16" t="s">
        <v>1570</v>
      </c>
      <c r="D666" s="19">
        <v>39264</v>
      </c>
      <c r="E666" s="16" t="s">
        <v>111</v>
      </c>
      <c r="F666" s="20">
        <v>50</v>
      </c>
      <c r="G666" s="20">
        <v>0</v>
      </c>
      <c r="H666" s="20">
        <v>34</v>
      </c>
      <c r="I666" s="20">
        <v>10</v>
      </c>
      <c r="J666" s="21">
        <f t="shared" si="253"/>
        <v>418</v>
      </c>
      <c r="K666" s="22">
        <v>3721.12</v>
      </c>
      <c r="L666" s="19">
        <v>44804</v>
      </c>
      <c r="M666" s="22">
        <v>1128.68</v>
      </c>
      <c r="N666" s="22">
        <v>2592.44</v>
      </c>
      <c r="O666" s="22">
        <f t="shared" si="254"/>
        <v>2642.05</v>
      </c>
      <c r="P666" s="22">
        <v>49.61</v>
      </c>
      <c r="Q666" s="22">
        <f t="shared" si="255"/>
        <v>6.2012499999999999</v>
      </c>
      <c r="R666" s="22">
        <f t="shared" si="264"/>
        <v>24.805</v>
      </c>
      <c r="S666" s="22">
        <f t="shared" si="256"/>
        <v>2567.6350000000002</v>
      </c>
      <c r="U666" s="22">
        <v>2642.05</v>
      </c>
      <c r="V666" s="23">
        <v>62.5</v>
      </c>
      <c r="W666" s="23">
        <v>50</v>
      </c>
      <c r="X666" s="23">
        <f t="shared" si="257"/>
        <v>12.5</v>
      </c>
      <c r="Y666" s="24">
        <f t="shared" si="258"/>
        <v>150</v>
      </c>
      <c r="Z666" s="24">
        <f t="shared" si="259"/>
        <v>576</v>
      </c>
      <c r="AA666" s="22">
        <f t="shared" si="260"/>
        <v>4.5868923611111114</v>
      </c>
      <c r="AB666" s="22">
        <f t="shared" si="261"/>
        <v>55.042708333333337</v>
      </c>
      <c r="AC666" s="22">
        <f t="shared" si="262"/>
        <v>2587.0072916666668</v>
      </c>
      <c r="AD666" s="22">
        <f t="shared" si="263"/>
        <v>19.37229166666657</v>
      </c>
      <c r="AE666" s="24"/>
      <c r="AF666" s="4">
        <v>55.042708333333337</v>
      </c>
      <c r="AG666" s="4">
        <v>0</v>
      </c>
      <c r="AH666" s="4">
        <f t="shared" si="265"/>
        <v>55.042708333333337</v>
      </c>
    </row>
    <row r="667" spans="1:34">
      <c r="A667" s="16" t="s">
        <v>1571</v>
      </c>
      <c r="B667" s="16" t="s">
        <v>1572</v>
      </c>
      <c r="C667" s="16" t="s">
        <v>1573</v>
      </c>
      <c r="D667" s="19">
        <v>39264</v>
      </c>
      <c r="E667" s="16" t="s">
        <v>111</v>
      </c>
      <c r="F667" s="20">
        <v>50</v>
      </c>
      <c r="G667" s="20">
        <v>0</v>
      </c>
      <c r="H667" s="20">
        <v>34</v>
      </c>
      <c r="I667" s="20">
        <v>10</v>
      </c>
      <c r="J667" s="21">
        <f t="shared" si="253"/>
        <v>418</v>
      </c>
      <c r="K667" s="22">
        <v>5889.23</v>
      </c>
      <c r="L667" s="19">
        <v>44804</v>
      </c>
      <c r="M667" s="22">
        <v>1786.48</v>
      </c>
      <c r="N667" s="22">
        <v>4102.75</v>
      </c>
      <c r="O667" s="22">
        <f t="shared" si="254"/>
        <v>4181.2700000000004</v>
      </c>
      <c r="P667" s="22">
        <v>78.52</v>
      </c>
      <c r="Q667" s="22">
        <f t="shared" si="255"/>
        <v>9.8149999999999995</v>
      </c>
      <c r="R667" s="22">
        <f t="shared" si="264"/>
        <v>39.26</v>
      </c>
      <c r="S667" s="22">
        <f t="shared" si="256"/>
        <v>4063.49</v>
      </c>
      <c r="U667" s="22">
        <v>4181.2700000000004</v>
      </c>
      <c r="V667" s="23">
        <v>62.5</v>
      </c>
      <c r="W667" s="23">
        <v>50</v>
      </c>
      <c r="X667" s="23">
        <f t="shared" si="257"/>
        <v>12.5</v>
      </c>
      <c r="Y667" s="24">
        <f t="shared" si="258"/>
        <v>150</v>
      </c>
      <c r="Z667" s="24">
        <f t="shared" si="259"/>
        <v>576</v>
      </c>
      <c r="AA667" s="22">
        <f t="shared" si="260"/>
        <v>7.2591493055555567</v>
      </c>
      <c r="AB667" s="22">
        <f t="shared" si="261"/>
        <v>87.10979166666668</v>
      </c>
      <c r="AC667" s="22">
        <f t="shared" si="262"/>
        <v>4094.1602083333337</v>
      </c>
      <c r="AD667" s="22">
        <f t="shared" si="263"/>
        <v>30.670208333333903</v>
      </c>
      <c r="AE667" s="24"/>
      <c r="AF667" s="4">
        <v>87.10979166666668</v>
      </c>
      <c r="AG667" s="4">
        <v>0</v>
      </c>
      <c r="AH667" s="4">
        <f t="shared" si="265"/>
        <v>87.10979166666668</v>
      </c>
    </row>
    <row r="668" spans="1:34">
      <c r="A668" s="16" t="s">
        <v>1574</v>
      </c>
      <c r="B668" s="16" t="s">
        <v>1575</v>
      </c>
      <c r="C668" s="16" t="s">
        <v>733</v>
      </c>
      <c r="D668" s="19">
        <v>39264</v>
      </c>
      <c r="E668" s="16" t="s">
        <v>111</v>
      </c>
      <c r="F668" s="20">
        <v>50</v>
      </c>
      <c r="G668" s="20">
        <v>0</v>
      </c>
      <c r="H668" s="20">
        <v>34</v>
      </c>
      <c r="I668" s="20">
        <v>10</v>
      </c>
      <c r="J668" s="21">
        <f t="shared" si="253"/>
        <v>418</v>
      </c>
      <c r="K668" s="22">
        <v>3264.96</v>
      </c>
      <c r="L668" s="19">
        <v>44804</v>
      </c>
      <c r="M668" s="22">
        <v>990.38</v>
      </c>
      <c r="N668" s="22">
        <v>2274.58</v>
      </c>
      <c r="O668" s="22">
        <f t="shared" si="254"/>
        <v>2318.11</v>
      </c>
      <c r="P668" s="22">
        <v>43.53</v>
      </c>
      <c r="Q668" s="22">
        <f t="shared" si="255"/>
        <v>5.4412500000000001</v>
      </c>
      <c r="R668" s="22">
        <f t="shared" si="264"/>
        <v>21.765000000000001</v>
      </c>
      <c r="S668" s="22">
        <f t="shared" si="256"/>
        <v>2252.8150000000001</v>
      </c>
      <c r="U668" s="22">
        <v>2318.11</v>
      </c>
      <c r="V668" s="23">
        <v>62.5</v>
      </c>
      <c r="W668" s="23">
        <v>50</v>
      </c>
      <c r="X668" s="23">
        <f t="shared" si="257"/>
        <v>12.5</v>
      </c>
      <c r="Y668" s="24">
        <f t="shared" si="258"/>
        <v>150</v>
      </c>
      <c r="Z668" s="24">
        <f t="shared" si="259"/>
        <v>576</v>
      </c>
      <c r="AA668" s="22">
        <f t="shared" si="260"/>
        <v>4.024496527777778</v>
      </c>
      <c r="AB668" s="22">
        <f t="shared" si="261"/>
        <v>48.293958333333336</v>
      </c>
      <c r="AC668" s="22">
        <f t="shared" si="262"/>
        <v>2269.8160416666669</v>
      </c>
      <c r="AD668" s="22">
        <f t="shared" si="263"/>
        <v>17.001041666666879</v>
      </c>
      <c r="AE668" s="24"/>
      <c r="AF668" s="4">
        <v>48.293958333333336</v>
      </c>
      <c r="AG668" s="4">
        <v>0</v>
      </c>
      <c r="AH668" s="4">
        <f t="shared" si="265"/>
        <v>48.293958333333336</v>
      </c>
    </row>
    <row r="669" spans="1:34">
      <c r="A669" s="16" t="s">
        <v>1576</v>
      </c>
      <c r="B669" s="16" t="s">
        <v>1577</v>
      </c>
      <c r="C669" s="16" t="s">
        <v>1578</v>
      </c>
      <c r="D669" s="19">
        <v>39264</v>
      </c>
      <c r="E669" s="16" t="s">
        <v>111</v>
      </c>
      <c r="F669" s="20">
        <v>50</v>
      </c>
      <c r="G669" s="20">
        <v>0</v>
      </c>
      <c r="H669" s="20">
        <v>34</v>
      </c>
      <c r="I669" s="20">
        <v>10</v>
      </c>
      <c r="J669" s="21">
        <f t="shared" si="253"/>
        <v>418</v>
      </c>
      <c r="K669" s="22">
        <v>3291.04</v>
      </c>
      <c r="L669" s="19">
        <v>44804</v>
      </c>
      <c r="M669" s="22">
        <v>998.28</v>
      </c>
      <c r="N669" s="22">
        <v>2292.7600000000002</v>
      </c>
      <c r="O669" s="22">
        <f t="shared" si="254"/>
        <v>2336.6400000000003</v>
      </c>
      <c r="P669" s="22">
        <v>43.88</v>
      </c>
      <c r="Q669" s="22">
        <f t="shared" si="255"/>
        <v>5.4850000000000003</v>
      </c>
      <c r="R669" s="22">
        <f t="shared" si="264"/>
        <v>21.94</v>
      </c>
      <c r="S669" s="22">
        <f t="shared" si="256"/>
        <v>2270.8200000000002</v>
      </c>
      <c r="U669" s="22">
        <v>2336.6400000000003</v>
      </c>
      <c r="V669" s="23">
        <v>62.5</v>
      </c>
      <c r="W669" s="23">
        <v>50</v>
      </c>
      <c r="X669" s="23">
        <f t="shared" si="257"/>
        <v>12.5</v>
      </c>
      <c r="Y669" s="24">
        <f t="shared" si="258"/>
        <v>150</v>
      </c>
      <c r="Z669" s="24">
        <f t="shared" si="259"/>
        <v>576</v>
      </c>
      <c r="AA669" s="22">
        <f t="shared" si="260"/>
        <v>4.0566666666666675</v>
      </c>
      <c r="AB669" s="22">
        <f t="shared" si="261"/>
        <v>48.680000000000007</v>
      </c>
      <c r="AC669" s="22">
        <f t="shared" si="262"/>
        <v>2287.9600000000005</v>
      </c>
      <c r="AD669" s="22">
        <f t="shared" si="263"/>
        <v>17.140000000000327</v>
      </c>
      <c r="AE669" s="24"/>
      <c r="AF669" s="4">
        <v>48.680000000000007</v>
      </c>
      <c r="AG669" s="4">
        <v>0</v>
      </c>
      <c r="AH669" s="4">
        <f t="shared" si="265"/>
        <v>48.680000000000007</v>
      </c>
    </row>
    <row r="670" spans="1:34">
      <c r="A670" s="16" t="s">
        <v>1579</v>
      </c>
      <c r="B670" s="16" t="s">
        <v>1580</v>
      </c>
      <c r="C670" s="16" t="s">
        <v>1402</v>
      </c>
      <c r="D670" s="19">
        <v>39264</v>
      </c>
      <c r="E670" s="16" t="s">
        <v>111</v>
      </c>
      <c r="F670" s="20">
        <v>50</v>
      </c>
      <c r="G670" s="20">
        <v>0</v>
      </c>
      <c r="H670" s="20">
        <v>34</v>
      </c>
      <c r="I670" s="20">
        <v>10</v>
      </c>
      <c r="J670" s="21">
        <f t="shared" si="253"/>
        <v>418</v>
      </c>
      <c r="K670" s="22">
        <v>5318.92</v>
      </c>
      <c r="L670" s="19">
        <v>44804</v>
      </c>
      <c r="M670" s="22">
        <v>1613.44</v>
      </c>
      <c r="N670" s="22">
        <v>3705.48</v>
      </c>
      <c r="O670" s="22">
        <f t="shared" si="254"/>
        <v>3776.4</v>
      </c>
      <c r="P670" s="22">
        <v>70.92</v>
      </c>
      <c r="Q670" s="22">
        <f t="shared" si="255"/>
        <v>8.8650000000000002</v>
      </c>
      <c r="R670" s="22">
        <f t="shared" si="264"/>
        <v>35.46</v>
      </c>
      <c r="S670" s="22">
        <f t="shared" si="256"/>
        <v>3670.02</v>
      </c>
      <c r="U670" s="22">
        <v>3776.4</v>
      </c>
      <c r="V670" s="23">
        <v>62.5</v>
      </c>
      <c r="W670" s="23">
        <v>50</v>
      </c>
      <c r="X670" s="23">
        <f t="shared" si="257"/>
        <v>12.5</v>
      </c>
      <c r="Y670" s="24">
        <f t="shared" si="258"/>
        <v>150</v>
      </c>
      <c r="Z670" s="24">
        <f t="shared" si="259"/>
        <v>576</v>
      </c>
      <c r="AA670" s="22">
        <f t="shared" si="260"/>
        <v>6.5562500000000004</v>
      </c>
      <c r="AB670" s="22">
        <f t="shared" si="261"/>
        <v>78.675000000000011</v>
      </c>
      <c r="AC670" s="22">
        <f t="shared" si="262"/>
        <v>3697.7249999999999</v>
      </c>
      <c r="AD670" s="22">
        <f t="shared" si="263"/>
        <v>27.704999999999927</v>
      </c>
      <c r="AE670" s="24"/>
      <c r="AF670" s="4">
        <v>78.675000000000011</v>
      </c>
      <c r="AG670" s="4">
        <v>0</v>
      </c>
      <c r="AH670" s="4">
        <f t="shared" si="265"/>
        <v>78.675000000000011</v>
      </c>
    </row>
    <row r="671" spans="1:34">
      <c r="A671" s="16" t="s">
        <v>1581</v>
      </c>
      <c r="B671" s="16" t="s">
        <v>1582</v>
      </c>
      <c r="C671" s="16" t="s">
        <v>1399</v>
      </c>
      <c r="D671" s="19">
        <v>39264</v>
      </c>
      <c r="E671" s="16" t="s">
        <v>111</v>
      </c>
      <c r="F671" s="20">
        <v>50</v>
      </c>
      <c r="G671" s="20">
        <v>0</v>
      </c>
      <c r="H671" s="20">
        <v>34</v>
      </c>
      <c r="I671" s="20">
        <v>10</v>
      </c>
      <c r="J671" s="21">
        <f t="shared" si="253"/>
        <v>418</v>
      </c>
      <c r="K671" s="22">
        <v>9542.74</v>
      </c>
      <c r="L671" s="19">
        <v>44804</v>
      </c>
      <c r="M671" s="22">
        <v>2894.7</v>
      </c>
      <c r="N671" s="22">
        <v>6648.04</v>
      </c>
      <c r="O671" s="22">
        <f t="shared" si="254"/>
        <v>6775.28</v>
      </c>
      <c r="P671" s="22">
        <v>127.24</v>
      </c>
      <c r="Q671" s="22">
        <f t="shared" si="255"/>
        <v>15.904999999999999</v>
      </c>
      <c r="R671" s="22">
        <f t="shared" si="264"/>
        <v>63.62</v>
      </c>
      <c r="S671" s="22">
        <f t="shared" si="256"/>
        <v>6584.42</v>
      </c>
      <c r="U671" s="22">
        <v>6775.28</v>
      </c>
      <c r="V671" s="23">
        <v>62.5</v>
      </c>
      <c r="W671" s="23">
        <v>50</v>
      </c>
      <c r="X671" s="23">
        <f t="shared" si="257"/>
        <v>12.5</v>
      </c>
      <c r="Y671" s="24">
        <f t="shared" si="258"/>
        <v>150</v>
      </c>
      <c r="Z671" s="24">
        <f t="shared" si="259"/>
        <v>576</v>
      </c>
      <c r="AA671" s="22">
        <f t="shared" si="260"/>
        <v>11.762638888888889</v>
      </c>
      <c r="AB671" s="22">
        <f t="shared" si="261"/>
        <v>141.15166666666667</v>
      </c>
      <c r="AC671" s="22">
        <f t="shared" si="262"/>
        <v>6634.1283333333331</v>
      </c>
      <c r="AD671" s="22">
        <f t="shared" si="263"/>
        <v>49.70833333333303</v>
      </c>
      <c r="AE671" s="24"/>
      <c r="AF671" s="4">
        <v>141.15166666666667</v>
      </c>
      <c r="AG671" s="4">
        <v>0</v>
      </c>
      <c r="AH671" s="4">
        <f t="shared" si="265"/>
        <v>141.15166666666667</v>
      </c>
    </row>
    <row r="672" spans="1:34">
      <c r="A672" s="16" t="s">
        <v>1583</v>
      </c>
      <c r="B672" s="16" t="s">
        <v>1584</v>
      </c>
      <c r="C672" s="16" t="s">
        <v>1585</v>
      </c>
      <c r="D672" s="19">
        <v>39264</v>
      </c>
      <c r="E672" s="16" t="s">
        <v>111</v>
      </c>
      <c r="F672" s="20">
        <v>50</v>
      </c>
      <c r="G672" s="20">
        <v>0</v>
      </c>
      <c r="H672" s="20">
        <v>34</v>
      </c>
      <c r="I672" s="20">
        <v>10</v>
      </c>
      <c r="J672" s="21">
        <f t="shared" si="253"/>
        <v>418</v>
      </c>
      <c r="K672" s="22">
        <v>1587.43</v>
      </c>
      <c r="L672" s="19">
        <v>44804</v>
      </c>
      <c r="M672" s="22">
        <v>481.55</v>
      </c>
      <c r="N672" s="22">
        <v>1105.8800000000001</v>
      </c>
      <c r="O672" s="22">
        <f t="shared" si="254"/>
        <v>1127.0400000000002</v>
      </c>
      <c r="P672" s="22">
        <v>21.16</v>
      </c>
      <c r="Q672" s="22">
        <f t="shared" si="255"/>
        <v>2.645</v>
      </c>
      <c r="R672" s="22">
        <f t="shared" si="264"/>
        <v>10.58</v>
      </c>
      <c r="S672" s="22">
        <f t="shared" si="256"/>
        <v>1095.3000000000002</v>
      </c>
      <c r="U672" s="22">
        <v>1127.0400000000002</v>
      </c>
      <c r="V672" s="23">
        <v>62.5</v>
      </c>
      <c r="W672" s="23">
        <v>50</v>
      </c>
      <c r="X672" s="23">
        <f t="shared" si="257"/>
        <v>12.5</v>
      </c>
      <c r="Y672" s="24">
        <f t="shared" si="258"/>
        <v>150</v>
      </c>
      <c r="Z672" s="24">
        <f t="shared" si="259"/>
        <v>576</v>
      </c>
      <c r="AA672" s="22">
        <f t="shared" si="260"/>
        <v>1.956666666666667</v>
      </c>
      <c r="AB672" s="22">
        <f t="shared" si="261"/>
        <v>23.480000000000004</v>
      </c>
      <c r="AC672" s="22">
        <f t="shared" si="262"/>
        <v>1103.5600000000002</v>
      </c>
      <c r="AD672" s="22">
        <f t="shared" si="263"/>
        <v>8.2599999999999909</v>
      </c>
      <c r="AE672" s="24"/>
      <c r="AF672" s="4">
        <v>23.480000000000004</v>
      </c>
      <c r="AG672" s="4">
        <v>0</v>
      </c>
      <c r="AH672" s="4">
        <f t="shared" si="265"/>
        <v>23.480000000000004</v>
      </c>
    </row>
    <row r="673" spans="1:34">
      <c r="A673" s="16" t="s">
        <v>1586</v>
      </c>
      <c r="B673" s="16" t="s">
        <v>1587</v>
      </c>
      <c r="C673" s="16" t="s">
        <v>754</v>
      </c>
      <c r="D673" s="19">
        <v>39264</v>
      </c>
      <c r="E673" s="16" t="s">
        <v>111</v>
      </c>
      <c r="F673" s="20">
        <v>50</v>
      </c>
      <c r="G673" s="20">
        <v>0</v>
      </c>
      <c r="H673" s="20">
        <v>34</v>
      </c>
      <c r="I673" s="20">
        <v>10</v>
      </c>
      <c r="J673" s="21">
        <f t="shared" si="253"/>
        <v>418</v>
      </c>
      <c r="K673" s="22">
        <v>2665.91</v>
      </c>
      <c r="L673" s="19">
        <v>44804</v>
      </c>
      <c r="M673" s="22">
        <v>808.68</v>
      </c>
      <c r="N673" s="22">
        <v>1857.23</v>
      </c>
      <c r="O673" s="22">
        <f t="shared" si="254"/>
        <v>1892.77</v>
      </c>
      <c r="P673" s="22">
        <v>35.54</v>
      </c>
      <c r="Q673" s="22">
        <f t="shared" si="255"/>
        <v>4.4424999999999999</v>
      </c>
      <c r="R673" s="22">
        <f t="shared" si="264"/>
        <v>17.77</v>
      </c>
      <c r="S673" s="22">
        <f t="shared" si="256"/>
        <v>1839.46</v>
      </c>
      <c r="U673" s="22">
        <v>1892.77</v>
      </c>
      <c r="V673" s="23">
        <v>62.5</v>
      </c>
      <c r="W673" s="23">
        <v>50</v>
      </c>
      <c r="X673" s="23">
        <f t="shared" si="257"/>
        <v>12.5</v>
      </c>
      <c r="Y673" s="24">
        <f t="shared" si="258"/>
        <v>150</v>
      </c>
      <c r="Z673" s="24">
        <f t="shared" si="259"/>
        <v>576</v>
      </c>
      <c r="AA673" s="22">
        <f t="shared" si="260"/>
        <v>3.2860590277777777</v>
      </c>
      <c r="AB673" s="22">
        <f t="shared" si="261"/>
        <v>39.432708333333331</v>
      </c>
      <c r="AC673" s="22">
        <f t="shared" si="262"/>
        <v>1853.3372916666667</v>
      </c>
      <c r="AD673" s="22">
        <f t="shared" si="263"/>
        <v>13.877291666666679</v>
      </c>
      <c r="AE673" s="24"/>
      <c r="AF673" s="4">
        <v>39.432708333333331</v>
      </c>
      <c r="AG673" s="4">
        <v>0</v>
      </c>
      <c r="AH673" s="4">
        <f t="shared" si="265"/>
        <v>39.432708333333331</v>
      </c>
    </row>
    <row r="674" spans="1:34">
      <c r="A674" s="16" t="s">
        <v>1588</v>
      </c>
      <c r="B674" s="16" t="s">
        <v>1589</v>
      </c>
      <c r="C674" s="16" t="s">
        <v>1590</v>
      </c>
      <c r="D674" s="19">
        <v>39264</v>
      </c>
      <c r="E674" s="16" t="s">
        <v>111</v>
      </c>
      <c r="F674" s="20">
        <v>50</v>
      </c>
      <c r="G674" s="20">
        <v>0</v>
      </c>
      <c r="H674" s="20">
        <v>34</v>
      </c>
      <c r="I674" s="20">
        <v>10</v>
      </c>
      <c r="J674" s="21">
        <f t="shared" si="253"/>
        <v>418</v>
      </c>
      <c r="K674" s="22">
        <v>1769.19</v>
      </c>
      <c r="L674" s="19">
        <v>44804</v>
      </c>
      <c r="M674" s="22">
        <v>536.6</v>
      </c>
      <c r="N674" s="22">
        <v>1232.5899999999999</v>
      </c>
      <c r="O674" s="22">
        <f t="shared" si="254"/>
        <v>1256.1699999999998</v>
      </c>
      <c r="P674" s="22">
        <v>23.58</v>
      </c>
      <c r="Q674" s="22">
        <f t="shared" si="255"/>
        <v>2.9474999999999998</v>
      </c>
      <c r="R674" s="22">
        <f t="shared" si="264"/>
        <v>11.79</v>
      </c>
      <c r="S674" s="22">
        <f t="shared" si="256"/>
        <v>1220.8</v>
      </c>
      <c r="U674" s="22">
        <v>1256.1699999999998</v>
      </c>
      <c r="V674" s="23">
        <v>62.5</v>
      </c>
      <c r="W674" s="23">
        <v>50</v>
      </c>
      <c r="X674" s="23">
        <f t="shared" si="257"/>
        <v>12.5</v>
      </c>
      <c r="Y674" s="24">
        <f t="shared" si="258"/>
        <v>150</v>
      </c>
      <c r="Z674" s="24">
        <f t="shared" si="259"/>
        <v>576</v>
      </c>
      <c r="AA674" s="22">
        <f t="shared" si="260"/>
        <v>2.1808506944444441</v>
      </c>
      <c r="AB674" s="22">
        <f t="shared" si="261"/>
        <v>26.170208333333328</v>
      </c>
      <c r="AC674" s="22">
        <f t="shared" si="262"/>
        <v>1229.9997916666666</v>
      </c>
      <c r="AD674" s="22">
        <f t="shared" si="263"/>
        <v>9.1997916666666697</v>
      </c>
      <c r="AE674" s="24"/>
      <c r="AF674" s="4">
        <v>26.170208333333328</v>
      </c>
      <c r="AG674" s="4">
        <v>0</v>
      </c>
      <c r="AH674" s="4">
        <f t="shared" si="265"/>
        <v>26.170208333333328</v>
      </c>
    </row>
    <row r="675" spans="1:34">
      <c r="A675" s="16" t="s">
        <v>1591</v>
      </c>
      <c r="B675" s="16" t="s">
        <v>1592</v>
      </c>
      <c r="C675" s="16" t="s">
        <v>1593</v>
      </c>
      <c r="D675" s="19">
        <v>39264</v>
      </c>
      <c r="E675" s="16" t="s">
        <v>111</v>
      </c>
      <c r="F675" s="20">
        <v>50</v>
      </c>
      <c r="G675" s="20">
        <v>0</v>
      </c>
      <c r="H675" s="20">
        <v>34</v>
      </c>
      <c r="I675" s="20">
        <v>10</v>
      </c>
      <c r="J675" s="21">
        <f t="shared" si="253"/>
        <v>418</v>
      </c>
      <c r="K675" s="22">
        <v>2544.73</v>
      </c>
      <c r="L675" s="19">
        <v>44804</v>
      </c>
      <c r="M675" s="22">
        <v>771.96</v>
      </c>
      <c r="N675" s="22">
        <v>1772.77</v>
      </c>
      <c r="O675" s="22">
        <f t="shared" si="254"/>
        <v>1806.7</v>
      </c>
      <c r="P675" s="22">
        <v>33.93</v>
      </c>
      <c r="Q675" s="22">
        <f t="shared" si="255"/>
        <v>4.24125</v>
      </c>
      <c r="R675" s="22">
        <f t="shared" si="264"/>
        <v>16.965</v>
      </c>
      <c r="S675" s="22">
        <f t="shared" si="256"/>
        <v>1755.8050000000001</v>
      </c>
      <c r="U675" s="22">
        <v>1806.7</v>
      </c>
      <c r="V675" s="23">
        <v>62.5</v>
      </c>
      <c r="W675" s="23">
        <v>50</v>
      </c>
      <c r="X675" s="23">
        <f t="shared" si="257"/>
        <v>12.5</v>
      </c>
      <c r="Y675" s="24">
        <f t="shared" si="258"/>
        <v>150</v>
      </c>
      <c r="Z675" s="24">
        <f t="shared" si="259"/>
        <v>576</v>
      </c>
      <c r="AA675" s="22">
        <f t="shared" si="260"/>
        <v>3.1366319444444444</v>
      </c>
      <c r="AB675" s="22">
        <f t="shared" si="261"/>
        <v>37.639583333333334</v>
      </c>
      <c r="AC675" s="22">
        <f t="shared" si="262"/>
        <v>1769.0604166666667</v>
      </c>
      <c r="AD675" s="22">
        <f t="shared" si="263"/>
        <v>13.255416666666633</v>
      </c>
      <c r="AE675" s="24"/>
      <c r="AF675" s="4">
        <v>37.639583333333334</v>
      </c>
      <c r="AG675" s="4">
        <v>0</v>
      </c>
      <c r="AH675" s="4">
        <f t="shared" si="265"/>
        <v>37.639583333333334</v>
      </c>
    </row>
    <row r="676" spans="1:34">
      <c r="A676" s="16" t="s">
        <v>1594</v>
      </c>
      <c r="B676" s="16" t="s">
        <v>1595</v>
      </c>
      <c r="C676" s="16" t="s">
        <v>1596</v>
      </c>
      <c r="D676" s="19">
        <v>39264</v>
      </c>
      <c r="E676" s="16" t="s">
        <v>111</v>
      </c>
      <c r="F676" s="20">
        <v>50</v>
      </c>
      <c r="G676" s="20">
        <v>0</v>
      </c>
      <c r="H676" s="20">
        <v>34</v>
      </c>
      <c r="I676" s="20">
        <v>10</v>
      </c>
      <c r="J676" s="21">
        <f t="shared" si="253"/>
        <v>418</v>
      </c>
      <c r="K676" s="22">
        <v>399329.51</v>
      </c>
      <c r="L676" s="19">
        <v>44804</v>
      </c>
      <c r="M676" s="22">
        <v>121129.96</v>
      </c>
      <c r="N676" s="22">
        <v>278199.55</v>
      </c>
      <c r="O676" s="22">
        <f t="shared" si="254"/>
        <v>283523.94</v>
      </c>
      <c r="P676" s="22">
        <v>5324.39</v>
      </c>
      <c r="Q676" s="22">
        <f t="shared" si="255"/>
        <v>665.54875000000004</v>
      </c>
      <c r="R676" s="22">
        <f t="shared" si="264"/>
        <v>2662.1950000000002</v>
      </c>
      <c r="S676" s="22">
        <f t="shared" si="256"/>
        <v>275537.35499999998</v>
      </c>
      <c r="U676" s="22">
        <v>283523.94</v>
      </c>
      <c r="V676" s="23">
        <v>62.5</v>
      </c>
      <c r="W676" s="23">
        <v>50</v>
      </c>
      <c r="X676" s="23">
        <f t="shared" si="257"/>
        <v>12.5</v>
      </c>
      <c r="Y676" s="24">
        <f t="shared" si="258"/>
        <v>150</v>
      </c>
      <c r="Z676" s="24">
        <f t="shared" si="259"/>
        <v>576</v>
      </c>
      <c r="AA676" s="22">
        <f t="shared" si="260"/>
        <v>492.2290625</v>
      </c>
      <c r="AB676" s="22">
        <f t="shared" si="261"/>
        <v>5906.7487499999997</v>
      </c>
      <c r="AC676" s="22">
        <f t="shared" si="262"/>
        <v>277617.19124999997</v>
      </c>
      <c r="AD676" s="22">
        <f t="shared" si="263"/>
        <v>2079.836249999993</v>
      </c>
      <c r="AE676" s="24"/>
      <c r="AF676" s="4">
        <v>5906.7487499999997</v>
      </c>
      <c r="AG676" s="4">
        <v>0</v>
      </c>
      <c r="AH676" s="4">
        <f t="shared" si="265"/>
        <v>5906.7487499999997</v>
      </c>
    </row>
    <row r="677" spans="1:34">
      <c r="A677" s="16" t="s">
        <v>1597</v>
      </c>
      <c r="B677" s="16" t="s">
        <v>1598</v>
      </c>
      <c r="C677" s="16" t="s">
        <v>1599</v>
      </c>
      <c r="D677" s="19">
        <v>39264</v>
      </c>
      <c r="E677" s="16" t="s">
        <v>111</v>
      </c>
      <c r="F677" s="20">
        <v>50</v>
      </c>
      <c r="G677" s="20">
        <v>0</v>
      </c>
      <c r="H677" s="20">
        <v>34</v>
      </c>
      <c r="I677" s="20">
        <v>10</v>
      </c>
      <c r="J677" s="21">
        <f t="shared" si="253"/>
        <v>418</v>
      </c>
      <c r="K677" s="22">
        <v>105772.96</v>
      </c>
      <c r="L677" s="19">
        <v>44804</v>
      </c>
      <c r="M677" s="22">
        <v>32084.48</v>
      </c>
      <c r="N677" s="22">
        <v>73688.479999999996</v>
      </c>
      <c r="O677" s="22">
        <f t="shared" si="254"/>
        <v>75098.78</v>
      </c>
      <c r="P677" s="22">
        <v>1410.3</v>
      </c>
      <c r="Q677" s="22">
        <f t="shared" si="255"/>
        <v>176.28749999999999</v>
      </c>
      <c r="R677" s="22">
        <f t="shared" si="264"/>
        <v>705.15</v>
      </c>
      <c r="S677" s="22">
        <f t="shared" si="256"/>
        <v>72983.33</v>
      </c>
      <c r="U677" s="22">
        <v>75098.78</v>
      </c>
      <c r="V677" s="23">
        <v>62.5</v>
      </c>
      <c r="W677" s="23">
        <v>50</v>
      </c>
      <c r="X677" s="23">
        <f t="shared" si="257"/>
        <v>12.5</v>
      </c>
      <c r="Y677" s="24">
        <f t="shared" si="258"/>
        <v>150</v>
      </c>
      <c r="Z677" s="24">
        <f t="shared" si="259"/>
        <v>576</v>
      </c>
      <c r="AA677" s="22">
        <f t="shared" si="260"/>
        <v>130.37982638888889</v>
      </c>
      <c r="AB677" s="22">
        <f t="shared" si="261"/>
        <v>1564.5579166666666</v>
      </c>
      <c r="AC677" s="22">
        <f t="shared" si="262"/>
        <v>73534.222083333327</v>
      </c>
      <c r="AD677" s="22">
        <f t="shared" si="263"/>
        <v>550.89208333332499</v>
      </c>
      <c r="AE677" s="24"/>
      <c r="AF677" s="4">
        <v>1564.5579166666666</v>
      </c>
      <c r="AG677" s="4">
        <v>0</v>
      </c>
      <c r="AH677" s="4">
        <f t="shared" si="265"/>
        <v>1564.5579166666666</v>
      </c>
    </row>
    <row r="678" spans="1:34">
      <c r="A678" s="16" t="s">
        <v>1600</v>
      </c>
      <c r="B678" s="16" t="s">
        <v>1601</v>
      </c>
      <c r="C678" s="16" t="s">
        <v>751</v>
      </c>
      <c r="D678" s="19">
        <v>39264</v>
      </c>
      <c r="E678" s="16" t="s">
        <v>111</v>
      </c>
      <c r="F678" s="20">
        <v>50</v>
      </c>
      <c r="G678" s="20">
        <v>0</v>
      </c>
      <c r="H678" s="20">
        <v>34</v>
      </c>
      <c r="I678" s="20">
        <v>10</v>
      </c>
      <c r="J678" s="21">
        <f t="shared" si="253"/>
        <v>418</v>
      </c>
      <c r="K678" s="22">
        <v>10930.23</v>
      </c>
      <c r="L678" s="19">
        <v>44804</v>
      </c>
      <c r="M678" s="22">
        <v>3315.59</v>
      </c>
      <c r="N678" s="22">
        <v>7614.64</v>
      </c>
      <c r="O678" s="22">
        <f t="shared" si="254"/>
        <v>7760.38</v>
      </c>
      <c r="P678" s="22">
        <v>145.74</v>
      </c>
      <c r="Q678" s="22">
        <f t="shared" si="255"/>
        <v>18.217500000000001</v>
      </c>
      <c r="R678" s="22">
        <f t="shared" si="264"/>
        <v>72.87</v>
      </c>
      <c r="S678" s="22">
        <f t="shared" si="256"/>
        <v>7541.77</v>
      </c>
      <c r="U678" s="22">
        <v>7760.38</v>
      </c>
      <c r="V678" s="23">
        <v>62.5</v>
      </c>
      <c r="W678" s="23">
        <v>50</v>
      </c>
      <c r="X678" s="23">
        <f t="shared" si="257"/>
        <v>12.5</v>
      </c>
      <c r="Y678" s="24">
        <f t="shared" si="258"/>
        <v>150</v>
      </c>
      <c r="Z678" s="24">
        <f t="shared" si="259"/>
        <v>576</v>
      </c>
      <c r="AA678" s="22">
        <f t="shared" si="260"/>
        <v>13.472881944444445</v>
      </c>
      <c r="AB678" s="22">
        <f t="shared" si="261"/>
        <v>161.67458333333335</v>
      </c>
      <c r="AC678" s="22">
        <f t="shared" si="262"/>
        <v>7598.7054166666667</v>
      </c>
      <c r="AD678" s="22">
        <f t="shared" si="263"/>
        <v>56.935416666666242</v>
      </c>
      <c r="AE678" s="24"/>
      <c r="AF678" s="4">
        <v>161.67458333333335</v>
      </c>
      <c r="AG678" s="4">
        <v>0</v>
      </c>
      <c r="AH678" s="4">
        <f t="shared" si="265"/>
        <v>161.67458333333335</v>
      </c>
    </row>
    <row r="679" spans="1:34">
      <c r="A679" s="16" t="s">
        <v>1602</v>
      </c>
      <c r="B679" s="16" t="s">
        <v>1603</v>
      </c>
      <c r="C679" s="16" t="s">
        <v>1604</v>
      </c>
      <c r="D679" s="19">
        <v>39264</v>
      </c>
      <c r="E679" s="16" t="s">
        <v>111</v>
      </c>
      <c r="F679" s="20">
        <v>50</v>
      </c>
      <c r="G679" s="20">
        <v>0</v>
      </c>
      <c r="H679" s="20">
        <v>34</v>
      </c>
      <c r="I679" s="20">
        <v>10</v>
      </c>
      <c r="J679" s="21">
        <f t="shared" si="253"/>
        <v>418</v>
      </c>
      <c r="K679" s="22">
        <v>1605.6</v>
      </c>
      <c r="L679" s="19">
        <v>44804</v>
      </c>
      <c r="M679" s="22">
        <v>487.01</v>
      </c>
      <c r="N679" s="22">
        <v>1118.5899999999999</v>
      </c>
      <c r="O679" s="22">
        <f t="shared" si="254"/>
        <v>1139.99</v>
      </c>
      <c r="P679" s="22">
        <v>21.4</v>
      </c>
      <c r="Q679" s="22">
        <f t="shared" si="255"/>
        <v>2.6749999999999998</v>
      </c>
      <c r="R679" s="22">
        <f t="shared" si="264"/>
        <v>10.7</v>
      </c>
      <c r="S679" s="22">
        <f t="shared" si="256"/>
        <v>1107.8899999999999</v>
      </c>
      <c r="U679" s="22">
        <v>1139.99</v>
      </c>
      <c r="V679" s="23">
        <v>62.5</v>
      </c>
      <c r="W679" s="23">
        <v>50</v>
      </c>
      <c r="X679" s="23">
        <f t="shared" si="257"/>
        <v>12.5</v>
      </c>
      <c r="Y679" s="24">
        <f t="shared" si="258"/>
        <v>150</v>
      </c>
      <c r="Z679" s="24">
        <f t="shared" si="259"/>
        <v>576</v>
      </c>
      <c r="AA679" s="22">
        <f t="shared" si="260"/>
        <v>1.9791493055555556</v>
      </c>
      <c r="AB679" s="22">
        <f t="shared" si="261"/>
        <v>23.749791666666667</v>
      </c>
      <c r="AC679" s="22">
        <f t="shared" si="262"/>
        <v>1116.2402083333334</v>
      </c>
      <c r="AD679" s="22">
        <f t="shared" si="263"/>
        <v>8.3502083333335122</v>
      </c>
      <c r="AE679" s="24"/>
      <c r="AF679" s="4">
        <v>23.749791666666667</v>
      </c>
      <c r="AG679" s="4">
        <v>0</v>
      </c>
      <c r="AH679" s="4">
        <f t="shared" si="265"/>
        <v>23.749791666666667</v>
      </c>
    </row>
    <row r="680" spans="1:34">
      <c r="A680" s="16" t="s">
        <v>1605</v>
      </c>
      <c r="B680" s="16" t="s">
        <v>1606</v>
      </c>
      <c r="C680" s="16" t="s">
        <v>1419</v>
      </c>
      <c r="D680" s="19">
        <v>39264</v>
      </c>
      <c r="E680" s="16" t="s">
        <v>111</v>
      </c>
      <c r="F680" s="20">
        <v>50</v>
      </c>
      <c r="G680" s="20">
        <v>0</v>
      </c>
      <c r="H680" s="20">
        <v>34</v>
      </c>
      <c r="I680" s="20">
        <v>10</v>
      </c>
      <c r="J680" s="21">
        <f t="shared" si="253"/>
        <v>418</v>
      </c>
      <c r="K680" s="22">
        <v>30693.35</v>
      </c>
      <c r="L680" s="19">
        <v>44804</v>
      </c>
      <c r="M680" s="22">
        <v>9310.36</v>
      </c>
      <c r="N680" s="22">
        <v>21382.99</v>
      </c>
      <c r="O680" s="22">
        <f t="shared" si="254"/>
        <v>21792.230000000003</v>
      </c>
      <c r="P680" s="22">
        <v>409.24</v>
      </c>
      <c r="Q680" s="22">
        <f t="shared" si="255"/>
        <v>51.155000000000001</v>
      </c>
      <c r="R680" s="22">
        <f t="shared" si="264"/>
        <v>204.62</v>
      </c>
      <c r="S680" s="22">
        <f t="shared" si="256"/>
        <v>21178.370000000003</v>
      </c>
      <c r="U680" s="22">
        <v>21792.230000000003</v>
      </c>
      <c r="V680" s="23">
        <v>62.5</v>
      </c>
      <c r="W680" s="23">
        <v>50</v>
      </c>
      <c r="X680" s="23">
        <f t="shared" si="257"/>
        <v>12.5</v>
      </c>
      <c r="Y680" s="24">
        <f t="shared" si="258"/>
        <v>150</v>
      </c>
      <c r="Z680" s="24">
        <f t="shared" si="259"/>
        <v>576</v>
      </c>
      <c r="AA680" s="22">
        <f t="shared" si="260"/>
        <v>37.833732638888897</v>
      </c>
      <c r="AB680" s="22">
        <f t="shared" si="261"/>
        <v>454.00479166666673</v>
      </c>
      <c r="AC680" s="22">
        <f t="shared" si="262"/>
        <v>21338.225208333337</v>
      </c>
      <c r="AD680" s="22">
        <f t="shared" si="263"/>
        <v>159.8552083333343</v>
      </c>
      <c r="AE680" s="24"/>
      <c r="AF680" s="4">
        <v>454.00479166666673</v>
      </c>
      <c r="AG680" s="4">
        <v>0</v>
      </c>
      <c r="AH680" s="4">
        <f t="shared" si="265"/>
        <v>454.00479166666673</v>
      </c>
    </row>
    <row r="681" spans="1:34">
      <c r="A681" s="16" t="s">
        <v>1607</v>
      </c>
      <c r="B681" s="16" t="s">
        <v>1608</v>
      </c>
      <c r="C681" s="16" t="s">
        <v>1609</v>
      </c>
      <c r="D681" s="19">
        <v>39264</v>
      </c>
      <c r="E681" s="16" t="s">
        <v>111</v>
      </c>
      <c r="F681" s="20">
        <v>50</v>
      </c>
      <c r="G681" s="20">
        <v>0</v>
      </c>
      <c r="H681" s="20">
        <v>34</v>
      </c>
      <c r="I681" s="20">
        <v>10</v>
      </c>
      <c r="J681" s="21">
        <f t="shared" si="253"/>
        <v>418</v>
      </c>
      <c r="K681" s="22">
        <v>32337.47</v>
      </c>
      <c r="L681" s="19">
        <v>44804</v>
      </c>
      <c r="M681" s="22">
        <v>9809.0499999999993</v>
      </c>
      <c r="N681" s="22">
        <v>22528.42</v>
      </c>
      <c r="O681" s="22">
        <f t="shared" si="254"/>
        <v>22959.579999999998</v>
      </c>
      <c r="P681" s="22">
        <v>431.16</v>
      </c>
      <c r="Q681" s="22">
        <f t="shared" si="255"/>
        <v>53.895000000000003</v>
      </c>
      <c r="R681" s="22">
        <f t="shared" si="264"/>
        <v>215.58</v>
      </c>
      <c r="S681" s="22">
        <f t="shared" si="256"/>
        <v>22312.839999999997</v>
      </c>
      <c r="U681" s="22">
        <v>22959.579999999998</v>
      </c>
      <c r="V681" s="23">
        <v>62.5</v>
      </c>
      <c r="W681" s="23">
        <v>50</v>
      </c>
      <c r="X681" s="23">
        <f t="shared" si="257"/>
        <v>12.5</v>
      </c>
      <c r="Y681" s="24">
        <f t="shared" si="258"/>
        <v>150</v>
      </c>
      <c r="Z681" s="24">
        <f t="shared" si="259"/>
        <v>576</v>
      </c>
      <c r="AA681" s="22">
        <f t="shared" si="260"/>
        <v>39.860381944444441</v>
      </c>
      <c r="AB681" s="22">
        <f t="shared" si="261"/>
        <v>478.32458333333329</v>
      </c>
      <c r="AC681" s="22">
        <f t="shared" si="262"/>
        <v>22481.255416666663</v>
      </c>
      <c r="AD681" s="22">
        <f t="shared" si="263"/>
        <v>168.41541666666672</v>
      </c>
      <c r="AE681" s="24"/>
      <c r="AF681" s="4">
        <v>478.32458333333329</v>
      </c>
      <c r="AG681" s="4">
        <v>0</v>
      </c>
      <c r="AH681" s="4">
        <f t="shared" si="265"/>
        <v>478.32458333333329</v>
      </c>
    </row>
    <row r="682" spans="1:34">
      <c r="A682" s="16" t="s">
        <v>1610</v>
      </c>
      <c r="B682" s="16" t="s">
        <v>1611</v>
      </c>
      <c r="C682" s="16" t="s">
        <v>1612</v>
      </c>
      <c r="D682" s="19">
        <v>39264</v>
      </c>
      <c r="E682" s="16" t="s">
        <v>111</v>
      </c>
      <c r="F682" s="20">
        <v>50</v>
      </c>
      <c r="G682" s="20">
        <v>0</v>
      </c>
      <c r="H682" s="20">
        <v>34</v>
      </c>
      <c r="I682" s="20">
        <v>10</v>
      </c>
      <c r="J682" s="21">
        <f t="shared" si="253"/>
        <v>418</v>
      </c>
      <c r="K682" s="22">
        <v>14238.38</v>
      </c>
      <c r="L682" s="19">
        <v>44804</v>
      </c>
      <c r="M682" s="22">
        <v>4319</v>
      </c>
      <c r="N682" s="22">
        <v>9919.3799999999992</v>
      </c>
      <c r="O682" s="22">
        <f t="shared" si="254"/>
        <v>10109.219999999999</v>
      </c>
      <c r="P682" s="22">
        <v>189.84</v>
      </c>
      <c r="Q682" s="22">
        <f t="shared" si="255"/>
        <v>23.73</v>
      </c>
      <c r="R682" s="22">
        <f t="shared" si="264"/>
        <v>94.92</v>
      </c>
      <c r="S682" s="22">
        <f t="shared" si="256"/>
        <v>9824.4599999999991</v>
      </c>
      <c r="U682" s="22">
        <v>10109.219999999999</v>
      </c>
      <c r="V682" s="23">
        <v>62.5</v>
      </c>
      <c r="W682" s="23">
        <v>50</v>
      </c>
      <c r="X682" s="23">
        <f t="shared" si="257"/>
        <v>12.5</v>
      </c>
      <c r="Y682" s="24">
        <f t="shared" si="258"/>
        <v>150</v>
      </c>
      <c r="Z682" s="24">
        <f t="shared" si="259"/>
        <v>576</v>
      </c>
      <c r="AA682" s="22">
        <f t="shared" si="260"/>
        <v>17.550729166666667</v>
      </c>
      <c r="AB682" s="22">
        <f t="shared" si="261"/>
        <v>210.60874999999999</v>
      </c>
      <c r="AC682" s="22">
        <f t="shared" si="262"/>
        <v>9898.6112499999999</v>
      </c>
      <c r="AD682" s="22">
        <f t="shared" si="263"/>
        <v>74.1512500000008</v>
      </c>
      <c r="AE682" s="24"/>
      <c r="AF682" s="4">
        <v>210.60874999999999</v>
      </c>
      <c r="AG682" s="4">
        <v>0</v>
      </c>
      <c r="AH682" s="4">
        <f t="shared" si="265"/>
        <v>210.60874999999999</v>
      </c>
    </row>
    <row r="683" spans="1:34">
      <c r="A683" s="16" t="s">
        <v>1613</v>
      </c>
      <c r="B683" s="16" t="s">
        <v>1614</v>
      </c>
      <c r="C683" s="16" t="s">
        <v>1615</v>
      </c>
      <c r="D683" s="19">
        <v>39356</v>
      </c>
      <c r="E683" s="16" t="s">
        <v>111</v>
      </c>
      <c r="F683" s="20">
        <v>50</v>
      </c>
      <c r="G683" s="20">
        <v>0</v>
      </c>
      <c r="H683" s="20">
        <v>35</v>
      </c>
      <c r="I683" s="20">
        <v>1</v>
      </c>
      <c r="J683" s="21">
        <f t="shared" si="253"/>
        <v>421</v>
      </c>
      <c r="K683" s="22">
        <v>507.94</v>
      </c>
      <c r="L683" s="19">
        <v>44804</v>
      </c>
      <c r="M683" s="22">
        <v>151.56</v>
      </c>
      <c r="N683" s="22">
        <v>356.38</v>
      </c>
      <c r="O683" s="22">
        <f t="shared" si="254"/>
        <v>363.15</v>
      </c>
      <c r="P683" s="22">
        <v>6.77</v>
      </c>
      <c r="Q683" s="22">
        <f t="shared" si="255"/>
        <v>0.84624999999999995</v>
      </c>
      <c r="R683" s="22">
        <f t="shared" si="264"/>
        <v>3.3849999999999998</v>
      </c>
      <c r="S683" s="22">
        <f t="shared" si="256"/>
        <v>352.995</v>
      </c>
      <c r="U683" s="22">
        <v>363.15</v>
      </c>
      <c r="V683" s="23">
        <v>62.5</v>
      </c>
      <c r="W683" s="23">
        <v>50</v>
      </c>
      <c r="X683" s="23">
        <f t="shared" si="257"/>
        <v>12.5</v>
      </c>
      <c r="Y683" s="24">
        <f t="shared" si="258"/>
        <v>150</v>
      </c>
      <c r="Z683" s="24">
        <f t="shared" si="259"/>
        <v>579</v>
      </c>
      <c r="AA683" s="22">
        <f t="shared" si="260"/>
        <v>0.62720207253886007</v>
      </c>
      <c r="AB683" s="22">
        <f t="shared" si="261"/>
        <v>7.5264248704663208</v>
      </c>
      <c r="AC683" s="22">
        <f t="shared" si="262"/>
        <v>355.62357512953366</v>
      </c>
      <c r="AD683" s="22">
        <f t="shared" si="263"/>
        <v>2.6285751295336581</v>
      </c>
      <c r="AE683" s="24"/>
      <c r="AF683" s="4">
        <v>7.5264248704663208</v>
      </c>
      <c r="AG683" s="4">
        <v>0</v>
      </c>
      <c r="AH683" s="4">
        <f t="shared" si="265"/>
        <v>7.5264248704663208</v>
      </c>
    </row>
    <row r="684" spans="1:34">
      <c r="A684" s="16" t="s">
        <v>1616</v>
      </c>
      <c r="B684" s="16" t="s">
        <v>1617</v>
      </c>
      <c r="C684" s="16" t="s">
        <v>1352</v>
      </c>
      <c r="D684" s="19">
        <v>39356</v>
      </c>
      <c r="E684" s="16" t="s">
        <v>111</v>
      </c>
      <c r="F684" s="20">
        <v>50</v>
      </c>
      <c r="G684" s="20">
        <v>0</v>
      </c>
      <c r="H684" s="20">
        <v>35</v>
      </c>
      <c r="I684" s="20">
        <v>1</v>
      </c>
      <c r="J684" s="21">
        <f t="shared" si="253"/>
        <v>421</v>
      </c>
      <c r="K684" s="22">
        <v>9585.26</v>
      </c>
      <c r="L684" s="19">
        <v>44804</v>
      </c>
      <c r="M684" s="22">
        <v>2859.68</v>
      </c>
      <c r="N684" s="22">
        <v>6725.58</v>
      </c>
      <c r="O684" s="22">
        <f t="shared" si="254"/>
        <v>6853.38</v>
      </c>
      <c r="P684" s="22">
        <v>127.8</v>
      </c>
      <c r="Q684" s="22">
        <f t="shared" si="255"/>
        <v>15.975</v>
      </c>
      <c r="R684" s="22">
        <f t="shared" si="264"/>
        <v>63.9</v>
      </c>
      <c r="S684" s="22">
        <f t="shared" si="256"/>
        <v>6661.68</v>
      </c>
      <c r="U684" s="22">
        <v>6853.38</v>
      </c>
      <c r="V684" s="23">
        <v>62.5</v>
      </c>
      <c r="W684" s="23">
        <v>50</v>
      </c>
      <c r="X684" s="23">
        <f t="shared" si="257"/>
        <v>12.5</v>
      </c>
      <c r="Y684" s="24">
        <f t="shared" si="258"/>
        <v>150</v>
      </c>
      <c r="Z684" s="24">
        <f t="shared" si="259"/>
        <v>579</v>
      </c>
      <c r="AA684" s="22">
        <f t="shared" si="260"/>
        <v>11.83658031088083</v>
      </c>
      <c r="AB684" s="22">
        <f t="shared" si="261"/>
        <v>142.03896373056995</v>
      </c>
      <c r="AC684" s="22">
        <f t="shared" si="262"/>
        <v>6711.3410362694303</v>
      </c>
      <c r="AD684" s="22">
        <f t="shared" si="263"/>
        <v>49.661036269430042</v>
      </c>
      <c r="AE684" s="24"/>
      <c r="AF684" s="4">
        <v>142.03896373056995</v>
      </c>
      <c r="AG684" s="4">
        <v>0</v>
      </c>
      <c r="AH684" s="4">
        <f t="shared" si="265"/>
        <v>142.03896373056995</v>
      </c>
    </row>
    <row r="685" spans="1:34">
      <c r="A685" s="16" t="s">
        <v>1618</v>
      </c>
      <c r="B685" s="16" t="s">
        <v>1619</v>
      </c>
      <c r="C685" s="16" t="s">
        <v>1355</v>
      </c>
      <c r="D685" s="19">
        <v>39356</v>
      </c>
      <c r="E685" s="16" t="s">
        <v>111</v>
      </c>
      <c r="F685" s="20">
        <v>50</v>
      </c>
      <c r="G685" s="20">
        <v>0</v>
      </c>
      <c r="H685" s="20">
        <v>35</v>
      </c>
      <c r="I685" s="20">
        <v>1</v>
      </c>
      <c r="J685" s="21">
        <f t="shared" si="253"/>
        <v>421</v>
      </c>
      <c r="K685" s="22">
        <v>1570.74</v>
      </c>
      <c r="L685" s="19">
        <v>44804</v>
      </c>
      <c r="M685" s="22">
        <v>468.68</v>
      </c>
      <c r="N685" s="22">
        <v>1102.06</v>
      </c>
      <c r="O685" s="22">
        <f t="shared" si="254"/>
        <v>1123</v>
      </c>
      <c r="P685" s="22">
        <v>20.94</v>
      </c>
      <c r="Q685" s="22">
        <f t="shared" si="255"/>
        <v>2.6175000000000002</v>
      </c>
      <c r="R685" s="22">
        <f t="shared" si="264"/>
        <v>10.47</v>
      </c>
      <c r="S685" s="22">
        <f t="shared" si="256"/>
        <v>1091.5899999999999</v>
      </c>
      <c r="U685" s="22">
        <v>1123</v>
      </c>
      <c r="V685" s="23">
        <v>62.5</v>
      </c>
      <c r="W685" s="23">
        <v>50</v>
      </c>
      <c r="X685" s="23">
        <f t="shared" si="257"/>
        <v>12.5</v>
      </c>
      <c r="Y685" s="24">
        <f t="shared" si="258"/>
        <v>150</v>
      </c>
      <c r="Z685" s="24">
        <f t="shared" si="259"/>
        <v>579</v>
      </c>
      <c r="AA685" s="22">
        <f t="shared" si="260"/>
        <v>1.9395509499136443</v>
      </c>
      <c r="AB685" s="22">
        <f t="shared" si="261"/>
        <v>23.274611398963732</v>
      </c>
      <c r="AC685" s="22">
        <f t="shared" si="262"/>
        <v>1099.7253886010362</v>
      </c>
      <c r="AD685" s="22">
        <f t="shared" si="263"/>
        <v>8.1353886010363112</v>
      </c>
      <c r="AE685" s="24"/>
      <c r="AF685" s="4">
        <v>23.274611398963732</v>
      </c>
      <c r="AG685" s="4">
        <v>0</v>
      </c>
      <c r="AH685" s="4">
        <f t="shared" si="265"/>
        <v>23.274611398963732</v>
      </c>
    </row>
    <row r="686" spans="1:34">
      <c r="A686" s="16" t="s">
        <v>1620</v>
      </c>
      <c r="B686" s="16" t="s">
        <v>1621</v>
      </c>
      <c r="C686" s="16" t="s">
        <v>1622</v>
      </c>
      <c r="D686" s="19">
        <v>39448</v>
      </c>
      <c r="E686" s="16" t="s">
        <v>111</v>
      </c>
      <c r="F686" s="20">
        <v>50</v>
      </c>
      <c r="G686" s="20">
        <v>0</v>
      </c>
      <c r="H686" s="20">
        <v>35</v>
      </c>
      <c r="I686" s="20">
        <v>4</v>
      </c>
      <c r="J686" s="21">
        <f t="shared" si="253"/>
        <v>424</v>
      </c>
      <c r="K686" s="22">
        <v>9667.44</v>
      </c>
      <c r="L686" s="19">
        <v>44804</v>
      </c>
      <c r="M686" s="22">
        <v>2835.8</v>
      </c>
      <c r="N686" s="22">
        <v>6831.64</v>
      </c>
      <c r="O686" s="22">
        <f t="shared" si="254"/>
        <v>6960.54</v>
      </c>
      <c r="P686" s="22">
        <v>128.9</v>
      </c>
      <c r="Q686" s="22">
        <f t="shared" si="255"/>
        <v>16.112500000000001</v>
      </c>
      <c r="R686" s="22">
        <f t="shared" si="264"/>
        <v>64.45</v>
      </c>
      <c r="S686" s="22">
        <f t="shared" si="256"/>
        <v>6767.1900000000005</v>
      </c>
      <c r="U686" s="22">
        <v>6960.54</v>
      </c>
      <c r="V686" s="23">
        <v>62.5</v>
      </c>
      <c r="W686" s="23">
        <v>50</v>
      </c>
      <c r="X686" s="23">
        <f t="shared" si="257"/>
        <v>12.5</v>
      </c>
      <c r="Y686" s="24">
        <f t="shared" si="258"/>
        <v>150</v>
      </c>
      <c r="Z686" s="24">
        <f t="shared" si="259"/>
        <v>582</v>
      </c>
      <c r="AA686" s="22">
        <f t="shared" si="260"/>
        <v>11.959690721649485</v>
      </c>
      <c r="AB686" s="22">
        <f t="shared" si="261"/>
        <v>143.51628865979382</v>
      </c>
      <c r="AC686" s="22">
        <f t="shared" si="262"/>
        <v>6817.0237113402063</v>
      </c>
      <c r="AD686" s="22">
        <f t="shared" si="263"/>
        <v>49.833711340205809</v>
      </c>
      <c r="AE686" s="24"/>
      <c r="AF686" s="4">
        <v>143.51628865979382</v>
      </c>
      <c r="AG686" s="4">
        <v>0</v>
      </c>
      <c r="AH686" s="4">
        <f t="shared" si="265"/>
        <v>143.51628865979382</v>
      </c>
    </row>
    <row r="687" spans="1:34">
      <c r="A687" s="16" t="s">
        <v>1623</v>
      </c>
      <c r="B687" s="16" t="s">
        <v>1624</v>
      </c>
      <c r="C687" s="16" t="s">
        <v>1513</v>
      </c>
      <c r="D687" s="19">
        <v>39539</v>
      </c>
      <c r="E687" s="16" t="s">
        <v>111</v>
      </c>
      <c r="F687" s="20">
        <v>50</v>
      </c>
      <c r="G687" s="20">
        <v>0</v>
      </c>
      <c r="H687" s="20">
        <v>35</v>
      </c>
      <c r="I687" s="20">
        <v>7</v>
      </c>
      <c r="J687" s="21">
        <f t="shared" si="253"/>
        <v>427</v>
      </c>
      <c r="K687" s="22">
        <v>7843.42</v>
      </c>
      <c r="L687" s="19">
        <v>44804</v>
      </c>
      <c r="M687" s="22">
        <v>2261.54</v>
      </c>
      <c r="N687" s="22">
        <v>5581.88</v>
      </c>
      <c r="O687" s="22">
        <f t="shared" si="254"/>
        <v>5686.46</v>
      </c>
      <c r="P687" s="22">
        <v>104.58</v>
      </c>
      <c r="Q687" s="22">
        <f t="shared" si="255"/>
        <v>13.0725</v>
      </c>
      <c r="R687" s="22">
        <f t="shared" si="264"/>
        <v>52.29</v>
      </c>
      <c r="S687" s="22">
        <f t="shared" si="256"/>
        <v>5529.59</v>
      </c>
      <c r="U687" s="22">
        <v>5686.46</v>
      </c>
      <c r="V687" s="23">
        <v>62.5</v>
      </c>
      <c r="W687" s="23">
        <v>50</v>
      </c>
      <c r="X687" s="23">
        <f t="shared" si="257"/>
        <v>12.5</v>
      </c>
      <c r="Y687" s="24">
        <f t="shared" si="258"/>
        <v>150</v>
      </c>
      <c r="Z687" s="24">
        <f t="shared" si="259"/>
        <v>585</v>
      </c>
      <c r="AA687" s="22">
        <f t="shared" si="260"/>
        <v>9.7204444444444444</v>
      </c>
      <c r="AB687" s="22">
        <f t="shared" si="261"/>
        <v>116.64533333333333</v>
      </c>
      <c r="AC687" s="22">
        <f t="shared" si="262"/>
        <v>5569.8146666666671</v>
      </c>
      <c r="AD687" s="22">
        <f t="shared" si="263"/>
        <v>40.224666666666963</v>
      </c>
      <c r="AE687" s="24"/>
      <c r="AF687" s="4">
        <v>116.64533333333333</v>
      </c>
      <c r="AG687" s="4">
        <v>0</v>
      </c>
      <c r="AH687" s="4">
        <f t="shared" si="265"/>
        <v>116.64533333333333</v>
      </c>
    </row>
    <row r="688" spans="1:34">
      <c r="A688" s="16" t="s">
        <v>1625</v>
      </c>
      <c r="B688" s="16" t="s">
        <v>1626</v>
      </c>
      <c r="C688" s="16" t="s">
        <v>1513</v>
      </c>
      <c r="D688" s="19">
        <v>39630</v>
      </c>
      <c r="E688" s="16" t="s">
        <v>111</v>
      </c>
      <c r="F688" s="20">
        <v>50</v>
      </c>
      <c r="G688" s="20">
        <v>0</v>
      </c>
      <c r="H688" s="20">
        <v>35</v>
      </c>
      <c r="I688" s="20">
        <v>10</v>
      </c>
      <c r="J688" s="21">
        <f t="shared" si="253"/>
        <v>430</v>
      </c>
      <c r="K688" s="22">
        <v>4091.43</v>
      </c>
      <c r="L688" s="19">
        <v>44804</v>
      </c>
      <c r="M688" s="22">
        <v>1159.27</v>
      </c>
      <c r="N688" s="22">
        <v>2932.16</v>
      </c>
      <c r="O688" s="22">
        <f t="shared" si="254"/>
        <v>2986.71</v>
      </c>
      <c r="P688" s="22">
        <v>54.55</v>
      </c>
      <c r="Q688" s="22">
        <f t="shared" si="255"/>
        <v>6.8187499999999996</v>
      </c>
      <c r="R688" s="22">
        <f t="shared" si="264"/>
        <v>27.274999999999999</v>
      </c>
      <c r="S688" s="22">
        <f t="shared" si="256"/>
        <v>2904.8849999999998</v>
      </c>
      <c r="U688" s="22">
        <v>2986.71</v>
      </c>
      <c r="V688" s="23">
        <v>62.5</v>
      </c>
      <c r="W688" s="23">
        <v>50</v>
      </c>
      <c r="X688" s="23">
        <f t="shared" si="257"/>
        <v>12.5</v>
      </c>
      <c r="Y688" s="24">
        <f t="shared" si="258"/>
        <v>150</v>
      </c>
      <c r="Z688" s="24">
        <f t="shared" si="259"/>
        <v>588</v>
      </c>
      <c r="AA688" s="22">
        <f t="shared" si="260"/>
        <v>5.0794387755102042</v>
      </c>
      <c r="AB688" s="22">
        <f t="shared" si="261"/>
        <v>60.953265306122447</v>
      </c>
      <c r="AC688" s="22">
        <f t="shared" si="262"/>
        <v>2925.7567346938777</v>
      </c>
      <c r="AD688" s="22">
        <f t="shared" si="263"/>
        <v>20.871734693877897</v>
      </c>
      <c r="AE688" s="24"/>
      <c r="AF688" s="4">
        <v>60.953265306122447</v>
      </c>
      <c r="AG688" s="4">
        <v>0</v>
      </c>
      <c r="AH688" s="4">
        <f t="shared" si="265"/>
        <v>60.953265306122447</v>
      </c>
    </row>
    <row r="689" spans="1:34">
      <c r="A689" s="16" t="s">
        <v>1627</v>
      </c>
      <c r="B689" s="16" t="s">
        <v>1628</v>
      </c>
      <c r="C689" s="16" t="s">
        <v>1590</v>
      </c>
      <c r="D689" s="19">
        <v>39722</v>
      </c>
      <c r="E689" s="16" t="s">
        <v>111</v>
      </c>
      <c r="F689" s="20">
        <v>50</v>
      </c>
      <c r="G689" s="20">
        <v>0</v>
      </c>
      <c r="H689" s="20">
        <v>36</v>
      </c>
      <c r="I689" s="20">
        <v>1</v>
      </c>
      <c r="J689" s="21">
        <f t="shared" si="253"/>
        <v>433</v>
      </c>
      <c r="K689" s="22">
        <v>2576.9899999999998</v>
      </c>
      <c r="L689" s="19">
        <v>44804</v>
      </c>
      <c r="M689" s="22">
        <v>717.28</v>
      </c>
      <c r="N689" s="22">
        <v>1859.71</v>
      </c>
      <c r="O689" s="22">
        <f t="shared" si="254"/>
        <v>1894.07</v>
      </c>
      <c r="P689" s="22">
        <v>34.36</v>
      </c>
      <c r="Q689" s="22">
        <f t="shared" si="255"/>
        <v>4.2949999999999999</v>
      </c>
      <c r="R689" s="22">
        <f t="shared" si="264"/>
        <v>17.18</v>
      </c>
      <c r="S689" s="22">
        <f t="shared" si="256"/>
        <v>1842.53</v>
      </c>
      <c r="U689" s="22">
        <v>1894.07</v>
      </c>
      <c r="V689" s="23">
        <v>62.5</v>
      </c>
      <c r="W689" s="23">
        <v>50</v>
      </c>
      <c r="X689" s="23">
        <f t="shared" si="257"/>
        <v>12.5</v>
      </c>
      <c r="Y689" s="24">
        <f t="shared" si="258"/>
        <v>150</v>
      </c>
      <c r="Z689" s="24">
        <f t="shared" si="259"/>
        <v>591</v>
      </c>
      <c r="AA689" s="22">
        <f t="shared" si="260"/>
        <v>3.2048561759729273</v>
      </c>
      <c r="AB689" s="22">
        <f t="shared" si="261"/>
        <v>38.458274111675124</v>
      </c>
      <c r="AC689" s="22">
        <f t="shared" si="262"/>
        <v>1855.6117258883248</v>
      </c>
      <c r="AD689" s="22">
        <f t="shared" si="263"/>
        <v>13.081725888324854</v>
      </c>
      <c r="AE689" s="24"/>
      <c r="AF689" s="4">
        <v>38.458274111675124</v>
      </c>
      <c r="AG689" s="4">
        <v>0</v>
      </c>
      <c r="AH689" s="4">
        <f t="shared" si="265"/>
        <v>38.458274111675124</v>
      </c>
    </row>
    <row r="690" spans="1:34">
      <c r="A690" s="16" t="s">
        <v>1629</v>
      </c>
      <c r="B690" s="16" t="s">
        <v>1630</v>
      </c>
      <c r="C690" s="16" t="s">
        <v>1399</v>
      </c>
      <c r="D690" s="19">
        <v>39722</v>
      </c>
      <c r="E690" s="16" t="s">
        <v>111</v>
      </c>
      <c r="F690" s="20">
        <v>50</v>
      </c>
      <c r="G690" s="20">
        <v>0</v>
      </c>
      <c r="H690" s="20">
        <v>36</v>
      </c>
      <c r="I690" s="20">
        <v>1</v>
      </c>
      <c r="J690" s="21">
        <f t="shared" si="253"/>
        <v>433</v>
      </c>
      <c r="K690" s="22">
        <v>8137.86</v>
      </c>
      <c r="L690" s="19">
        <v>44804</v>
      </c>
      <c r="M690" s="22">
        <v>2265.0500000000002</v>
      </c>
      <c r="N690" s="22">
        <v>5872.81</v>
      </c>
      <c r="O690" s="22">
        <f t="shared" si="254"/>
        <v>5981.31</v>
      </c>
      <c r="P690" s="22">
        <v>108.5</v>
      </c>
      <c r="Q690" s="22">
        <f t="shared" si="255"/>
        <v>13.5625</v>
      </c>
      <c r="R690" s="22">
        <f t="shared" si="264"/>
        <v>54.25</v>
      </c>
      <c r="S690" s="22">
        <f t="shared" si="256"/>
        <v>5818.56</v>
      </c>
      <c r="U690" s="22">
        <v>5981.31</v>
      </c>
      <c r="V690" s="23">
        <v>62.5</v>
      </c>
      <c r="W690" s="23">
        <v>50</v>
      </c>
      <c r="X690" s="23">
        <f t="shared" si="257"/>
        <v>12.5</v>
      </c>
      <c r="Y690" s="24">
        <f t="shared" si="258"/>
        <v>150</v>
      </c>
      <c r="Z690" s="24">
        <f t="shared" si="259"/>
        <v>591</v>
      </c>
      <c r="AA690" s="22">
        <f t="shared" si="260"/>
        <v>10.120659898477157</v>
      </c>
      <c r="AB690" s="22">
        <f t="shared" si="261"/>
        <v>121.44791878172589</v>
      </c>
      <c r="AC690" s="22">
        <f t="shared" si="262"/>
        <v>5859.8620812182744</v>
      </c>
      <c r="AD690" s="22">
        <f t="shared" si="263"/>
        <v>41.302081218273997</v>
      </c>
      <c r="AE690" s="24"/>
      <c r="AF690" s="4">
        <v>121.44791878172589</v>
      </c>
      <c r="AG690" s="4">
        <v>0</v>
      </c>
      <c r="AH690" s="4">
        <f t="shared" si="265"/>
        <v>121.44791878172589</v>
      </c>
    </row>
    <row r="691" spans="1:34">
      <c r="A691" s="16" t="s">
        <v>1631</v>
      </c>
      <c r="B691" s="16" t="s">
        <v>1632</v>
      </c>
      <c r="C691" s="16" t="s">
        <v>1405</v>
      </c>
      <c r="D691" s="19">
        <v>39722</v>
      </c>
      <c r="E691" s="16" t="s">
        <v>111</v>
      </c>
      <c r="F691" s="20">
        <v>50</v>
      </c>
      <c r="G691" s="20">
        <v>0</v>
      </c>
      <c r="H691" s="20">
        <v>36</v>
      </c>
      <c r="I691" s="20">
        <v>1</v>
      </c>
      <c r="J691" s="21">
        <f t="shared" si="253"/>
        <v>433</v>
      </c>
      <c r="K691" s="22">
        <v>10579.22</v>
      </c>
      <c r="L691" s="19">
        <v>44804</v>
      </c>
      <c r="M691" s="22">
        <v>2944.63</v>
      </c>
      <c r="N691" s="22">
        <v>7634.59</v>
      </c>
      <c r="O691" s="22">
        <f t="shared" si="254"/>
        <v>7775.6500000000005</v>
      </c>
      <c r="P691" s="22">
        <v>141.06</v>
      </c>
      <c r="Q691" s="22">
        <f t="shared" si="255"/>
        <v>17.6325</v>
      </c>
      <c r="R691" s="22">
        <f t="shared" si="264"/>
        <v>70.53</v>
      </c>
      <c r="S691" s="22">
        <f t="shared" si="256"/>
        <v>7564.06</v>
      </c>
      <c r="U691" s="22">
        <v>7775.6500000000005</v>
      </c>
      <c r="V691" s="23">
        <v>62.5</v>
      </c>
      <c r="W691" s="23">
        <v>50</v>
      </c>
      <c r="X691" s="23">
        <f t="shared" si="257"/>
        <v>12.5</v>
      </c>
      <c r="Y691" s="24">
        <f t="shared" si="258"/>
        <v>150</v>
      </c>
      <c r="Z691" s="24">
        <f t="shared" si="259"/>
        <v>591</v>
      </c>
      <c r="AA691" s="22">
        <f t="shared" si="260"/>
        <v>13.156768189509307</v>
      </c>
      <c r="AB691" s="22">
        <f t="shared" si="261"/>
        <v>157.88121827411169</v>
      </c>
      <c r="AC691" s="22">
        <f t="shared" si="262"/>
        <v>7617.7687817258884</v>
      </c>
      <c r="AD691" s="22">
        <f t="shared" si="263"/>
        <v>53.708781725888002</v>
      </c>
      <c r="AE691" s="24"/>
      <c r="AF691" s="4">
        <v>157.88121827411169</v>
      </c>
      <c r="AG691" s="4">
        <v>0</v>
      </c>
      <c r="AH691" s="4">
        <f t="shared" si="265"/>
        <v>157.88121827411169</v>
      </c>
    </row>
    <row r="692" spans="1:34">
      <c r="A692" s="16" t="s">
        <v>1633</v>
      </c>
      <c r="B692" s="16" t="s">
        <v>1634</v>
      </c>
      <c r="C692" s="16" t="s">
        <v>754</v>
      </c>
      <c r="D692" s="19">
        <v>39722</v>
      </c>
      <c r="E692" s="16" t="s">
        <v>111</v>
      </c>
      <c r="F692" s="20">
        <v>50</v>
      </c>
      <c r="G692" s="20">
        <v>0</v>
      </c>
      <c r="H692" s="20">
        <v>36</v>
      </c>
      <c r="I692" s="20">
        <v>1</v>
      </c>
      <c r="J692" s="21">
        <f t="shared" si="253"/>
        <v>433</v>
      </c>
      <c r="K692" s="22">
        <v>7120.63</v>
      </c>
      <c r="L692" s="19">
        <v>44804</v>
      </c>
      <c r="M692" s="22">
        <v>1981.88</v>
      </c>
      <c r="N692" s="22">
        <v>5138.75</v>
      </c>
      <c r="O692" s="22">
        <f t="shared" si="254"/>
        <v>5233.6899999999996</v>
      </c>
      <c r="P692" s="22">
        <v>94.94</v>
      </c>
      <c r="Q692" s="22">
        <f t="shared" si="255"/>
        <v>11.8675</v>
      </c>
      <c r="R692" s="22">
        <f t="shared" si="264"/>
        <v>47.47</v>
      </c>
      <c r="S692" s="22">
        <f t="shared" si="256"/>
        <v>5091.28</v>
      </c>
      <c r="U692" s="22">
        <v>5233.6899999999996</v>
      </c>
      <c r="V692" s="23">
        <v>62.5</v>
      </c>
      <c r="W692" s="23">
        <v>50</v>
      </c>
      <c r="X692" s="23">
        <f t="shared" si="257"/>
        <v>12.5</v>
      </c>
      <c r="Y692" s="24">
        <f t="shared" si="258"/>
        <v>150</v>
      </c>
      <c r="Z692" s="24">
        <f t="shared" si="259"/>
        <v>591</v>
      </c>
      <c r="AA692" s="22">
        <f t="shared" si="260"/>
        <v>8.8556514382402707</v>
      </c>
      <c r="AB692" s="22">
        <f t="shared" si="261"/>
        <v>106.26781725888324</v>
      </c>
      <c r="AC692" s="22">
        <f t="shared" si="262"/>
        <v>5127.4221827411166</v>
      </c>
      <c r="AD692" s="22">
        <f t="shared" si="263"/>
        <v>36.142182741116812</v>
      </c>
      <c r="AE692" s="24"/>
      <c r="AF692" s="4">
        <v>106.26781725888324</v>
      </c>
      <c r="AG692" s="4">
        <v>0</v>
      </c>
      <c r="AH692" s="4">
        <f t="shared" si="265"/>
        <v>106.26781725888324</v>
      </c>
    </row>
    <row r="693" spans="1:34">
      <c r="A693" s="16" t="s">
        <v>1635</v>
      </c>
      <c r="B693" s="16" t="s">
        <v>1636</v>
      </c>
      <c r="C693" s="16" t="s">
        <v>733</v>
      </c>
      <c r="D693" s="19">
        <v>39722</v>
      </c>
      <c r="E693" s="16" t="s">
        <v>111</v>
      </c>
      <c r="F693" s="20">
        <v>50</v>
      </c>
      <c r="G693" s="20">
        <v>0</v>
      </c>
      <c r="H693" s="20">
        <v>36</v>
      </c>
      <c r="I693" s="20">
        <v>1</v>
      </c>
      <c r="J693" s="21">
        <f t="shared" si="253"/>
        <v>433</v>
      </c>
      <c r="K693" s="22">
        <v>1586.88</v>
      </c>
      <c r="L693" s="19">
        <v>44804</v>
      </c>
      <c r="M693" s="22">
        <v>441.73</v>
      </c>
      <c r="N693" s="22">
        <v>1145.1500000000001</v>
      </c>
      <c r="O693" s="22">
        <f t="shared" si="254"/>
        <v>1166.3100000000002</v>
      </c>
      <c r="P693" s="22">
        <v>21.16</v>
      </c>
      <c r="Q693" s="22">
        <f t="shared" si="255"/>
        <v>2.645</v>
      </c>
      <c r="R693" s="22">
        <f t="shared" si="264"/>
        <v>10.58</v>
      </c>
      <c r="S693" s="22">
        <f t="shared" si="256"/>
        <v>1134.5700000000002</v>
      </c>
      <c r="U693" s="22">
        <v>1166.3100000000002</v>
      </c>
      <c r="V693" s="23">
        <v>62.5</v>
      </c>
      <c r="W693" s="23">
        <v>50</v>
      </c>
      <c r="X693" s="23">
        <f t="shared" si="257"/>
        <v>12.5</v>
      </c>
      <c r="Y693" s="24">
        <f t="shared" si="258"/>
        <v>150</v>
      </c>
      <c r="Z693" s="24">
        <f t="shared" si="259"/>
        <v>591</v>
      </c>
      <c r="AA693" s="22">
        <f t="shared" si="260"/>
        <v>1.9734517766497466</v>
      </c>
      <c r="AB693" s="22">
        <f t="shared" si="261"/>
        <v>23.681421319796961</v>
      </c>
      <c r="AC693" s="22">
        <f t="shared" si="262"/>
        <v>1142.6285786802032</v>
      </c>
      <c r="AD693" s="22">
        <f t="shared" si="263"/>
        <v>8.058578680203027</v>
      </c>
      <c r="AE693" s="24"/>
      <c r="AF693" s="4">
        <v>23.681421319796961</v>
      </c>
      <c r="AG693" s="4">
        <v>0</v>
      </c>
      <c r="AH693" s="4">
        <f t="shared" si="265"/>
        <v>23.681421319796961</v>
      </c>
    </row>
    <row r="694" spans="1:34">
      <c r="A694" s="16" t="s">
        <v>1637</v>
      </c>
      <c r="B694" s="16" t="s">
        <v>1638</v>
      </c>
      <c r="C694" s="16" t="s">
        <v>1396</v>
      </c>
      <c r="D694" s="19">
        <v>39722</v>
      </c>
      <c r="E694" s="16" t="s">
        <v>111</v>
      </c>
      <c r="F694" s="20">
        <v>50</v>
      </c>
      <c r="G694" s="20">
        <v>0</v>
      </c>
      <c r="H694" s="20">
        <v>36</v>
      </c>
      <c r="I694" s="20">
        <v>1</v>
      </c>
      <c r="J694" s="21">
        <f t="shared" si="253"/>
        <v>433</v>
      </c>
      <c r="K694" s="22">
        <v>9765.43</v>
      </c>
      <c r="L694" s="19">
        <v>44804</v>
      </c>
      <c r="M694" s="22">
        <v>2718.07</v>
      </c>
      <c r="N694" s="22">
        <v>7047.36</v>
      </c>
      <c r="O694" s="22">
        <f t="shared" si="254"/>
        <v>7177.5599999999995</v>
      </c>
      <c r="P694" s="22">
        <v>130.19999999999999</v>
      </c>
      <c r="Q694" s="22">
        <f t="shared" si="255"/>
        <v>16.274999999999999</v>
      </c>
      <c r="R694" s="22">
        <f t="shared" si="264"/>
        <v>65.099999999999994</v>
      </c>
      <c r="S694" s="22">
        <f t="shared" si="256"/>
        <v>6982.2599999999993</v>
      </c>
      <c r="U694" s="22">
        <v>7177.5599999999995</v>
      </c>
      <c r="V694" s="23">
        <v>62.5</v>
      </c>
      <c r="W694" s="23">
        <v>50</v>
      </c>
      <c r="X694" s="23">
        <f t="shared" si="257"/>
        <v>12.5</v>
      </c>
      <c r="Y694" s="24">
        <f t="shared" si="258"/>
        <v>150</v>
      </c>
      <c r="Z694" s="24">
        <f t="shared" si="259"/>
        <v>591</v>
      </c>
      <c r="AA694" s="22">
        <f t="shared" si="260"/>
        <v>12.144771573604061</v>
      </c>
      <c r="AB694" s="22">
        <f t="shared" si="261"/>
        <v>145.73725888324873</v>
      </c>
      <c r="AC694" s="22">
        <f t="shared" si="262"/>
        <v>7031.8227411167509</v>
      </c>
      <c r="AD694" s="22">
        <f t="shared" si="263"/>
        <v>49.562741116751567</v>
      </c>
      <c r="AE694" s="24"/>
      <c r="AF694" s="4">
        <v>145.73725888324873</v>
      </c>
      <c r="AG694" s="4">
        <v>0</v>
      </c>
      <c r="AH694" s="4">
        <f t="shared" si="265"/>
        <v>145.73725888324873</v>
      </c>
    </row>
    <row r="695" spans="1:34">
      <c r="A695" s="16" t="s">
        <v>1639</v>
      </c>
      <c r="B695" s="16" t="s">
        <v>1640</v>
      </c>
      <c r="C695" s="16" t="s">
        <v>1641</v>
      </c>
      <c r="D695" s="19">
        <v>39722</v>
      </c>
      <c r="E695" s="16" t="s">
        <v>111</v>
      </c>
      <c r="F695" s="20">
        <v>50</v>
      </c>
      <c r="G695" s="20">
        <v>0</v>
      </c>
      <c r="H695" s="20">
        <v>36</v>
      </c>
      <c r="I695" s="20">
        <v>1</v>
      </c>
      <c r="J695" s="21">
        <f t="shared" si="253"/>
        <v>433</v>
      </c>
      <c r="K695" s="22">
        <v>84091.199999999997</v>
      </c>
      <c r="L695" s="19">
        <v>44804</v>
      </c>
      <c r="M695" s="22">
        <v>23405.33</v>
      </c>
      <c r="N695" s="22">
        <v>60685.87</v>
      </c>
      <c r="O695" s="22">
        <f t="shared" si="254"/>
        <v>61807.08</v>
      </c>
      <c r="P695" s="22">
        <v>1121.21</v>
      </c>
      <c r="Q695" s="22">
        <f t="shared" si="255"/>
        <v>140.15125</v>
      </c>
      <c r="R695" s="22">
        <f t="shared" si="264"/>
        <v>560.60500000000002</v>
      </c>
      <c r="S695" s="22">
        <f t="shared" si="256"/>
        <v>60125.264999999999</v>
      </c>
      <c r="U695" s="22">
        <v>61807.08</v>
      </c>
      <c r="V695" s="23">
        <v>62.5</v>
      </c>
      <c r="W695" s="23">
        <v>50</v>
      </c>
      <c r="X695" s="23">
        <f t="shared" si="257"/>
        <v>12.5</v>
      </c>
      <c r="Y695" s="24">
        <f t="shared" si="258"/>
        <v>150</v>
      </c>
      <c r="Z695" s="24">
        <f t="shared" si="259"/>
        <v>591</v>
      </c>
      <c r="AA695" s="22">
        <f t="shared" si="260"/>
        <v>104.5805076142132</v>
      </c>
      <c r="AB695" s="22">
        <f t="shared" si="261"/>
        <v>1254.9660913705584</v>
      </c>
      <c r="AC695" s="22">
        <f t="shared" si="262"/>
        <v>60552.113908629442</v>
      </c>
      <c r="AD695" s="22">
        <f t="shared" si="263"/>
        <v>426.84890862944303</v>
      </c>
      <c r="AE695" s="24"/>
      <c r="AF695" s="4">
        <v>1254.9660913705584</v>
      </c>
      <c r="AG695" s="4">
        <v>0</v>
      </c>
      <c r="AH695" s="4">
        <f t="shared" si="265"/>
        <v>1254.9660913705584</v>
      </c>
    </row>
    <row r="696" spans="1:34">
      <c r="A696" s="16" t="s">
        <v>1642</v>
      </c>
      <c r="B696" s="16" t="s">
        <v>1643</v>
      </c>
      <c r="C696" s="16" t="s">
        <v>988</v>
      </c>
      <c r="D696" s="19">
        <v>39722</v>
      </c>
      <c r="E696" s="16" t="s">
        <v>111</v>
      </c>
      <c r="F696" s="20">
        <v>50</v>
      </c>
      <c r="G696" s="20">
        <v>0</v>
      </c>
      <c r="H696" s="20">
        <v>36</v>
      </c>
      <c r="I696" s="20">
        <v>1</v>
      </c>
      <c r="J696" s="21">
        <f t="shared" si="253"/>
        <v>433</v>
      </c>
      <c r="K696" s="22">
        <v>37976.67</v>
      </c>
      <c r="L696" s="19">
        <v>44804</v>
      </c>
      <c r="M696" s="22">
        <v>10570.12</v>
      </c>
      <c r="N696" s="22">
        <v>27406.55</v>
      </c>
      <c r="O696" s="22">
        <f t="shared" si="254"/>
        <v>27912.899999999998</v>
      </c>
      <c r="P696" s="22">
        <v>506.35</v>
      </c>
      <c r="Q696" s="22">
        <f t="shared" si="255"/>
        <v>63.293750000000003</v>
      </c>
      <c r="R696" s="22">
        <f t="shared" si="264"/>
        <v>253.17500000000001</v>
      </c>
      <c r="S696" s="22">
        <f t="shared" si="256"/>
        <v>27153.375</v>
      </c>
      <c r="U696" s="22">
        <v>27912.899999999998</v>
      </c>
      <c r="V696" s="23">
        <v>62.5</v>
      </c>
      <c r="W696" s="23">
        <v>50</v>
      </c>
      <c r="X696" s="23">
        <f t="shared" si="257"/>
        <v>12.5</v>
      </c>
      <c r="Y696" s="24">
        <f t="shared" si="258"/>
        <v>150</v>
      </c>
      <c r="Z696" s="24">
        <f t="shared" si="259"/>
        <v>591</v>
      </c>
      <c r="AA696" s="22">
        <f t="shared" si="260"/>
        <v>47.229949238578676</v>
      </c>
      <c r="AB696" s="22">
        <f t="shared" si="261"/>
        <v>566.75939086294409</v>
      </c>
      <c r="AC696" s="22">
        <f t="shared" si="262"/>
        <v>27346.140609137055</v>
      </c>
      <c r="AD696" s="22">
        <f t="shared" si="263"/>
        <v>192.76560913705543</v>
      </c>
      <c r="AE696" s="24"/>
      <c r="AF696" s="4">
        <v>566.75939086294409</v>
      </c>
      <c r="AG696" s="4">
        <v>0</v>
      </c>
      <c r="AH696" s="4">
        <f t="shared" si="265"/>
        <v>566.75939086294409</v>
      </c>
    </row>
    <row r="697" spans="1:34">
      <c r="A697" s="16" t="s">
        <v>1644</v>
      </c>
      <c r="B697" s="16" t="s">
        <v>1645</v>
      </c>
      <c r="C697" s="16" t="s">
        <v>1419</v>
      </c>
      <c r="D697" s="19">
        <v>39722</v>
      </c>
      <c r="E697" s="16" t="s">
        <v>111</v>
      </c>
      <c r="F697" s="20">
        <v>50</v>
      </c>
      <c r="G697" s="20">
        <v>0</v>
      </c>
      <c r="H697" s="20">
        <v>36</v>
      </c>
      <c r="I697" s="20">
        <v>1</v>
      </c>
      <c r="J697" s="21">
        <f t="shared" si="253"/>
        <v>433</v>
      </c>
      <c r="K697" s="22">
        <v>2644.8</v>
      </c>
      <c r="L697" s="19">
        <v>44804</v>
      </c>
      <c r="M697" s="22">
        <v>736.19</v>
      </c>
      <c r="N697" s="22">
        <v>1908.61</v>
      </c>
      <c r="O697" s="22">
        <f t="shared" si="254"/>
        <v>1943.87</v>
      </c>
      <c r="P697" s="22">
        <v>35.26</v>
      </c>
      <c r="Q697" s="22">
        <f t="shared" si="255"/>
        <v>4.4074999999999998</v>
      </c>
      <c r="R697" s="22">
        <f t="shared" si="264"/>
        <v>17.63</v>
      </c>
      <c r="S697" s="22">
        <f t="shared" si="256"/>
        <v>1890.9799999999998</v>
      </c>
      <c r="U697" s="22">
        <v>1943.87</v>
      </c>
      <c r="V697" s="23">
        <v>62.5</v>
      </c>
      <c r="W697" s="23">
        <v>50</v>
      </c>
      <c r="X697" s="23">
        <f t="shared" si="257"/>
        <v>12.5</v>
      </c>
      <c r="Y697" s="24">
        <f t="shared" si="258"/>
        <v>150</v>
      </c>
      <c r="Z697" s="24">
        <f t="shared" si="259"/>
        <v>591</v>
      </c>
      <c r="AA697" s="22">
        <f t="shared" si="260"/>
        <v>3.28912013536379</v>
      </c>
      <c r="AB697" s="22">
        <f t="shared" si="261"/>
        <v>39.46944162436548</v>
      </c>
      <c r="AC697" s="22">
        <f t="shared" si="262"/>
        <v>1904.4005583756343</v>
      </c>
      <c r="AD697" s="22">
        <f t="shared" si="263"/>
        <v>13.420558375634528</v>
      </c>
      <c r="AE697" s="24"/>
      <c r="AF697" s="4">
        <v>39.46944162436548</v>
      </c>
      <c r="AG697" s="4">
        <v>0</v>
      </c>
      <c r="AH697" s="4">
        <f t="shared" si="265"/>
        <v>39.46944162436548</v>
      </c>
    </row>
    <row r="698" spans="1:34">
      <c r="A698" s="16" t="s">
        <v>1646</v>
      </c>
      <c r="B698" s="16" t="s">
        <v>1647</v>
      </c>
      <c r="C698" s="16" t="s">
        <v>1648</v>
      </c>
      <c r="D698" s="19">
        <v>39722</v>
      </c>
      <c r="E698" s="16" t="s">
        <v>111</v>
      </c>
      <c r="F698" s="20">
        <v>50</v>
      </c>
      <c r="G698" s="20">
        <v>0</v>
      </c>
      <c r="H698" s="20">
        <v>36</v>
      </c>
      <c r="I698" s="20">
        <v>1</v>
      </c>
      <c r="J698" s="21">
        <f t="shared" si="253"/>
        <v>433</v>
      </c>
      <c r="K698" s="22">
        <v>4191</v>
      </c>
      <c r="L698" s="19">
        <v>44804</v>
      </c>
      <c r="M698" s="22">
        <v>1166.51</v>
      </c>
      <c r="N698" s="22">
        <v>3024.49</v>
      </c>
      <c r="O698" s="22">
        <f t="shared" si="254"/>
        <v>3080.37</v>
      </c>
      <c r="P698" s="22">
        <v>55.88</v>
      </c>
      <c r="Q698" s="22">
        <f t="shared" si="255"/>
        <v>6.9850000000000003</v>
      </c>
      <c r="R698" s="22">
        <f t="shared" si="264"/>
        <v>27.94</v>
      </c>
      <c r="S698" s="22">
        <f t="shared" si="256"/>
        <v>2996.5499999999997</v>
      </c>
      <c r="U698" s="22">
        <v>3080.37</v>
      </c>
      <c r="V698" s="23">
        <v>62.5</v>
      </c>
      <c r="W698" s="23">
        <v>50</v>
      </c>
      <c r="X698" s="23">
        <f t="shared" si="257"/>
        <v>12.5</v>
      </c>
      <c r="Y698" s="24">
        <f t="shared" si="258"/>
        <v>150</v>
      </c>
      <c r="Z698" s="24">
        <f t="shared" si="259"/>
        <v>591</v>
      </c>
      <c r="AA698" s="22">
        <f t="shared" si="260"/>
        <v>5.2121319796954309</v>
      </c>
      <c r="AB698" s="22">
        <f t="shared" si="261"/>
        <v>62.545583756345167</v>
      </c>
      <c r="AC698" s="22">
        <f t="shared" si="262"/>
        <v>3017.8244162436549</v>
      </c>
      <c r="AD698" s="22">
        <f t="shared" si="263"/>
        <v>21.274416243655196</v>
      </c>
      <c r="AE698" s="24"/>
      <c r="AF698" s="4">
        <v>62.545583756345167</v>
      </c>
      <c r="AG698" s="4">
        <v>0</v>
      </c>
      <c r="AH698" s="4">
        <f t="shared" si="265"/>
        <v>62.545583756345167</v>
      </c>
    </row>
    <row r="699" spans="1:34">
      <c r="A699" s="16" t="s">
        <v>1649</v>
      </c>
      <c r="B699" s="16" t="s">
        <v>1650</v>
      </c>
      <c r="C699" s="16" t="s">
        <v>1651</v>
      </c>
      <c r="D699" s="19">
        <v>39722</v>
      </c>
      <c r="E699" s="16" t="s">
        <v>111</v>
      </c>
      <c r="F699" s="20">
        <v>50</v>
      </c>
      <c r="G699" s="20">
        <v>0</v>
      </c>
      <c r="H699" s="20">
        <v>36</v>
      </c>
      <c r="I699" s="20">
        <v>1</v>
      </c>
      <c r="J699" s="21">
        <f t="shared" si="253"/>
        <v>433</v>
      </c>
      <c r="K699" s="22">
        <v>22650.37</v>
      </c>
      <c r="L699" s="19">
        <v>44804</v>
      </c>
      <c r="M699" s="22">
        <v>6304.38</v>
      </c>
      <c r="N699" s="22">
        <v>16345.99</v>
      </c>
      <c r="O699" s="22">
        <f t="shared" si="254"/>
        <v>16647.989999999998</v>
      </c>
      <c r="P699" s="22">
        <v>302</v>
      </c>
      <c r="Q699" s="22">
        <f t="shared" si="255"/>
        <v>37.75</v>
      </c>
      <c r="R699" s="22">
        <f t="shared" si="264"/>
        <v>151</v>
      </c>
      <c r="S699" s="22">
        <f t="shared" si="256"/>
        <v>16194.989999999998</v>
      </c>
      <c r="U699" s="22">
        <v>16647.989999999998</v>
      </c>
      <c r="V699" s="23">
        <v>62.5</v>
      </c>
      <c r="W699" s="23">
        <v>50</v>
      </c>
      <c r="X699" s="23">
        <f t="shared" si="257"/>
        <v>12.5</v>
      </c>
      <c r="Y699" s="24">
        <f t="shared" si="258"/>
        <v>150</v>
      </c>
      <c r="Z699" s="24">
        <f t="shared" si="259"/>
        <v>591</v>
      </c>
      <c r="AA699" s="22">
        <f t="shared" si="260"/>
        <v>28.16918781725888</v>
      </c>
      <c r="AB699" s="22">
        <f t="shared" si="261"/>
        <v>338.03025380710653</v>
      </c>
      <c r="AC699" s="22">
        <f t="shared" si="262"/>
        <v>16309.959746192892</v>
      </c>
      <c r="AD699" s="22">
        <f t="shared" si="263"/>
        <v>114.96974619289358</v>
      </c>
      <c r="AE699" s="24"/>
      <c r="AF699" s="4">
        <v>338.03025380710653</v>
      </c>
      <c r="AG699" s="4">
        <v>0</v>
      </c>
      <c r="AH699" s="4">
        <f t="shared" si="265"/>
        <v>338.03025380710653</v>
      </c>
    </row>
    <row r="700" spans="1:34">
      <c r="A700" s="16" t="s">
        <v>1652</v>
      </c>
      <c r="B700" s="16" t="s">
        <v>1653</v>
      </c>
      <c r="C700" s="16" t="s">
        <v>1585</v>
      </c>
      <c r="D700" s="19">
        <v>39722</v>
      </c>
      <c r="E700" s="16" t="s">
        <v>111</v>
      </c>
      <c r="F700" s="20">
        <v>50</v>
      </c>
      <c r="G700" s="20">
        <v>0</v>
      </c>
      <c r="H700" s="20">
        <v>36</v>
      </c>
      <c r="I700" s="20">
        <v>1</v>
      </c>
      <c r="J700" s="21">
        <f t="shared" si="253"/>
        <v>433</v>
      </c>
      <c r="K700" s="22">
        <v>6445.18</v>
      </c>
      <c r="L700" s="19">
        <v>44804</v>
      </c>
      <c r="M700" s="22">
        <v>1793.86</v>
      </c>
      <c r="N700" s="22">
        <v>4651.32</v>
      </c>
      <c r="O700" s="22">
        <f t="shared" si="254"/>
        <v>4737.25</v>
      </c>
      <c r="P700" s="22">
        <v>85.93</v>
      </c>
      <c r="Q700" s="22">
        <f t="shared" si="255"/>
        <v>10.741250000000001</v>
      </c>
      <c r="R700" s="22">
        <f t="shared" si="264"/>
        <v>42.965000000000003</v>
      </c>
      <c r="S700" s="22">
        <f t="shared" si="256"/>
        <v>4608.3549999999996</v>
      </c>
      <c r="U700" s="22">
        <v>4737.25</v>
      </c>
      <c r="V700" s="23">
        <v>62.5</v>
      </c>
      <c r="W700" s="23">
        <v>50</v>
      </c>
      <c r="X700" s="23">
        <f t="shared" si="257"/>
        <v>12.5</v>
      </c>
      <c r="Y700" s="24">
        <f t="shared" si="258"/>
        <v>150</v>
      </c>
      <c r="Z700" s="24">
        <f t="shared" si="259"/>
        <v>591</v>
      </c>
      <c r="AA700" s="22">
        <f t="shared" si="260"/>
        <v>8.0156514382402708</v>
      </c>
      <c r="AB700" s="22">
        <f t="shared" si="261"/>
        <v>96.187817258883257</v>
      </c>
      <c r="AC700" s="22">
        <f t="shared" si="262"/>
        <v>4641.0621827411169</v>
      </c>
      <c r="AD700" s="22">
        <f t="shared" si="263"/>
        <v>32.707182741117322</v>
      </c>
      <c r="AE700" s="24"/>
      <c r="AF700" s="4">
        <v>96.187817258883257</v>
      </c>
      <c r="AG700" s="4">
        <v>0</v>
      </c>
      <c r="AH700" s="4">
        <f t="shared" si="265"/>
        <v>96.187817258883257</v>
      </c>
    </row>
    <row r="701" spans="1:34">
      <c r="A701" s="16" t="s">
        <v>1654</v>
      </c>
      <c r="B701" s="16" t="s">
        <v>1655</v>
      </c>
      <c r="C701" s="16" t="s">
        <v>1585</v>
      </c>
      <c r="D701" s="19">
        <v>39722</v>
      </c>
      <c r="E701" s="16" t="s">
        <v>111</v>
      </c>
      <c r="F701" s="20">
        <v>50</v>
      </c>
      <c r="G701" s="20">
        <v>0</v>
      </c>
      <c r="H701" s="20">
        <v>36</v>
      </c>
      <c r="I701" s="20">
        <v>1</v>
      </c>
      <c r="J701" s="21">
        <f t="shared" si="253"/>
        <v>433</v>
      </c>
      <c r="K701" s="22">
        <v>220304.04</v>
      </c>
      <c r="L701" s="19">
        <v>44804</v>
      </c>
      <c r="M701" s="22">
        <v>61317.94</v>
      </c>
      <c r="N701" s="22">
        <v>158986.1</v>
      </c>
      <c r="O701" s="22">
        <f t="shared" si="254"/>
        <v>161923.48000000001</v>
      </c>
      <c r="P701" s="22">
        <v>2937.38</v>
      </c>
      <c r="Q701" s="22">
        <f t="shared" si="255"/>
        <v>367.17250000000001</v>
      </c>
      <c r="R701" s="22">
        <f t="shared" si="264"/>
        <v>1468.69</v>
      </c>
      <c r="S701" s="22">
        <f t="shared" si="256"/>
        <v>157517.41</v>
      </c>
      <c r="U701" s="22">
        <v>161923.48000000001</v>
      </c>
      <c r="V701" s="23">
        <v>62.5</v>
      </c>
      <c r="W701" s="23">
        <v>50</v>
      </c>
      <c r="X701" s="23">
        <f t="shared" si="257"/>
        <v>12.5</v>
      </c>
      <c r="Y701" s="24">
        <f t="shared" si="258"/>
        <v>150</v>
      </c>
      <c r="Z701" s="24">
        <f t="shared" si="259"/>
        <v>591</v>
      </c>
      <c r="AA701" s="22">
        <f t="shared" si="260"/>
        <v>273.98219966159053</v>
      </c>
      <c r="AB701" s="22">
        <f t="shared" si="261"/>
        <v>3287.7863959390861</v>
      </c>
      <c r="AC701" s="22">
        <f t="shared" si="262"/>
        <v>158635.69360406091</v>
      </c>
      <c r="AD701" s="22">
        <f t="shared" si="263"/>
        <v>1118.2836040609109</v>
      </c>
      <c r="AE701" s="24"/>
      <c r="AF701" s="4">
        <v>3287.7863959390861</v>
      </c>
      <c r="AG701" s="4">
        <v>0</v>
      </c>
      <c r="AH701" s="4">
        <f t="shared" si="265"/>
        <v>3287.7863959390861</v>
      </c>
    </row>
    <row r="702" spans="1:34">
      <c r="A702" s="16" t="s">
        <v>1656</v>
      </c>
      <c r="B702" s="16" t="s">
        <v>1657</v>
      </c>
      <c r="C702" s="16" t="s">
        <v>1658</v>
      </c>
      <c r="D702" s="19">
        <v>39722</v>
      </c>
      <c r="E702" s="16" t="s">
        <v>111</v>
      </c>
      <c r="F702" s="20">
        <v>50</v>
      </c>
      <c r="G702" s="20">
        <v>0</v>
      </c>
      <c r="H702" s="20">
        <v>36</v>
      </c>
      <c r="I702" s="20">
        <v>1</v>
      </c>
      <c r="J702" s="21">
        <f t="shared" si="253"/>
        <v>433</v>
      </c>
      <c r="K702" s="22">
        <v>8984.2000000000007</v>
      </c>
      <c r="L702" s="19">
        <v>44804</v>
      </c>
      <c r="M702" s="22">
        <v>2500.54</v>
      </c>
      <c r="N702" s="22">
        <v>6483.66</v>
      </c>
      <c r="O702" s="22">
        <f t="shared" si="254"/>
        <v>6603.44</v>
      </c>
      <c r="P702" s="22">
        <v>119.78</v>
      </c>
      <c r="Q702" s="22">
        <f t="shared" si="255"/>
        <v>14.9725</v>
      </c>
      <c r="R702" s="22">
        <f t="shared" si="264"/>
        <v>59.89</v>
      </c>
      <c r="S702" s="22">
        <f t="shared" si="256"/>
        <v>6423.7699999999995</v>
      </c>
      <c r="U702" s="22">
        <v>6603.44</v>
      </c>
      <c r="V702" s="23">
        <v>62.5</v>
      </c>
      <c r="W702" s="23">
        <v>50</v>
      </c>
      <c r="X702" s="23">
        <f t="shared" si="257"/>
        <v>12.5</v>
      </c>
      <c r="Y702" s="24">
        <f t="shared" si="258"/>
        <v>150</v>
      </c>
      <c r="Z702" s="24">
        <f t="shared" si="259"/>
        <v>591</v>
      </c>
      <c r="AA702" s="22">
        <f t="shared" si="260"/>
        <v>11.173333333333332</v>
      </c>
      <c r="AB702" s="22">
        <f t="shared" si="261"/>
        <v>134.07999999999998</v>
      </c>
      <c r="AC702" s="22">
        <f t="shared" si="262"/>
        <v>6469.36</v>
      </c>
      <c r="AD702" s="22">
        <f t="shared" si="263"/>
        <v>45.590000000000146</v>
      </c>
      <c r="AE702" s="24"/>
      <c r="AF702" s="4">
        <v>134.07999999999998</v>
      </c>
      <c r="AG702" s="4">
        <v>0</v>
      </c>
      <c r="AH702" s="4">
        <f t="shared" si="265"/>
        <v>134.07999999999998</v>
      </c>
    </row>
    <row r="703" spans="1:34">
      <c r="A703" s="16" t="s">
        <v>1659</v>
      </c>
      <c r="B703" s="16" t="s">
        <v>1660</v>
      </c>
      <c r="C703" s="16" t="s">
        <v>1661</v>
      </c>
      <c r="D703" s="19">
        <v>39722</v>
      </c>
      <c r="E703" s="16" t="s">
        <v>111</v>
      </c>
      <c r="F703" s="20">
        <v>50</v>
      </c>
      <c r="G703" s="20">
        <v>0</v>
      </c>
      <c r="H703" s="20">
        <v>36</v>
      </c>
      <c r="I703" s="20">
        <v>1</v>
      </c>
      <c r="J703" s="21">
        <f t="shared" si="253"/>
        <v>433</v>
      </c>
      <c r="K703" s="22">
        <v>5859.26</v>
      </c>
      <c r="L703" s="19">
        <v>44804</v>
      </c>
      <c r="M703" s="22">
        <v>1630.9</v>
      </c>
      <c r="N703" s="22">
        <v>4228.3599999999997</v>
      </c>
      <c r="O703" s="22">
        <f t="shared" si="254"/>
        <v>4306.4799999999996</v>
      </c>
      <c r="P703" s="22">
        <v>78.12</v>
      </c>
      <c r="Q703" s="22">
        <f t="shared" si="255"/>
        <v>9.7650000000000006</v>
      </c>
      <c r="R703" s="22">
        <f t="shared" si="264"/>
        <v>39.06</v>
      </c>
      <c r="S703" s="22">
        <f t="shared" si="256"/>
        <v>4189.2999999999993</v>
      </c>
      <c r="U703" s="22">
        <v>4306.4799999999996</v>
      </c>
      <c r="V703" s="23">
        <v>62.5</v>
      </c>
      <c r="W703" s="23">
        <v>50</v>
      </c>
      <c r="X703" s="23">
        <f t="shared" si="257"/>
        <v>12.5</v>
      </c>
      <c r="Y703" s="24">
        <f t="shared" si="258"/>
        <v>150</v>
      </c>
      <c r="Z703" s="24">
        <f t="shared" si="259"/>
        <v>591</v>
      </c>
      <c r="AA703" s="22">
        <f t="shared" si="260"/>
        <v>7.2867681895093055</v>
      </c>
      <c r="AB703" s="22">
        <f t="shared" si="261"/>
        <v>87.441218274111662</v>
      </c>
      <c r="AC703" s="22">
        <f t="shared" si="262"/>
        <v>4219.0387817258879</v>
      </c>
      <c r="AD703" s="22">
        <f t="shared" si="263"/>
        <v>29.738781725888657</v>
      </c>
      <c r="AE703" s="24"/>
      <c r="AF703" s="4">
        <v>87.441218274111662</v>
      </c>
      <c r="AG703" s="4">
        <v>0</v>
      </c>
      <c r="AH703" s="4">
        <f t="shared" si="265"/>
        <v>87.441218274111662</v>
      </c>
    </row>
    <row r="704" spans="1:34">
      <c r="A704" s="16" t="s">
        <v>1662</v>
      </c>
      <c r="B704" s="16" t="s">
        <v>1663</v>
      </c>
      <c r="C704" s="16" t="s">
        <v>1487</v>
      </c>
      <c r="D704" s="19">
        <v>39722</v>
      </c>
      <c r="E704" s="16" t="s">
        <v>111</v>
      </c>
      <c r="F704" s="20">
        <v>50</v>
      </c>
      <c r="G704" s="20">
        <v>0</v>
      </c>
      <c r="H704" s="20">
        <v>36</v>
      </c>
      <c r="I704" s="20">
        <v>1</v>
      </c>
      <c r="J704" s="21">
        <f t="shared" si="253"/>
        <v>433</v>
      </c>
      <c r="K704" s="22">
        <v>25487.77</v>
      </c>
      <c r="L704" s="19">
        <v>44804</v>
      </c>
      <c r="M704" s="22">
        <v>7094.16</v>
      </c>
      <c r="N704" s="22">
        <v>18393.61</v>
      </c>
      <c r="O704" s="22">
        <f t="shared" si="254"/>
        <v>18733.45</v>
      </c>
      <c r="P704" s="22">
        <v>339.84</v>
      </c>
      <c r="Q704" s="22">
        <f t="shared" si="255"/>
        <v>42.48</v>
      </c>
      <c r="R704" s="22">
        <f t="shared" si="264"/>
        <v>169.92</v>
      </c>
      <c r="S704" s="22">
        <f t="shared" si="256"/>
        <v>18223.690000000002</v>
      </c>
      <c r="U704" s="22">
        <v>18733.45</v>
      </c>
      <c r="V704" s="23">
        <v>62.5</v>
      </c>
      <c r="W704" s="23">
        <v>50</v>
      </c>
      <c r="X704" s="23">
        <f t="shared" si="257"/>
        <v>12.5</v>
      </c>
      <c r="Y704" s="24">
        <f t="shared" si="258"/>
        <v>150</v>
      </c>
      <c r="Z704" s="24">
        <f t="shared" si="259"/>
        <v>591</v>
      </c>
      <c r="AA704" s="22">
        <f t="shared" si="260"/>
        <v>31.697884940778344</v>
      </c>
      <c r="AB704" s="22">
        <f t="shared" si="261"/>
        <v>380.3746192893401</v>
      </c>
      <c r="AC704" s="22">
        <f t="shared" si="262"/>
        <v>18353.075380710659</v>
      </c>
      <c r="AD704" s="22">
        <f t="shared" si="263"/>
        <v>129.38538071065705</v>
      </c>
      <c r="AE704" s="24"/>
      <c r="AF704" s="4">
        <v>380.3746192893401</v>
      </c>
      <c r="AG704" s="4">
        <v>0</v>
      </c>
      <c r="AH704" s="4">
        <f t="shared" si="265"/>
        <v>380.3746192893401</v>
      </c>
    </row>
    <row r="705" spans="1:34">
      <c r="A705" s="16" t="s">
        <v>1664</v>
      </c>
      <c r="B705" s="16" t="s">
        <v>1665</v>
      </c>
      <c r="C705" s="16" t="s">
        <v>1567</v>
      </c>
      <c r="D705" s="19">
        <v>39722</v>
      </c>
      <c r="E705" s="16" t="s">
        <v>111</v>
      </c>
      <c r="F705" s="20">
        <v>50</v>
      </c>
      <c r="G705" s="20">
        <v>0</v>
      </c>
      <c r="H705" s="20">
        <v>36</v>
      </c>
      <c r="I705" s="20">
        <v>1</v>
      </c>
      <c r="J705" s="21">
        <f t="shared" si="253"/>
        <v>433</v>
      </c>
      <c r="K705" s="22">
        <v>66525.64</v>
      </c>
      <c r="L705" s="19">
        <v>44804</v>
      </c>
      <c r="M705" s="22">
        <v>18516.27</v>
      </c>
      <c r="N705" s="22">
        <v>48009.37</v>
      </c>
      <c r="O705" s="22">
        <f t="shared" si="254"/>
        <v>48896.37</v>
      </c>
      <c r="P705" s="22">
        <v>887</v>
      </c>
      <c r="Q705" s="22">
        <f t="shared" si="255"/>
        <v>110.875</v>
      </c>
      <c r="R705" s="22">
        <f t="shared" si="264"/>
        <v>443.5</v>
      </c>
      <c r="S705" s="22">
        <f t="shared" si="256"/>
        <v>47565.87</v>
      </c>
      <c r="U705" s="22">
        <v>48896.37</v>
      </c>
      <c r="V705" s="23">
        <v>62.5</v>
      </c>
      <c r="W705" s="23">
        <v>50</v>
      </c>
      <c r="X705" s="23">
        <f t="shared" si="257"/>
        <v>12.5</v>
      </c>
      <c r="Y705" s="24">
        <f t="shared" si="258"/>
        <v>150</v>
      </c>
      <c r="Z705" s="24">
        <f t="shared" si="259"/>
        <v>591</v>
      </c>
      <c r="AA705" s="22">
        <f t="shared" si="260"/>
        <v>82.734974619289346</v>
      </c>
      <c r="AB705" s="22">
        <f t="shared" si="261"/>
        <v>992.81969543147216</v>
      </c>
      <c r="AC705" s="22">
        <f t="shared" si="262"/>
        <v>47903.550304568533</v>
      </c>
      <c r="AD705" s="22">
        <f t="shared" si="263"/>
        <v>337.68030456853012</v>
      </c>
      <c r="AE705" s="24"/>
      <c r="AF705" s="4">
        <v>992.81969543147216</v>
      </c>
      <c r="AG705" s="4">
        <v>0</v>
      </c>
      <c r="AH705" s="4">
        <f t="shared" si="265"/>
        <v>992.81969543147216</v>
      </c>
    </row>
    <row r="706" spans="1:34">
      <c r="A706" s="16" t="s">
        <v>1666</v>
      </c>
      <c r="B706" s="16" t="s">
        <v>1667</v>
      </c>
      <c r="C706" s="16" t="s">
        <v>1668</v>
      </c>
      <c r="D706" s="19">
        <v>39722</v>
      </c>
      <c r="E706" s="16" t="s">
        <v>111</v>
      </c>
      <c r="F706" s="20">
        <v>50</v>
      </c>
      <c r="G706" s="20">
        <v>0</v>
      </c>
      <c r="H706" s="20">
        <v>36</v>
      </c>
      <c r="I706" s="20">
        <v>1</v>
      </c>
      <c r="J706" s="21">
        <f t="shared" ref="J706:J769" si="266">(H706*12)+I706</f>
        <v>433</v>
      </c>
      <c r="K706" s="22">
        <v>15190.67</v>
      </c>
      <c r="L706" s="19">
        <v>44804</v>
      </c>
      <c r="M706" s="22">
        <v>4228.03</v>
      </c>
      <c r="N706" s="22">
        <v>10962.64</v>
      </c>
      <c r="O706" s="22">
        <f t="shared" ref="O706:O769" si="267">+N706+P706</f>
        <v>11165.18</v>
      </c>
      <c r="P706" s="22">
        <v>202.54</v>
      </c>
      <c r="Q706" s="22">
        <f t="shared" ref="Q706:Q769" si="268">+P706/8</f>
        <v>25.317499999999999</v>
      </c>
      <c r="R706" s="22">
        <f t="shared" si="264"/>
        <v>101.27</v>
      </c>
      <c r="S706" s="22">
        <f t="shared" ref="S706:S769" si="269">+O706-P706-R706</f>
        <v>10861.369999999999</v>
      </c>
      <c r="U706" s="22">
        <v>11165.18</v>
      </c>
      <c r="V706" s="23">
        <v>62.5</v>
      </c>
      <c r="W706" s="23">
        <v>50</v>
      </c>
      <c r="X706" s="23">
        <f t="shared" ref="X706:X769" si="270">+V706-W706</f>
        <v>12.5</v>
      </c>
      <c r="Y706" s="24">
        <f t="shared" ref="Y706:Y769" si="271">+X706*12</f>
        <v>150</v>
      </c>
      <c r="Z706" s="24">
        <f t="shared" ref="Z706:Z769" si="272">+J706+Y706+8</f>
        <v>591</v>
      </c>
      <c r="AA706" s="22">
        <f t="shared" ref="AA706:AA769" si="273">+U706/Z706</f>
        <v>18.892013536379018</v>
      </c>
      <c r="AB706" s="22">
        <f t="shared" ref="AB706:AB769" si="274">+AA706*12</f>
        <v>226.70416243654822</v>
      </c>
      <c r="AC706" s="22">
        <f t="shared" ref="AC706:AC769" si="275">+U706-AB706</f>
        <v>10938.475837563452</v>
      </c>
      <c r="AD706" s="22">
        <f t="shared" ref="AD706:AD769" si="276">+AC706-S706</f>
        <v>77.105837563452951</v>
      </c>
      <c r="AE706" s="24"/>
      <c r="AF706" s="4">
        <v>226.70416243654822</v>
      </c>
      <c r="AG706" s="4">
        <v>0</v>
      </c>
      <c r="AH706" s="4">
        <f t="shared" si="265"/>
        <v>226.70416243654822</v>
      </c>
    </row>
    <row r="707" spans="1:34">
      <c r="A707" s="16" t="s">
        <v>1669</v>
      </c>
      <c r="B707" s="16" t="s">
        <v>1670</v>
      </c>
      <c r="C707" s="16" t="s">
        <v>1405</v>
      </c>
      <c r="D707" s="19">
        <v>39722</v>
      </c>
      <c r="E707" s="16" t="s">
        <v>111</v>
      </c>
      <c r="F707" s="20">
        <v>50</v>
      </c>
      <c r="G707" s="20">
        <v>0</v>
      </c>
      <c r="H707" s="20">
        <v>36</v>
      </c>
      <c r="I707" s="20">
        <v>1</v>
      </c>
      <c r="J707" s="21">
        <f t="shared" si="266"/>
        <v>433</v>
      </c>
      <c r="K707" s="22">
        <v>1763.2</v>
      </c>
      <c r="L707" s="19">
        <v>44804</v>
      </c>
      <c r="M707" s="22">
        <v>490.71</v>
      </c>
      <c r="N707" s="22">
        <v>1272.49</v>
      </c>
      <c r="O707" s="22">
        <f t="shared" si="267"/>
        <v>1295.99</v>
      </c>
      <c r="P707" s="22">
        <v>23.5</v>
      </c>
      <c r="Q707" s="22">
        <f t="shared" si="268"/>
        <v>2.9375</v>
      </c>
      <c r="R707" s="22">
        <f t="shared" ref="R707:R770" si="277">+Q707*4</f>
        <v>11.75</v>
      </c>
      <c r="S707" s="22">
        <f t="shared" si="269"/>
        <v>1260.74</v>
      </c>
      <c r="U707" s="22">
        <v>1295.99</v>
      </c>
      <c r="V707" s="23">
        <v>62.5</v>
      </c>
      <c r="W707" s="23">
        <v>50</v>
      </c>
      <c r="X707" s="23">
        <f t="shared" si="270"/>
        <v>12.5</v>
      </c>
      <c r="Y707" s="24">
        <f t="shared" si="271"/>
        <v>150</v>
      </c>
      <c r="Z707" s="24">
        <f t="shared" si="272"/>
        <v>591</v>
      </c>
      <c r="AA707" s="22">
        <f t="shared" si="273"/>
        <v>2.1928764805414551</v>
      </c>
      <c r="AB707" s="22">
        <f t="shared" si="274"/>
        <v>26.31451776649746</v>
      </c>
      <c r="AC707" s="22">
        <f t="shared" si="275"/>
        <v>1269.6754822335026</v>
      </c>
      <c r="AD707" s="22">
        <f t="shared" si="276"/>
        <v>8.9354822335026256</v>
      </c>
      <c r="AE707" s="24"/>
      <c r="AF707" s="4">
        <v>26.31451776649746</v>
      </c>
      <c r="AG707" s="4">
        <v>0</v>
      </c>
      <c r="AH707" s="4">
        <f t="shared" ref="AH707:AH770" si="278">+AF707+AG707</f>
        <v>26.31451776649746</v>
      </c>
    </row>
    <row r="708" spans="1:34">
      <c r="A708" s="16" t="s">
        <v>1671</v>
      </c>
      <c r="B708" s="16" t="s">
        <v>1672</v>
      </c>
      <c r="C708" s="16" t="s">
        <v>754</v>
      </c>
      <c r="D708" s="19">
        <v>39722</v>
      </c>
      <c r="E708" s="16" t="s">
        <v>111</v>
      </c>
      <c r="F708" s="20">
        <v>50</v>
      </c>
      <c r="G708" s="20">
        <v>0</v>
      </c>
      <c r="H708" s="20">
        <v>36</v>
      </c>
      <c r="I708" s="20">
        <v>1</v>
      </c>
      <c r="J708" s="21">
        <f t="shared" si="266"/>
        <v>433</v>
      </c>
      <c r="K708" s="22">
        <v>3051.7</v>
      </c>
      <c r="L708" s="19">
        <v>44804</v>
      </c>
      <c r="M708" s="22">
        <v>849.34</v>
      </c>
      <c r="N708" s="22">
        <v>2202.36</v>
      </c>
      <c r="O708" s="22">
        <f t="shared" si="267"/>
        <v>2243.04</v>
      </c>
      <c r="P708" s="22">
        <v>40.68</v>
      </c>
      <c r="Q708" s="22">
        <f t="shared" si="268"/>
        <v>5.085</v>
      </c>
      <c r="R708" s="22">
        <f t="shared" si="277"/>
        <v>20.34</v>
      </c>
      <c r="S708" s="22">
        <f t="shared" si="269"/>
        <v>2182.02</v>
      </c>
      <c r="U708" s="22">
        <v>2243.04</v>
      </c>
      <c r="V708" s="23">
        <v>62.5</v>
      </c>
      <c r="W708" s="23">
        <v>50</v>
      </c>
      <c r="X708" s="23">
        <f t="shared" si="270"/>
        <v>12.5</v>
      </c>
      <c r="Y708" s="24">
        <f t="shared" si="271"/>
        <v>150</v>
      </c>
      <c r="Z708" s="24">
        <f t="shared" si="272"/>
        <v>591</v>
      </c>
      <c r="AA708" s="22">
        <f t="shared" si="273"/>
        <v>3.7953299492385786</v>
      </c>
      <c r="AB708" s="22">
        <f t="shared" si="274"/>
        <v>45.543959390862945</v>
      </c>
      <c r="AC708" s="22">
        <f t="shared" si="275"/>
        <v>2197.4960406091368</v>
      </c>
      <c r="AD708" s="22">
        <f t="shared" si="276"/>
        <v>15.476040609136817</v>
      </c>
      <c r="AE708" s="24"/>
      <c r="AF708" s="4">
        <v>45.543959390862945</v>
      </c>
      <c r="AG708" s="4">
        <v>0</v>
      </c>
      <c r="AH708" s="4">
        <f t="shared" si="278"/>
        <v>45.543959390862945</v>
      </c>
    </row>
    <row r="709" spans="1:34">
      <c r="A709" s="16" t="s">
        <v>1673</v>
      </c>
      <c r="B709" s="16" t="s">
        <v>1674</v>
      </c>
      <c r="C709" s="16" t="s">
        <v>1253</v>
      </c>
      <c r="D709" s="19">
        <v>39722</v>
      </c>
      <c r="E709" s="16" t="s">
        <v>111</v>
      </c>
      <c r="F709" s="20">
        <v>50</v>
      </c>
      <c r="G709" s="20">
        <v>0</v>
      </c>
      <c r="H709" s="20">
        <v>36</v>
      </c>
      <c r="I709" s="20">
        <v>1</v>
      </c>
      <c r="J709" s="21">
        <f t="shared" si="266"/>
        <v>433</v>
      </c>
      <c r="K709" s="22">
        <v>2034.46</v>
      </c>
      <c r="L709" s="19">
        <v>44804</v>
      </c>
      <c r="M709" s="22">
        <v>566.22</v>
      </c>
      <c r="N709" s="22">
        <v>1468.24</v>
      </c>
      <c r="O709" s="22">
        <f t="shared" si="267"/>
        <v>1495.36</v>
      </c>
      <c r="P709" s="22">
        <v>27.12</v>
      </c>
      <c r="Q709" s="22">
        <f t="shared" si="268"/>
        <v>3.39</v>
      </c>
      <c r="R709" s="22">
        <f t="shared" si="277"/>
        <v>13.56</v>
      </c>
      <c r="S709" s="22">
        <f t="shared" si="269"/>
        <v>1454.68</v>
      </c>
      <c r="U709" s="22">
        <v>1495.36</v>
      </c>
      <c r="V709" s="23">
        <v>62.5</v>
      </c>
      <c r="W709" s="23">
        <v>50</v>
      </c>
      <c r="X709" s="23">
        <f t="shared" si="270"/>
        <v>12.5</v>
      </c>
      <c r="Y709" s="24">
        <f t="shared" si="271"/>
        <v>150</v>
      </c>
      <c r="Z709" s="24">
        <f t="shared" si="272"/>
        <v>591</v>
      </c>
      <c r="AA709" s="22">
        <f t="shared" si="273"/>
        <v>2.5302199661590521</v>
      </c>
      <c r="AB709" s="22">
        <f t="shared" si="274"/>
        <v>30.362639593908625</v>
      </c>
      <c r="AC709" s="22">
        <f t="shared" si="275"/>
        <v>1464.9973604060913</v>
      </c>
      <c r="AD709" s="22">
        <f t="shared" si="276"/>
        <v>10.317360406091211</v>
      </c>
      <c r="AE709" s="24"/>
      <c r="AF709" s="4">
        <v>30.362639593908625</v>
      </c>
      <c r="AG709" s="4">
        <v>0</v>
      </c>
      <c r="AH709" s="4">
        <f t="shared" si="278"/>
        <v>30.362639593908625</v>
      </c>
    </row>
    <row r="710" spans="1:34">
      <c r="A710" s="16" t="s">
        <v>1675</v>
      </c>
      <c r="B710" s="16" t="s">
        <v>1676</v>
      </c>
      <c r="C710" s="16" t="s">
        <v>1487</v>
      </c>
      <c r="D710" s="19">
        <v>39722</v>
      </c>
      <c r="E710" s="16" t="s">
        <v>111</v>
      </c>
      <c r="F710" s="20">
        <v>50</v>
      </c>
      <c r="G710" s="20">
        <v>0</v>
      </c>
      <c r="H710" s="20">
        <v>36</v>
      </c>
      <c r="I710" s="20">
        <v>1</v>
      </c>
      <c r="J710" s="21">
        <f t="shared" si="266"/>
        <v>433</v>
      </c>
      <c r="K710" s="22">
        <v>9863.08</v>
      </c>
      <c r="L710" s="19">
        <v>44804</v>
      </c>
      <c r="M710" s="22">
        <v>2745.21</v>
      </c>
      <c r="N710" s="22">
        <v>7117.87</v>
      </c>
      <c r="O710" s="22">
        <f t="shared" si="267"/>
        <v>7249.37</v>
      </c>
      <c r="P710" s="22">
        <v>131.5</v>
      </c>
      <c r="Q710" s="22">
        <f t="shared" si="268"/>
        <v>16.4375</v>
      </c>
      <c r="R710" s="22">
        <f t="shared" si="277"/>
        <v>65.75</v>
      </c>
      <c r="S710" s="22">
        <f t="shared" si="269"/>
        <v>7052.12</v>
      </c>
      <c r="U710" s="22">
        <v>7249.37</v>
      </c>
      <c r="V710" s="23">
        <v>62.5</v>
      </c>
      <c r="W710" s="23">
        <v>50</v>
      </c>
      <c r="X710" s="23">
        <f t="shared" si="270"/>
        <v>12.5</v>
      </c>
      <c r="Y710" s="24">
        <f t="shared" si="271"/>
        <v>150</v>
      </c>
      <c r="Z710" s="24">
        <f t="shared" si="272"/>
        <v>591</v>
      </c>
      <c r="AA710" s="22">
        <f t="shared" si="273"/>
        <v>12.266277495769881</v>
      </c>
      <c r="AB710" s="22">
        <f t="shared" si="274"/>
        <v>147.19532994923856</v>
      </c>
      <c r="AC710" s="22">
        <f t="shared" si="275"/>
        <v>7102.1746700507611</v>
      </c>
      <c r="AD710" s="22">
        <f t="shared" si="276"/>
        <v>50.05467005076116</v>
      </c>
      <c r="AE710" s="24"/>
      <c r="AF710" s="4">
        <v>147.19532994923856</v>
      </c>
      <c r="AG710" s="4">
        <v>0</v>
      </c>
      <c r="AH710" s="4">
        <f t="shared" si="278"/>
        <v>147.19532994923856</v>
      </c>
    </row>
    <row r="711" spans="1:34">
      <c r="A711" s="16" t="s">
        <v>1677</v>
      </c>
      <c r="B711" s="16" t="s">
        <v>1678</v>
      </c>
      <c r="C711" s="16" t="s">
        <v>1352</v>
      </c>
      <c r="D711" s="19">
        <v>39722</v>
      </c>
      <c r="E711" s="16" t="s">
        <v>111</v>
      </c>
      <c r="F711" s="20">
        <v>50</v>
      </c>
      <c r="G711" s="20">
        <v>0</v>
      </c>
      <c r="H711" s="20">
        <v>36</v>
      </c>
      <c r="I711" s="20">
        <v>1</v>
      </c>
      <c r="J711" s="21">
        <f t="shared" si="266"/>
        <v>433</v>
      </c>
      <c r="K711" s="22">
        <v>3415.53</v>
      </c>
      <c r="L711" s="19">
        <v>44804</v>
      </c>
      <c r="M711" s="22">
        <v>950.65</v>
      </c>
      <c r="N711" s="22">
        <v>2464.88</v>
      </c>
      <c r="O711" s="22">
        <f t="shared" si="267"/>
        <v>2510.42</v>
      </c>
      <c r="P711" s="22">
        <v>45.54</v>
      </c>
      <c r="Q711" s="22">
        <f t="shared" si="268"/>
        <v>5.6924999999999999</v>
      </c>
      <c r="R711" s="22">
        <f t="shared" si="277"/>
        <v>22.77</v>
      </c>
      <c r="S711" s="22">
        <f t="shared" si="269"/>
        <v>2442.11</v>
      </c>
      <c r="U711" s="22">
        <v>2510.42</v>
      </c>
      <c r="V711" s="23">
        <v>62.5</v>
      </c>
      <c r="W711" s="23">
        <v>50</v>
      </c>
      <c r="X711" s="23">
        <f t="shared" si="270"/>
        <v>12.5</v>
      </c>
      <c r="Y711" s="24">
        <f t="shared" si="271"/>
        <v>150</v>
      </c>
      <c r="Z711" s="24">
        <f t="shared" si="272"/>
        <v>591</v>
      </c>
      <c r="AA711" s="22">
        <f t="shared" si="273"/>
        <v>4.2477495769881557</v>
      </c>
      <c r="AB711" s="22">
        <f t="shared" si="274"/>
        <v>50.972994923857868</v>
      </c>
      <c r="AC711" s="22">
        <f t="shared" si="275"/>
        <v>2459.447005076142</v>
      </c>
      <c r="AD711" s="22">
        <f t="shared" si="276"/>
        <v>17.33700507614185</v>
      </c>
      <c r="AE711" s="24"/>
      <c r="AF711" s="4">
        <v>50.972994923857868</v>
      </c>
      <c r="AG711" s="4">
        <v>0</v>
      </c>
      <c r="AH711" s="4">
        <f t="shared" si="278"/>
        <v>50.972994923857868</v>
      </c>
    </row>
    <row r="712" spans="1:34">
      <c r="A712" s="16" t="s">
        <v>1679</v>
      </c>
      <c r="B712" s="16" t="s">
        <v>1680</v>
      </c>
      <c r="C712" s="16" t="s">
        <v>1355</v>
      </c>
      <c r="D712" s="19">
        <v>39722</v>
      </c>
      <c r="E712" s="16" t="s">
        <v>111</v>
      </c>
      <c r="F712" s="20">
        <v>50</v>
      </c>
      <c r="G712" s="20">
        <v>0</v>
      </c>
      <c r="H712" s="20">
        <v>36</v>
      </c>
      <c r="I712" s="20">
        <v>1</v>
      </c>
      <c r="J712" s="21">
        <f t="shared" si="266"/>
        <v>433</v>
      </c>
      <c r="K712" s="22">
        <v>1506.12</v>
      </c>
      <c r="L712" s="19">
        <v>44804</v>
      </c>
      <c r="M712" s="22">
        <v>419.17</v>
      </c>
      <c r="N712" s="22">
        <v>1086.95</v>
      </c>
      <c r="O712" s="22">
        <f t="shared" si="267"/>
        <v>1107.03</v>
      </c>
      <c r="P712" s="22">
        <v>20.079999999999998</v>
      </c>
      <c r="Q712" s="22">
        <f t="shared" si="268"/>
        <v>2.5099999999999998</v>
      </c>
      <c r="R712" s="22">
        <f t="shared" si="277"/>
        <v>10.039999999999999</v>
      </c>
      <c r="S712" s="22">
        <f t="shared" si="269"/>
        <v>1076.9100000000001</v>
      </c>
      <c r="U712" s="22">
        <v>1107.03</v>
      </c>
      <c r="V712" s="23">
        <v>62.5</v>
      </c>
      <c r="W712" s="23">
        <v>50</v>
      </c>
      <c r="X712" s="23">
        <f t="shared" si="270"/>
        <v>12.5</v>
      </c>
      <c r="Y712" s="24">
        <f t="shared" si="271"/>
        <v>150</v>
      </c>
      <c r="Z712" s="24">
        <f t="shared" si="272"/>
        <v>591</v>
      </c>
      <c r="AA712" s="22">
        <f t="shared" si="273"/>
        <v>1.8731472081218274</v>
      </c>
      <c r="AB712" s="22">
        <f t="shared" si="274"/>
        <v>22.477766497461928</v>
      </c>
      <c r="AC712" s="22">
        <f t="shared" si="275"/>
        <v>1084.552233502538</v>
      </c>
      <c r="AD712" s="22">
        <f t="shared" si="276"/>
        <v>7.6422335025379198</v>
      </c>
      <c r="AE712" s="24"/>
      <c r="AF712" s="4">
        <v>22.477766497461928</v>
      </c>
      <c r="AG712" s="4">
        <v>0</v>
      </c>
      <c r="AH712" s="4">
        <f t="shared" si="278"/>
        <v>22.477766497461928</v>
      </c>
    </row>
    <row r="713" spans="1:34">
      <c r="A713" s="16" t="s">
        <v>1681</v>
      </c>
      <c r="B713" s="16" t="s">
        <v>1682</v>
      </c>
      <c r="C713" s="16" t="s">
        <v>1683</v>
      </c>
      <c r="D713" s="19">
        <v>39722</v>
      </c>
      <c r="E713" s="16" t="s">
        <v>111</v>
      </c>
      <c r="F713" s="20">
        <v>50</v>
      </c>
      <c r="G713" s="20">
        <v>0</v>
      </c>
      <c r="H713" s="20">
        <v>36</v>
      </c>
      <c r="I713" s="20">
        <v>1</v>
      </c>
      <c r="J713" s="21">
        <f t="shared" si="266"/>
        <v>433</v>
      </c>
      <c r="K713" s="22">
        <v>-11.25</v>
      </c>
      <c r="L713" s="19">
        <v>44804</v>
      </c>
      <c r="M713" s="22">
        <v>-3.21</v>
      </c>
      <c r="N713" s="22">
        <v>-8.0399999999999991</v>
      </c>
      <c r="O713" s="22">
        <f t="shared" si="267"/>
        <v>-8.19</v>
      </c>
      <c r="P713" s="22">
        <v>-0.15</v>
      </c>
      <c r="Q713" s="22">
        <f t="shared" si="268"/>
        <v>-1.8749999999999999E-2</v>
      </c>
      <c r="R713" s="22">
        <f t="shared" si="277"/>
        <v>-7.4999999999999997E-2</v>
      </c>
      <c r="S713" s="22">
        <f t="shared" si="269"/>
        <v>-7.964999999999999</v>
      </c>
      <c r="U713" s="22">
        <v>-8.19</v>
      </c>
      <c r="V713" s="23">
        <v>62.5</v>
      </c>
      <c r="W713" s="23">
        <v>50</v>
      </c>
      <c r="X713" s="23">
        <f t="shared" si="270"/>
        <v>12.5</v>
      </c>
      <c r="Y713" s="24">
        <f t="shared" si="271"/>
        <v>150</v>
      </c>
      <c r="Z713" s="24">
        <f t="shared" si="272"/>
        <v>591</v>
      </c>
      <c r="AA713" s="22">
        <f t="shared" si="273"/>
        <v>-1.3857868020304568E-2</v>
      </c>
      <c r="AB713" s="22">
        <f t="shared" si="274"/>
        <v>-0.16629441624365482</v>
      </c>
      <c r="AC713" s="22">
        <f t="shared" si="275"/>
        <v>-8.0237055837563442</v>
      </c>
      <c r="AD713" s="22">
        <f t="shared" si="276"/>
        <v>-5.870558375634527E-2</v>
      </c>
      <c r="AE713" s="24"/>
      <c r="AF713" s="4">
        <v>-0.16629441624365482</v>
      </c>
      <c r="AG713" s="4">
        <v>0</v>
      </c>
      <c r="AH713" s="4">
        <f t="shared" si="278"/>
        <v>-0.16629441624365482</v>
      </c>
    </row>
    <row r="714" spans="1:34">
      <c r="A714" s="16" t="s">
        <v>1684</v>
      </c>
      <c r="B714" s="16" t="s">
        <v>1685</v>
      </c>
      <c r="C714" s="16" t="s">
        <v>1686</v>
      </c>
      <c r="D714" s="19">
        <v>39813</v>
      </c>
      <c r="E714" s="16" t="s">
        <v>111</v>
      </c>
      <c r="F714" s="20">
        <v>50</v>
      </c>
      <c r="G714" s="20">
        <v>0</v>
      </c>
      <c r="H714" s="20">
        <v>36</v>
      </c>
      <c r="I714" s="20">
        <v>4</v>
      </c>
      <c r="J714" s="21">
        <f t="shared" si="266"/>
        <v>436</v>
      </c>
      <c r="K714" s="22">
        <v>-2927</v>
      </c>
      <c r="L714" s="19">
        <v>44804</v>
      </c>
      <c r="M714" s="22">
        <v>-2927</v>
      </c>
      <c r="N714" s="22">
        <v>0</v>
      </c>
      <c r="O714" s="22">
        <f t="shared" si="267"/>
        <v>0</v>
      </c>
      <c r="P714" s="22">
        <v>0</v>
      </c>
      <c r="Q714" s="22">
        <f t="shared" si="268"/>
        <v>0</v>
      </c>
      <c r="R714" s="22">
        <f t="shared" si="277"/>
        <v>0</v>
      </c>
      <c r="S714" s="22">
        <f t="shared" si="269"/>
        <v>0</v>
      </c>
      <c r="U714" s="22">
        <v>0</v>
      </c>
      <c r="V714" s="23">
        <v>50</v>
      </c>
      <c r="W714" s="23">
        <v>50</v>
      </c>
      <c r="X714" s="23">
        <f t="shared" si="270"/>
        <v>0</v>
      </c>
      <c r="Y714" s="24">
        <f t="shared" si="271"/>
        <v>0</v>
      </c>
      <c r="Z714" s="24">
        <f t="shared" si="272"/>
        <v>444</v>
      </c>
      <c r="AA714" s="22">
        <f t="shared" si="273"/>
        <v>0</v>
      </c>
      <c r="AB714" s="22">
        <f t="shared" si="274"/>
        <v>0</v>
      </c>
      <c r="AC714" s="22">
        <f t="shared" si="275"/>
        <v>0</v>
      </c>
      <c r="AD714" s="22">
        <f t="shared" si="276"/>
        <v>0</v>
      </c>
      <c r="AE714" s="24"/>
      <c r="AF714" s="4">
        <v>0</v>
      </c>
      <c r="AG714" s="4">
        <v>0</v>
      </c>
      <c r="AH714" s="4">
        <f t="shared" si="278"/>
        <v>0</v>
      </c>
    </row>
    <row r="715" spans="1:34">
      <c r="A715" s="16" t="s">
        <v>1687</v>
      </c>
      <c r="B715" s="16" t="s">
        <v>1688</v>
      </c>
      <c r="C715" s="16" t="s">
        <v>1689</v>
      </c>
      <c r="D715" s="19">
        <v>39813</v>
      </c>
      <c r="E715" s="16" t="s">
        <v>45</v>
      </c>
      <c r="F715" s="20">
        <v>0</v>
      </c>
      <c r="G715" s="20">
        <v>0</v>
      </c>
      <c r="H715" s="20">
        <v>0</v>
      </c>
      <c r="I715" s="20">
        <v>0</v>
      </c>
      <c r="J715" s="21">
        <f t="shared" si="266"/>
        <v>0</v>
      </c>
      <c r="K715" s="22">
        <v>2129</v>
      </c>
      <c r="L715" s="19">
        <v>44804</v>
      </c>
      <c r="M715" s="22">
        <v>0</v>
      </c>
      <c r="N715" s="22">
        <v>2129</v>
      </c>
      <c r="O715" s="22">
        <f t="shared" si="267"/>
        <v>2129</v>
      </c>
      <c r="P715" s="22">
        <v>0</v>
      </c>
      <c r="Q715" s="22">
        <f t="shared" si="268"/>
        <v>0</v>
      </c>
      <c r="R715" s="22">
        <f t="shared" si="277"/>
        <v>0</v>
      </c>
      <c r="S715" s="22">
        <f t="shared" si="269"/>
        <v>2129</v>
      </c>
      <c r="U715" s="22">
        <v>2129</v>
      </c>
      <c r="V715" s="23">
        <v>0</v>
      </c>
      <c r="W715" s="23">
        <v>0</v>
      </c>
      <c r="X715" s="23">
        <f t="shared" si="270"/>
        <v>0</v>
      </c>
      <c r="Y715" s="24">
        <f t="shared" si="271"/>
        <v>0</v>
      </c>
      <c r="Z715" s="24">
        <v>0</v>
      </c>
      <c r="AA715" s="22">
        <v>0</v>
      </c>
      <c r="AB715" s="22">
        <f t="shared" si="274"/>
        <v>0</v>
      </c>
      <c r="AC715" s="22">
        <f t="shared" si="275"/>
        <v>2129</v>
      </c>
      <c r="AD715" s="22">
        <f t="shared" si="276"/>
        <v>0</v>
      </c>
      <c r="AE715" s="24"/>
      <c r="AF715" s="4">
        <v>0</v>
      </c>
      <c r="AG715" s="4">
        <v>0</v>
      </c>
      <c r="AH715" s="4">
        <f t="shared" si="278"/>
        <v>0</v>
      </c>
    </row>
    <row r="716" spans="1:34">
      <c r="A716" s="16" t="s">
        <v>1690</v>
      </c>
      <c r="B716" s="16" t="s">
        <v>1691</v>
      </c>
      <c r="C716" s="16" t="s">
        <v>1692</v>
      </c>
      <c r="D716" s="19">
        <v>39813</v>
      </c>
      <c r="E716" s="16" t="s">
        <v>111</v>
      </c>
      <c r="F716" s="20">
        <v>12</v>
      </c>
      <c r="G716" s="20">
        <v>6</v>
      </c>
      <c r="H716" s="20">
        <v>0</v>
      </c>
      <c r="I716" s="20">
        <v>0</v>
      </c>
      <c r="J716" s="21">
        <f t="shared" si="266"/>
        <v>0</v>
      </c>
      <c r="K716" s="22">
        <v>-97</v>
      </c>
      <c r="L716" s="19">
        <v>44804</v>
      </c>
      <c r="M716" s="22">
        <v>-97</v>
      </c>
      <c r="N716" s="22">
        <v>0</v>
      </c>
      <c r="O716" s="22">
        <f t="shared" si="267"/>
        <v>0</v>
      </c>
      <c r="P716" s="22">
        <v>0</v>
      </c>
      <c r="Q716" s="22">
        <f t="shared" si="268"/>
        <v>0</v>
      </c>
      <c r="R716" s="22">
        <f t="shared" si="277"/>
        <v>0</v>
      </c>
      <c r="S716" s="22">
        <f t="shared" si="269"/>
        <v>0</v>
      </c>
      <c r="U716" s="22">
        <v>0</v>
      </c>
      <c r="V716" s="23">
        <v>12.5</v>
      </c>
      <c r="W716" s="23">
        <v>12.5</v>
      </c>
      <c r="X716" s="23">
        <f t="shared" si="270"/>
        <v>0</v>
      </c>
      <c r="Y716" s="24">
        <f t="shared" si="271"/>
        <v>0</v>
      </c>
      <c r="Z716" s="24">
        <f t="shared" si="272"/>
        <v>8</v>
      </c>
      <c r="AA716" s="22">
        <f t="shared" si="273"/>
        <v>0</v>
      </c>
      <c r="AB716" s="22">
        <f t="shared" si="274"/>
        <v>0</v>
      </c>
      <c r="AC716" s="22">
        <f t="shared" si="275"/>
        <v>0</v>
      </c>
      <c r="AD716" s="22">
        <f t="shared" si="276"/>
        <v>0</v>
      </c>
      <c r="AE716" s="24"/>
      <c r="AF716" s="4">
        <v>0</v>
      </c>
      <c r="AG716" s="4">
        <v>0</v>
      </c>
      <c r="AH716" s="4">
        <f t="shared" si="278"/>
        <v>0</v>
      </c>
    </row>
    <row r="717" spans="1:34">
      <c r="A717" s="16" t="s">
        <v>1693</v>
      </c>
      <c r="B717" s="16" t="s">
        <v>1694</v>
      </c>
      <c r="C717" s="16" t="s">
        <v>1695</v>
      </c>
      <c r="D717" s="19">
        <v>39813</v>
      </c>
      <c r="E717" s="16" t="s">
        <v>111</v>
      </c>
      <c r="F717" s="20">
        <v>36</v>
      </c>
      <c r="G717" s="20">
        <v>6</v>
      </c>
      <c r="H717" s="20">
        <v>22</v>
      </c>
      <c r="I717" s="20">
        <v>10</v>
      </c>
      <c r="J717" s="21">
        <f t="shared" si="266"/>
        <v>274</v>
      </c>
      <c r="K717" s="22">
        <v>-608</v>
      </c>
      <c r="L717" s="19">
        <v>44804</v>
      </c>
      <c r="M717" s="22">
        <v>-227.69</v>
      </c>
      <c r="N717" s="22">
        <v>-380.31</v>
      </c>
      <c r="O717" s="22">
        <f t="shared" si="267"/>
        <v>-391.41</v>
      </c>
      <c r="P717" s="22">
        <v>-11.1</v>
      </c>
      <c r="Q717" s="22">
        <f t="shared" si="268"/>
        <v>-1.3875</v>
      </c>
      <c r="R717" s="22">
        <f t="shared" si="277"/>
        <v>-5.55</v>
      </c>
      <c r="S717" s="22">
        <f t="shared" si="269"/>
        <v>-374.76</v>
      </c>
      <c r="U717" s="22">
        <v>-391.41</v>
      </c>
      <c r="V717" s="23">
        <v>36.5</v>
      </c>
      <c r="W717" s="23">
        <v>36.5</v>
      </c>
      <c r="X717" s="23">
        <f t="shared" si="270"/>
        <v>0</v>
      </c>
      <c r="Y717" s="24">
        <f t="shared" si="271"/>
        <v>0</v>
      </c>
      <c r="Z717" s="24">
        <f t="shared" si="272"/>
        <v>282</v>
      </c>
      <c r="AA717" s="22">
        <f t="shared" si="273"/>
        <v>-1.3879787234042553</v>
      </c>
      <c r="AB717" s="22">
        <f t="shared" si="274"/>
        <v>-16.655744680851065</v>
      </c>
      <c r="AC717" s="22">
        <f t="shared" si="275"/>
        <v>-374.75425531914897</v>
      </c>
      <c r="AD717" s="22">
        <f t="shared" si="276"/>
        <v>5.7446808510235314E-3</v>
      </c>
      <c r="AE717" s="24"/>
      <c r="AF717" s="4">
        <v>-16.655744680851065</v>
      </c>
      <c r="AG717" s="4">
        <v>0</v>
      </c>
      <c r="AH717" s="4">
        <f t="shared" si="278"/>
        <v>-16.655744680851065</v>
      </c>
    </row>
    <row r="718" spans="1:34">
      <c r="A718" s="16" t="s">
        <v>1696</v>
      </c>
      <c r="B718" s="16" t="s">
        <v>1697</v>
      </c>
      <c r="C718" s="16" t="s">
        <v>1698</v>
      </c>
      <c r="D718" s="19">
        <v>39813</v>
      </c>
      <c r="E718" s="16" t="s">
        <v>111</v>
      </c>
      <c r="F718" s="20">
        <v>17</v>
      </c>
      <c r="G718" s="20">
        <v>6</v>
      </c>
      <c r="H718" s="20">
        <v>3</v>
      </c>
      <c r="I718" s="20">
        <v>10</v>
      </c>
      <c r="J718" s="21">
        <f t="shared" si="266"/>
        <v>46</v>
      </c>
      <c r="K718" s="22">
        <v>-19</v>
      </c>
      <c r="L718" s="19">
        <v>44804</v>
      </c>
      <c r="M718" s="22">
        <v>-14.89</v>
      </c>
      <c r="N718" s="22">
        <v>-4.1100000000000003</v>
      </c>
      <c r="O718" s="22">
        <f t="shared" si="267"/>
        <v>-4.83</v>
      </c>
      <c r="P718" s="22">
        <v>-0.72</v>
      </c>
      <c r="Q718" s="22">
        <f t="shared" si="268"/>
        <v>-0.09</v>
      </c>
      <c r="R718" s="22">
        <f t="shared" si="277"/>
        <v>-0.36</v>
      </c>
      <c r="S718" s="22">
        <f t="shared" si="269"/>
        <v>-3.7500000000000004</v>
      </c>
      <c r="U718" s="22">
        <v>-4.83</v>
      </c>
      <c r="V718" s="23">
        <v>17.5</v>
      </c>
      <c r="W718" s="23">
        <v>17.5</v>
      </c>
      <c r="X718" s="23">
        <f t="shared" si="270"/>
        <v>0</v>
      </c>
      <c r="Y718" s="24">
        <f t="shared" si="271"/>
        <v>0</v>
      </c>
      <c r="Z718" s="24">
        <f t="shared" si="272"/>
        <v>54</v>
      </c>
      <c r="AA718" s="22">
        <f t="shared" si="273"/>
        <v>-8.9444444444444451E-2</v>
      </c>
      <c r="AB718" s="22">
        <f t="shared" si="274"/>
        <v>-1.0733333333333335</v>
      </c>
      <c r="AC718" s="22">
        <f t="shared" si="275"/>
        <v>-3.7566666666666668</v>
      </c>
      <c r="AD718" s="22">
        <f t="shared" si="276"/>
        <v>-6.6666666666663765E-3</v>
      </c>
      <c r="AE718" s="24"/>
      <c r="AF718" s="4">
        <v>-1.0733333333333335</v>
      </c>
      <c r="AG718" s="4">
        <v>0</v>
      </c>
      <c r="AH718" s="4">
        <f t="shared" si="278"/>
        <v>-1.0733333333333335</v>
      </c>
    </row>
    <row r="719" spans="1:34">
      <c r="A719" s="16" t="s">
        <v>1699</v>
      </c>
      <c r="B719" s="16" t="s">
        <v>1700</v>
      </c>
      <c r="C719" s="16" t="s">
        <v>1701</v>
      </c>
      <c r="D719" s="19">
        <v>39813</v>
      </c>
      <c r="E719" s="16" t="s">
        <v>111</v>
      </c>
      <c r="F719" s="20">
        <v>42</v>
      </c>
      <c r="G719" s="20">
        <v>6</v>
      </c>
      <c r="H719" s="20">
        <v>28</v>
      </c>
      <c r="I719" s="20">
        <v>10</v>
      </c>
      <c r="J719" s="21">
        <f t="shared" si="266"/>
        <v>346</v>
      </c>
      <c r="K719" s="22">
        <v>-1406</v>
      </c>
      <c r="L719" s="19">
        <v>44804</v>
      </c>
      <c r="M719" s="22">
        <v>-452.1</v>
      </c>
      <c r="N719" s="22">
        <v>-953.9</v>
      </c>
      <c r="O719" s="22">
        <f t="shared" si="267"/>
        <v>-975.94999999999993</v>
      </c>
      <c r="P719" s="22">
        <v>-22.05</v>
      </c>
      <c r="Q719" s="22">
        <f t="shared" si="268"/>
        <v>-2.7562500000000001</v>
      </c>
      <c r="R719" s="22">
        <f t="shared" si="277"/>
        <v>-11.025</v>
      </c>
      <c r="S719" s="22">
        <f t="shared" si="269"/>
        <v>-942.875</v>
      </c>
      <c r="U719" s="22">
        <v>-975.94999999999993</v>
      </c>
      <c r="V719" s="23">
        <v>62.5</v>
      </c>
      <c r="W719" s="23">
        <v>42.5</v>
      </c>
      <c r="X719" s="23">
        <f t="shared" si="270"/>
        <v>20</v>
      </c>
      <c r="Y719" s="24">
        <f t="shared" si="271"/>
        <v>240</v>
      </c>
      <c r="Z719" s="24">
        <f t="shared" si="272"/>
        <v>594</v>
      </c>
      <c r="AA719" s="22">
        <f t="shared" si="273"/>
        <v>-1.6430134680134678</v>
      </c>
      <c r="AB719" s="22">
        <f t="shared" si="274"/>
        <v>-19.716161616161614</v>
      </c>
      <c r="AC719" s="22">
        <f t="shared" si="275"/>
        <v>-956.23383838383836</v>
      </c>
      <c r="AD719" s="22">
        <f t="shared" si="276"/>
        <v>-13.358838383838361</v>
      </c>
      <c r="AE719" s="24"/>
      <c r="AF719" s="4">
        <v>-19.716161616161614</v>
      </c>
      <c r="AG719" s="4">
        <v>0</v>
      </c>
      <c r="AH719" s="4">
        <f t="shared" si="278"/>
        <v>-19.716161616161614</v>
      </c>
    </row>
    <row r="720" spans="1:34">
      <c r="A720" s="16" t="s">
        <v>1702</v>
      </c>
      <c r="B720" s="16" t="s">
        <v>1703</v>
      </c>
      <c r="C720" s="16" t="s">
        <v>1704</v>
      </c>
      <c r="D720" s="19">
        <v>39814</v>
      </c>
      <c r="E720" s="16" t="s">
        <v>111</v>
      </c>
      <c r="F720" s="20">
        <v>50</v>
      </c>
      <c r="G720" s="20">
        <v>0</v>
      </c>
      <c r="H720" s="20">
        <v>36</v>
      </c>
      <c r="I720" s="20">
        <v>4</v>
      </c>
      <c r="J720" s="21">
        <f t="shared" si="266"/>
        <v>436</v>
      </c>
      <c r="K720" s="22">
        <v>3656.65</v>
      </c>
      <c r="L720" s="19">
        <v>44804</v>
      </c>
      <c r="M720" s="22">
        <v>999.44</v>
      </c>
      <c r="N720" s="22">
        <v>2657.21</v>
      </c>
      <c r="O720" s="22">
        <f t="shared" si="267"/>
        <v>2705.96</v>
      </c>
      <c r="P720" s="22">
        <v>48.75</v>
      </c>
      <c r="Q720" s="22">
        <f t="shared" si="268"/>
        <v>6.09375</v>
      </c>
      <c r="R720" s="22">
        <f t="shared" si="277"/>
        <v>24.375</v>
      </c>
      <c r="S720" s="22">
        <f t="shared" si="269"/>
        <v>2632.835</v>
      </c>
      <c r="U720" s="22">
        <v>2705.96</v>
      </c>
      <c r="V720" s="23">
        <v>62.5</v>
      </c>
      <c r="W720" s="23">
        <v>50</v>
      </c>
      <c r="X720" s="23">
        <f t="shared" si="270"/>
        <v>12.5</v>
      </c>
      <c r="Y720" s="24">
        <f t="shared" si="271"/>
        <v>150</v>
      </c>
      <c r="Z720" s="24">
        <f t="shared" si="272"/>
        <v>594</v>
      </c>
      <c r="AA720" s="22">
        <f t="shared" si="273"/>
        <v>4.5554882154882153</v>
      </c>
      <c r="AB720" s="22">
        <f t="shared" si="274"/>
        <v>54.665858585858587</v>
      </c>
      <c r="AC720" s="22">
        <f t="shared" si="275"/>
        <v>2651.2941414141414</v>
      </c>
      <c r="AD720" s="22">
        <f t="shared" si="276"/>
        <v>18.459141414141413</v>
      </c>
      <c r="AE720" s="24"/>
      <c r="AF720" s="4">
        <v>54.665858585858587</v>
      </c>
      <c r="AG720" s="4">
        <v>0</v>
      </c>
      <c r="AH720" s="4">
        <f t="shared" si="278"/>
        <v>54.665858585858587</v>
      </c>
    </row>
    <row r="721" spans="1:34">
      <c r="A721" s="16" t="s">
        <v>1705</v>
      </c>
      <c r="B721" s="16" t="s">
        <v>1706</v>
      </c>
      <c r="C721" s="16" t="s">
        <v>1343</v>
      </c>
      <c r="D721" s="19">
        <v>39814</v>
      </c>
      <c r="E721" s="16" t="s">
        <v>111</v>
      </c>
      <c r="F721" s="20">
        <v>50</v>
      </c>
      <c r="G721" s="20">
        <v>0</v>
      </c>
      <c r="H721" s="20">
        <v>36</v>
      </c>
      <c r="I721" s="20">
        <v>4</v>
      </c>
      <c r="J721" s="21">
        <f t="shared" si="266"/>
        <v>436</v>
      </c>
      <c r="K721" s="22">
        <v>4473.22</v>
      </c>
      <c r="L721" s="19">
        <v>44804</v>
      </c>
      <c r="M721" s="22">
        <v>1222.76</v>
      </c>
      <c r="N721" s="22">
        <v>3250.46</v>
      </c>
      <c r="O721" s="22">
        <f t="shared" si="267"/>
        <v>3310.1</v>
      </c>
      <c r="P721" s="22">
        <v>59.64</v>
      </c>
      <c r="Q721" s="22">
        <f t="shared" si="268"/>
        <v>7.4550000000000001</v>
      </c>
      <c r="R721" s="22">
        <f t="shared" si="277"/>
        <v>29.82</v>
      </c>
      <c r="S721" s="22">
        <f t="shared" si="269"/>
        <v>3220.64</v>
      </c>
      <c r="U721" s="22">
        <v>3310.1</v>
      </c>
      <c r="V721" s="23">
        <v>62.5</v>
      </c>
      <c r="W721" s="23">
        <v>50</v>
      </c>
      <c r="X721" s="23">
        <f t="shared" si="270"/>
        <v>12.5</v>
      </c>
      <c r="Y721" s="24">
        <f t="shared" si="271"/>
        <v>150</v>
      </c>
      <c r="Z721" s="24">
        <f t="shared" si="272"/>
        <v>594</v>
      </c>
      <c r="AA721" s="22">
        <f t="shared" si="273"/>
        <v>5.5725589225589225</v>
      </c>
      <c r="AB721" s="22">
        <f t="shared" si="274"/>
        <v>66.87070707070707</v>
      </c>
      <c r="AC721" s="22">
        <f t="shared" si="275"/>
        <v>3243.229292929293</v>
      </c>
      <c r="AD721" s="22">
        <f t="shared" si="276"/>
        <v>22.589292929293151</v>
      </c>
      <c r="AE721" s="24"/>
      <c r="AF721" s="4">
        <v>66.87070707070707</v>
      </c>
      <c r="AG721" s="4">
        <v>0</v>
      </c>
      <c r="AH721" s="4">
        <f t="shared" si="278"/>
        <v>66.87070707070707</v>
      </c>
    </row>
    <row r="722" spans="1:34">
      <c r="A722" s="16" t="s">
        <v>1707</v>
      </c>
      <c r="B722" s="16" t="s">
        <v>1708</v>
      </c>
      <c r="C722" s="16" t="s">
        <v>1487</v>
      </c>
      <c r="D722" s="19">
        <v>39904</v>
      </c>
      <c r="E722" s="16" t="s">
        <v>111</v>
      </c>
      <c r="F722" s="20">
        <v>50</v>
      </c>
      <c r="G722" s="20">
        <v>0</v>
      </c>
      <c r="H722" s="20">
        <v>36</v>
      </c>
      <c r="I722" s="20">
        <v>7</v>
      </c>
      <c r="J722" s="21">
        <f t="shared" si="266"/>
        <v>439</v>
      </c>
      <c r="K722" s="22">
        <v>4223.0600000000004</v>
      </c>
      <c r="L722" s="19">
        <v>44804</v>
      </c>
      <c r="M722" s="22">
        <v>1133.18</v>
      </c>
      <c r="N722" s="22">
        <v>3089.88</v>
      </c>
      <c r="O722" s="22">
        <f t="shared" si="267"/>
        <v>3146.1800000000003</v>
      </c>
      <c r="P722" s="22">
        <v>56.3</v>
      </c>
      <c r="Q722" s="22">
        <f t="shared" si="268"/>
        <v>7.0374999999999996</v>
      </c>
      <c r="R722" s="22">
        <f t="shared" si="277"/>
        <v>28.15</v>
      </c>
      <c r="S722" s="22">
        <f t="shared" si="269"/>
        <v>3061.73</v>
      </c>
      <c r="U722" s="22">
        <v>3146.1800000000003</v>
      </c>
      <c r="V722" s="23">
        <v>62.5</v>
      </c>
      <c r="W722" s="23">
        <v>50</v>
      </c>
      <c r="X722" s="23">
        <f t="shared" si="270"/>
        <v>12.5</v>
      </c>
      <c r="Y722" s="24">
        <f t="shared" si="271"/>
        <v>150</v>
      </c>
      <c r="Z722" s="24">
        <f t="shared" si="272"/>
        <v>597</v>
      </c>
      <c r="AA722" s="22">
        <f t="shared" si="273"/>
        <v>5.26998324958124</v>
      </c>
      <c r="AB722" s="22">
        <f t="shared" si="274"/>
        <v>63.239798994974876</v>
      </c>
      <c r="AC722" s="22">
        <f t="shared" si="275"/>
        <v>3082.9402010050253</v>
      </c>
      <c r="AD722" s="22">
        <f t="shared" si="276"/>
        <v>21.210201005025283</v>
      </c>
      <c r="AE722" s="24"/>
      <c r="AF722" s="4">
        <v>63.239798994974876</v>
      </c>
      <c r="AG722" s="4">
        <v>0</v>
      </c>
      <c r="AH722" s="4">
        <f t="shared" si="278"/>
        <v>63.239798994974876</v>
      </c>
    </row>
    <row r="723" spans="1:34">
      <c r="A723" s="16" t="s">
        <v>1709</v>
      </c>
      <c r="B723" s="16" t="s">
        <v>1710</v>
      </c>
      <c r="C723" s="16" t="s">
        <v>1711</v>
      </c>
      <c r="D723" s="19">
        <v>39904</v>
      </c>
      <c r="E723" s="16" t="s">
        <v>111</v>
      </c>
      <c r="F723" s="20">
        <v>50</v>
      </c>
      <c r="G723" s="20">
        <v>0</v>
      </c>
      <c r="H723" s="20">
        <v>36</v>
      </c>
      <c r="I723" s="20">
        <v>7</v>
      </c>
      <c r="J723" s="21">
        <f t="shared" si="266"/>
        <v>439</v>
      </c>
      <c r="K723" s="22">
        <v>10193.620000000001</v>
      </c>
      <c r="L723" s="19">
        <v>44804</v>
      </c>
      <c r="M723" s="22">
        <v>2735.27</v>
      </c>
      <c r="N723" s="22">
        <v>7458.35</v>
      </c>
      <c r="O723" s="22">
        <f t="shared" si="267"/>
        <v>7594.26</v>
      </c>
      <c r="P723" s="22">
        <v>135.91</v>
      </c>
      <c r="Q723" s="22">
        <f t="shared" si="268"/>
        <v>16.98875</v>
      </c>
      <c r="R723" s="22">
        <f t="shared" si="277"/>
        <v>67.954999999999998</v>
      </c>
      <c r="S723" s="22">
        <f t="shared" si="269"/>
        <v>7390.3950000000004</v>
      </c>
      <c r="U723" s="22">
        <v>7594.26</v>
      </c>
      <c r="V723" s="23">
        <v>62.5</v>
      </c>
      <c r="W723" s="23">
        <v>50</v>
      </c>
      <c r="X723" s="23">
        <f t="shared" si="270"/>
        <v>12.5</v>
      </c>
      <c r="Y723" s="24">
        <f t="shared" si="271"/>
        <v>150</v>
      </c>
      <c r="Z723" s="24">
        <f t="shared" si="272"/>
        <v>597</v>
      </c>
      <c r="AA723" s="22">
        <f t="shared" si="273"/>
        <v>12.720703517587941</v>
      </c>
      <c r="AB723" s="22">
        <f t="shared" si="274"/>
        <v>152.64844221105528</v>
      </c>
      <c r="AC723" s="22">
        <f t="shared" si="275"/>
        <v>7441.611557788945</v>
      </c>
      <c r="AD723" s="22">
        <f t="shared" si="276"/>
        <v>51.216557788944556</v>
      </c>
      <c r="AE723" s="24"/>
      <c r="AF723" s="4">
        <v>152.64844221105528</v>
      </c>
      <c r="AG723" s="4">
        <v>0</v>
      </c>
      <c r="AH723" s="4">
        <f t="shared" si="278"/>
        <v>152.64844221105528</v>
      </c>
    </row>
    <row r="724" spans="1:34">
      <c r="A724" s="16" t="s">
        <v>1712</v>
      </c>
      <c r="B724" s="16" t="s">
        <v>1713</v>
      </c>
      <c r="C724" s="16" t="s">
        <v>1714</v>
      </c>
      <c r="D724" s="19">
        <v>39995</v>
      </c>
      <c r="E724" s="16" t="s">
        <v>111</v>
      </c>
      <c r="F724" s="20">
        <v>50</v>
      </c>
      <c r="G724" s="20">
        <v>0</v>
      </c>
      <c r="H724" s="20">
        <v>36</v>
      </c>
      <c r="I724" s="20">
        <v>10</v>
      </c>
      <c r="J724" s="21">
        <f t="shared" si="266"/>
        <v>442</v>
      </c>
      <c r="K724" s="22">
        <v>12438.16</v>
      </c>
      <c r="L724" s="19">
        <v>44804</v>
      </c>
      <c r="M724" s="22">
        <v>3275.34</v>
      </c>
      <c r="N724" s="22">
        <v>9162.82</v>
      </c>
      <c r="O724" s="22">
        <f t="shared" si="267"/>
        <v>9328.66</v>
      </c>
      <c r="P724" s="22">
        <v>165.84</v>
      </c>
      <c r="Q724" s="22">
        <f t="shared" si="268"/>
        <v>20.73</v>
      </c>
      <c r="R724" s="22">
        <f t="shared" si="277"/>
        <v>82.92</v>
      </c>
      <c r="S724" s="22">
        <f t="shared" si="269"/>
        <v>9079.9</v>
      </c>
      <c r="U724" s="22">
        <v>9328.66</v>
      </c>
      <c r="V724" s="23">
        <v>62.5</v>
      </c>
      <c r="W724" s="23">
        <v>50</v>
      </c>
      <c r="X724" s="23">
        <f t="shared" si="270"/>
        <v>12.5</v>
      </c>
      <c r="Y724" s="24">
        <f t="shared" si="271"/>
        <v>150</v>
      </c>
      <c r="Z724" s="24">
        <f t="shared" si="272"/>
        <v>600</v>
      </c>
      <c r="AA724" s="22">
        <f t="shared" si="273"/>
        <v>15.547766666666666</v>
      </c>
      <c r="AB724" s="22">
        <f t="shared" si="274"/>
        <v>186.57319999999999</v>
      </c>
      <c r="AC724" s="22">
        <f t="shared" si="275"/>
        <v>9142.0867999999991</v>
      </c>
      <c r="AD724" s="22">
        <f t="shared" si="276"/>
        <v>62.186799999999494</v>
      </c>
      <c r="AE724" s="24"/>
      <c r="AF724" s="4">
        <v>186.57319999999999</v>
      </c>
      <c r="AG724" s="4">
        <v>0</v>
      </c>
      <c r="AH724" s="4">
        <f t="shared" si="278"/>
        <v>186.57319999999999</v>
      </c>
    </row>
    <row r="725" spans="1:34">
      <c r="A725" s="16" t="s">
        <v>1715</v>
      </c>
      <c r="B725" s="16" t="s">
        <v>1716</v>
      </c>
      <c r="C725" s="16" t="s">
        <v>1387</v>
      </c>
      <c r="D725" s="19">
        <v>39995</v>
      </c>
      <c r="E725" s="16" t="s">
        <v>111</v>
      </c>
      <c r="F725" s="20">
        <v>50</v>
      </c>
      <c r="G725" s="20">
        <v>0</v>
      </c>
      <c r="H725" s="20">
        <v>36</v>
      </c>
      <c r="I725" s="20">
        <v>10</v>
      </c>
      <c r="J725" s="21">
        <f t="shared" si="266"/>
        <v>442</v>
      </c>
      <c r="K725" s="22">
        <v>1330.75</v>
      </c>
      <c r="L725" s="19">
        <v>44804</v>
      </c>
      <c r="M725" s="22">
        <v>350.5</v>
      </c>
      <c r="N725" s="22">
        <v>980.25</v>
      </c>
      <c r="O725" s="22">
        <f t="shared" si="267"/>
        <v>997.99</v>
      </c>
      <c r="P725" s="22">
        <v>17.739999999999998</v>
      </c>
      <c r="Q725" s="22">
        <f t="shared" si="268"/>
        <v>2.2174999999999998</v>
      </c>
      <c r="R725" s="22">
        <f t="shared" si="277"/>
        <v>8.8699999999999992</v>
      </c>
      <c r="S725" s="22">
        <f t="shared" si="269"/>
        <v>971.38</v>
      </c>
      <c r="U725" s="22">
        <v>997.99</v>
      </c>
      <c r="V725" s="23">
        <v>62.5</v>
      </c>
      <c r="W725" s="23">
        <v>50</v>
      </c>
      <c r="X725" s="23">
        <f t="shared" si="270"/>
        <v>12.5</v>
      </c>
      <c r="Y725" s="24">
        <f t="shared" si="271"/>
        <v>150</v>
      </c>
      <c r="Z725" s="24">
        <f t="shared" si="272"/>
        <v>600</v>
      </c>
      <c r="AA725" s="22">
        <f t="shared" si="273"/>
        <v>1.6633166666666668</v>
      </c>
      <c r="AB725" s="22">
        <f t="shared" si="274"/>
        <v>19.959800000000001</v>
      </c>
      <c r="AC725" s="22">
        <f t="shared" si="275"/>
        <v>978.03020000000004</v>
      </c>
      <c r="AD725" s="22">
        <f t="shared" si="276"/>
        <v>6.6502000000000407</v>
      </c>
      <c r="AE725" s="24"/>
      <c r="AF725" s="4">
        <v>19.959800000000001</v>
      </c>
      <c r="AG725" s="4">
        <v>0</v>
      </c>
      <c r="AH725" s="4">
        <f t="shared" si="278"/>
        <v>19.959800000000001</v>
      </c>
    </row>
    <row r="726" spans="1:34">
      <c r="A726" s="16" t="s">
        <v>1717</v>
      </c>
      <c r="B726" s="16" t="s">
        <v>1718</v>
      </c>
      <c r="C726" s="16" t="s">
        <v>1719</v>
      </c>
      <c r="D726" s="19">
        <v>39995</v>
      </c>
      <c r="E726" s="16" t="s">
        <v>111</v>
      </c>
      <c r="F726" s="20">
        <v>50</v>
      </c>
      <c r="G726" s="20">
        <v>0</v>
      </c>
      <c r="H726" s="20">
        <v>36</v>
      </c>
      <c r="I726" s="20">
        <v>10</v>
      </c>
      <c r="J726" s="21">
        <f t="shared" si="266"/>
        <v>442</v>
      </c>
      <c r="K726" s="22">
        <v>24512.45</v>
      </c>
      <c r="L726" s="19">
        <v>44804</v>
      </c>
      <c r="M726" s="22">
        <v>6454.94</v>
      </c>
      <c r="N726" s="22">
        <v>18057.509999999998</v>
      </c>
      <c r="O726" s="22">
        <f t="shared" si="267"/>
        <v>18384.34</v>
      </c>
      <c r="P726" s="22">
        <v>326.83</v>
      </c>
      <c r="Q726" s="22">
        <f t="shared" si="268"/>
        <v>40.853749999999998</v>
      </c>
      <c r="R726" s="22">
        <f t="shared" si="277"/>
        <v>163.41499999999999</v>
      </c>
      <c r="S726" s="22">
        <f t="shared" si="269"/>
        <v>17894.094999999998</v>
      </c>
      <c r="U726" s="22">
        <v>18384.34</v>
      </c>
      <c r="V726" s="23">
        <v>62.5</v>
      </c>
      <c r="W726" s="23">
        <v>50</v>
      </c>
      <c r="X726" s="23">
        <f t="shared" si="270"/>
        <v>12.5</v>
      </c>
      <c r="Y726" s="24">
        <f t="shared" si="271"/>
        <v>150</v>
      </c>
      <c r="Z726" s="24">
        <f t="shared" si="272"/>
        <v>600</v>
      </c>
      <c r="AA726" s="22">
        <f t="shared" si="273"/>
        <v>30.640566666666668</v>
      </c>
      <c r="AB726" s="22">
        <f t="shared" si="274"/>
        <v>367.68680000000001</v>
      </c>
      <c r="AC726" s="22">
        <f t="shared" si="275"/>
        <v>18016.653200000001</v>
      </c>
      <c r="AD726" s="22">
        <f t="shared" si="276"/>
        <v>122.55820000000313</v>
      </c>
      <c r="AE726" s="24"/>
      <c r="AF726" s="4">
        <v>367.68680000000001</v>
      </c>
      <c r="AG726" s="4">
        <v>0</v>
      </c>
      <c r="AH726" s="4">
        <f t="shared" si="278"/>
        <v>367.68680000000001</v>
      </c>
    </row>
    <row r="727" spans="1:34">
      <c r="A727" s="16" t="s">
        <v>1720</v>
      </c>
      <c r="B727" s="16" t="s">
        <v>1721</v>
      </c>
      <c r="C727" s="16" t="s">
        <v>1722</v>
      </c>
      <c r="D727" s="19">
        <v>39995</v>
      </c>
      <c r="E727" s="16" t="s">
        <v>111</v>
      </c>
      <c r="F727" s="20">
        <v>50</v>
      </c>
      <c r="G727" s="20">
        <v>0</v>
      </c>
      <c r="H727" s="20">
        <v>36</v>
      </c>
      <c r="I727" s="20">
        <v>10</v>
      </c>
      <c r="J727" s="21">
        <f t="shared" si="266"/>
        <v>442</v>
      </c>
      <c r="K727" s="22">
        <v>104.81</v>
      </c>
      <c r="L727" s="19">
        <v>44804</v>
      </c>
      <c r="M727" s="22">
        <v>27.66</v>
      </c>
      <c r="N727" s="22">
        <v>77.150000000000006</v>
      </c>
      <c r="O727" s="22">
        <f t="shared" si="267"/>
        <v>78.550000000000011</v>
      </c>
      <c r="P727" s="22">
        <v>1.4</v>
      </c>
      <c r="Q727" s="22">
        <f t="shared" si="268"/>
        <v>0.17499999999999999</v>
      </c>
      <c r="R727" s="22">
        <f t="shared" si="277"/>
        <v>0.7</v>
      </c>
      <c r="S727" s="22">
        <f t="shared" si="269"/>
        <v>76.45</v>
      </c>
      <c r="U727" s="22">
        <v>78.550000000000011</v>
      </c>
      <c r="V727" s="23">
        <v>62.5</v>
      </c>
      <c r="W727" s="23">
        <v>50</v>
      </c>
      <c r="X727" s="23">
        <f t="shared" si="270"/>
        <v>12.5</v>
      </c>
      <c r="Y727" s="24">
        <f t="shared" si="271"/>
        <v>150</v>
      </c>
      <c r="Z727" s="24">
        <f t="shared" si="272"/>
        <v>600</v>
      </c>
      <c r="AA727" s="22">
        <f t="shared" si="273"/>
        <v>0.13091666666666668</v>
      </c>
      <c r="AB727" s="22">
        <f t="shared" si="274"/>
        <v>1.5710000000000002</v>
      </c>
      <c r="AC727" s="22">
        <f t="shared" si="275"/>
        <v>76.979000000000013</v>
      </c>
      <c r="AD727" s="22">
        <f t="shared" si="276"/>
        <v>0.52900000000001057</v>
      </c>
      <c r="AE727" s="24"/>
      <c r="AF727" s="4">
        <v>1.5710000000000002</v>
      </c>
      <c r="AG727" s="4">
        <v>0</v>
      </c>
      <c r="AH727" s="4">
        <f t="shared" si="278"/>
        <v>1.5710000000000002</v>
      </c>
    </row>
    <row r="728" spans="1:34">
      <c r="A728" s="16" t="s">
        <v>1723</v>
      </c>
      <c r="B728" s="16" t="s">
        <v>1724</v>
      </c>
      <c r="C728" s="16" t="s">
        <v>1725</v>
      </c>
      <c r="D728" s="19">
        <v>40087</v>
      </c>
      <c r="E728" s="16" t="s">
        <v>111</v>
      </c>
      <c r="F728" s="20">
        <v>50</v>
      </c>
      <c r="G728" s="20">
        <v>0</v>
      </c>
      <c r="H728" s="20">
        <v>37</v>
      </c>
      <c r="I728" s="20">
        <v>1</v>
      </c>
      <c r="J728" s="21">
        <f t="shared" si="266"/>
        <v>445</v>
      </c>
      <c r="K728" s="22">
        <v>16396.61</v>
      </c>
      <c r="L728" s="19">
        <v>44804</v>
      </c>
      <c r="M728" s="22">
        <v>4235.7700000000004</v>
      </c>
      <c r="N728" s="22">
        <v>12160.84</v>
      </c>
      <c r="O728" s="22">
        <f t="shared" si="267"/>
        <v>12379.460000000001</v>
      </c>
      <c r="P728" s="22">
        <v>218.62</v>
      </c>
      <c r="Q728" s="22">
        <f t="shared" si="268"/>
        <v>27.327500000000001</v>
      </c>
      <c r="R728" s="22">
        <f t="shared" si="277"/>
        <v>109.31</v>
      </c>
      <c r="S728" s="22">
        <f t="shared" si="269"/>
        <v>12051.53</v>
      </c>
      <c r="U728" s="22">
        <v>12379.460000000001</v>
      </c>
      <c r="V728" s="23">
        <v>62.5</v>
      </c>
      <c r="W728" s="23">
        <v>50</v>
      </c>
      <c r="X728" s="23">
        <f t="shared" si="270"/>
        <v>12.5</v>
      </c>
      <c r="Y728" s="24">
        <f t="shared" si="271"/>
        <v>150</v>
      </c>
      <c r="Z728" s="24">
        <f t="shared" si="272"/>
        <v>603</v>
      </c>
      <c r="AA728" s="22">
        <f t="shared" si="273"/>
        <v>20.52978441127695</v>
      </c>
      <c r="AB728" s="22">
        <f t="shared" si="274"/>
        <v>246.3574129353234</v>
      </c>
      <c r="AC728" s="22">
        <f t="shared" si="275"/>
        <v>12133.102587064677</v>
      </c>
      <c r="AD728" s="22">
        <f t="shared" si="276"/>
        <v>81.572587064676554</v>
      </c>
      <c r="AE728" s="24"/>
      <c r="AF728" s="4">
        <v>246.3574129353234</v>
      </c>
      <c r="AG728" s="4">
        <v>0</v>
      </c>
      <c r="AH728" s="4">
        <f t="shared" si="278"/>
        <v>246.3574129353234</v>
      </c>
    </row>
    <row r="729" spans="1:34">
      <c r="A729" s="16" t="s">
        <v>1726</v>
      </c>
      <c r="B729" s="16" t="s">
        <v>1727</v>
      </c>
      <c r="C729" s="16" t="s">
        <v>1714</v>
      </c>
      <c r="D729" s="19">
        <v>40087</v>
      </c>
      <c r="E729" s="16" t="s">
        <v>111</v>
      </c>
      <c r="F729" s="20">
        <v>50</v>
      </c>
      <c r="G729" s="20">
        <v>0</v>
      </c>
      <c r="H729" s="20">
        <v>37</v>
      </c>
      <c r="I729" s="20">
        <v>1</v>
      </c>
      <c r="J729" s="21">
        <f t="shared" si="266"/>
        <v>445</v>
      </c>
      <c r="K729" s="22">
        <v>8020.22</v>
      </c>
      <c r="L729" s="19">
        <v>44804</v>
      </c>
      <c r="M729" s="22">
        <v>2071.9699999999998</v>
      </c>
      <c r="N729" s="22">
        <v>5948.25</v>
      </c>
      <c r="O729" s="22">
        <f t="shared" si="267"/>
        <v>6055.19</v>
      </c>
      <c r="P729" s="22">
        <v>106.94</v>
      </c>
      <c r="Q729" s="22">
        <f t="shared" si="268"/>
        <v>13.3675</v>
      </c>
      <c r="R729" s="22">
        <f t="shared" si="277"/>
        <v>53.47</v>
      </c>
      <c r="S729" s="22">
        <f t="shared" si="269"/>
        <v>5894.78</v>
      </c>
      <c r="U729" s="22">
        <v>6055.19</v>
      </c>
      <c r="V729" s="23">
        <v>62.5</v>
      </c>
      <c r="W729" s="23">
        <v>50</v>
      </c>
      <c r="X729" s="23">
        <f t="shared" si="270"/>
        <v>12.5</v>
      </c>
      <c r="Y729" s="24">
        <f t="shared" si="271"/>
        <v>150</v>
      </c>
      <c r="Z729" s="24">
        <f t="shared" si="272"/>
        <v>603</v>
      </c>
      <c r="AA729" s="22">
        <f t="shared" si="273"/>
        <v>10.041774461028192</v>
      </c>
      <c r="AB729" s="22">
        <f t="shared" si="274"/>
        <v>120.50129353233831</v>
      </c>
      <c r="AC729" s="22">
        <f t="shared" si="275"/>
        <v>5934.6887064676612</v>
      </c>
      <c r="AD729" s="22">
        <f t="shared" si="276"/>
        <v>39.908706467661432</v>
      </c>
      <c r="AE729" s="24"/>
      <c r="AF729" s="4">
        <v>120.50129353233831</v>
      </c>
      <c r="AG729" s="4">
        <v>0</v>
      </c>
      <c r="AH729" s="4">
        <f t="shared" si="278"/>
        <v>120.50129353233831</v>
      </c>
    </row>
    <row r="730" spans="1:34">
      <c r="A730" s="16" t="s">
        <v>1728</v>
      </c>
      <c r="B730" s="16" t="s">
        <v>1729</v>
      </c>
      <c r="C730" s="16" t="s">
        <v>1730</v>
      </c>
      <c r="D730" s="19">
        <v>40179</v>
      </c>
      <c r="E730" s="16" t="s">
        <v>111</v>
      </c>
      <c r="F730" s="20">
        <v>50</v>
      </c>
      <c r="G730" s="20">
        <v>0</v>
      </c>
      <c r="H730" s="20">
        <v>37</v>
      </c>
      <c r="I730" s="20">
        <v>4</v>
      </c>
      <c r="J730" s="21">
        <f t="shared" si="266"/>
        <v>448</v>
      </c>
      <c r="K730" s="22">
        <v>53183.19</v>
      </c>
      <c r="L730" s="19">
        <v>44804</v>
      </c>
      <c r="M730" s="22">
        <v>13473.03</v>
      </c>
      <c r="N730" s="22">
        <v>39710.160000000003</v>
      </c>
      <c r="O730" s="22">
        <f t="shared" si="267"/>
        <v>40419.26</v>
      </c>
      <c r="P730" s="22">
        <v>709.1</v>
      </c>
      <c r="Q730" s="22">
        <f t="shared" si="268"/>
        <v>88.637500000000003</v>
      </c>
      <c r="R730" s="22">
        <f t="shared" si="277"/>
        <v>354.55</v>
      </c>
      <c r="S730" s="22">
        <f t="shared" si="269"/>
        <v>39355.61</v>
      </c>
      <c r="U730" s="22">
        <v>40419.26</v>
      </c>
      <c r="V730" s="23">
        <v>62.5</v>
      </c>
      <c r="W730" s="23">
        <v>50</v>
      </c>
      <c r="X730" s="23">
        <f t="shared" si="270"/>
        <v>12.5</v>
      </c>
      <c r="Y730" s="24">
        <f t="shared" si="271"/>
        <v>150</v>
      </c>
      <c r="Z730" s="24">
        <f t="shared" si="272"/>
        <v>606</v>
      </c>
      <c r="AA730" s="22">
        <f t="shared" si="273"/>
        <v>66.698448844884496</v>
      </c>
      <c r="AB730" s="22">
        <f t="shared" si="274"/>
        <v>800.38138613861395</v>
      </c>
      <c r="AC730" s="22">
        <f t="shared" si="275"/>
        <v>39618.878613861387</v>
      </c>
      <c r="AD730" s="22">
        <f t="shared" si="276"/>
        <v>263.26861386138626</v>
      </c>
      <c r="AE730" s="24"/>
      <c r="AF730" s="4">
        <v>800.38138613861395</v>
      </c>
      <c r="AG730" s="4">
        <v>0</v>
      </c>
      <c r="AH730" s="4">
        <f t="shared" si="278"/>
        <v>800.38138613861395</v>
      </c>
    </row>
    <row r="731" spans="1:34">
      <c r="A731" s="16" t="s">
        <v>1731</v>
      </c>
      <c r="B731" s="16" t="s">
        <v>1732</v>
      </c>
      <c r="C731" s="16" t="s">
        <v>1733</v>
      </c>
      <c r="D731" s="19">
        <v>40179</v>
      </c>
      <c r="E731" s="16" t="s">
        <v>111</v>
      </c>
      <c r="F731" s="20">
        <v>50</v>
      </c>
      <c r="G731" s="20">
        <v>0</v>
      </c>
      <c r="H731" s="20">
        <v>37</v>
      </c>
      <c r="I731" s="20">
        <v>4</v>
      </c>
      <c r="J731" s="21">
        <f t="shared" si="266"/>
        <v>448</v>
      </c>
      <c r="K731" s="22">
        <v>19184.62</v>
      </c>
      <c r="L731" s="19">
        <v>44804</v>
      </c>
      <c r="M731" s="22">
        <v>4860.07</v>
      </c>
      <c r="N731" s="22">
        <v>14324.55</v>
      </c>
      <c r="O731" s="22">
        <f t="shared" si="267"/>
        <v>14580.34</v>
      </c>
      <c r="P731" s="22">
        <v>255.79</v>
      </c>
      <c r="Q731" s="22">
        <f t="shared" si="268"/>
        <v>31.973749999999999</v>
      </c>
      <c r="R731" s="22">
        <f t="shared" si="277"/>
        <v>127.895</v>
      </c>
      <c r="S731" s="22">
        <f t="shared" si="269"/>
        <v>14196.654999999999</v>
      </c>
      <c r="U731" s="22">
        <v>14580.34</v>
      </c>
      <c r="V731" s="23">
        <v>62.5</v>
      </c>
      <c r="W731" s="23">
        <v>50</v>
      </c>
      <c r="X731" s="23">
        <f t="shared" si="270"/>
        <v>12.5</v>
      </c>
      <c r="Y731" s="24">
        <f t="shared" si="271"/>
        <v>150</v>
      </c>
      <c r="Z731" s="24">
        <f t="shared" si="272"/>
        <v>606</v>
      </c>
      <c r="AA731" s="22">
        <f t="shared" si="273"/>
        <v>24.059966996699671</v>
      </c>
      <c r="AB731" s="22">
        <f t="shared" si="274"/>
        <v>288.71960396039606</v>
      </c>
      <c r="AC731" s="22">
        <f t="shared" si="275"/>
        <v>14291.620396039603</v>
      </c>
      <c r="AD731" s="22">
        <f t="shared" si="276"/>
        <v>94.965396039604457</v>
      </c>
      <c r="AE731" s="24"/>
      <c r="AF731" s="4">
        <v>288.71960396039606</v>
      </c>
      <c r="AG731" s="4">
        <v>0</v>
      </c>
      <c r="AH731" s="4">
        <f t="shared" si="278"/>
        <v>288.71960396039606</v>
      </c>
    </row>
    <row r="732" spans="1:34">
      <c r="A732" s="16" t="s">
        <v>1734</v>
      </c>
      <c r="B732" s="16" t="s">
        <v>1735</v>
      </c>
      <c r="C732" s="16" t="s">
        <v>1736</v>
      </c>
      <c r="D732" s="19">
        <v>40269</v>
      </c>
      <c r="E732" s="16" t="s">
        <v>111</v>
      </c>
      <c r="F732" s="20">
        <v>50</v>
      </c>
      <c r="G732" s="20">
        <v>0</v>
      </c>
      <c r="H732" s="20">
        <v>37</v>
      </c>
      <c r="I732" s="20">
        <v>7</v>
      </c>
      <c r="J732" s="21">
        <f t="shared" si="266"/>
        <v>451</v>
      </c>
      <c r="K732" s="22">
        <v>10911.71</v>
      </c>
      <c r="L732" s="19">
        <v>44804</v>
      </c>
      <c r="M732" s="22">
        <v>2709.82</v>
      </c>
      <c r="N732" s="22">
        <v>8201.89</v>
      </c>
      <c r="O732" s="22">
        <f t="shared" si="267"/>
        <v>8347.3799999999992</v>
      </c>
      <c r="P732" s="22">
        <v>145.49</v>
      </c>
      <c r="Q732" s="22">
        <f t="shared" si="268"/>
        <v>18.186250000000001</v>
      </c>
      <c r="R732" s="22">
        <f t="shared" si="277"/>
        <v>72.745000000000005</v>
      </c>
      <c r="S732" s="22">
        <f t="shared" si="269"/>
        <v>8129.1449999999995</v>
      </c>
      <c r="U732" s="22">
        <v>8347.3799999999992</v>
      </c>
      <c r="V732" s="23">
        <v>62.5</v>
      </c>
      <c r="W732" s="23">
        <v>50</v>
      </c>
      <c r="X732" s="23">
        <f t="shared" si="270"/>
        <v>12.5</v>
      </c>
      <c r="Y732" s="24">
        <f t="shared" si="271"/>
        <v>150</v>
      </c>
      <c r="Z732" s="24">
        <f t="shared" si="272"/>
        <v>609</v>
      </c>
      <c r="AA732" s="22">
        <f t="shared" si="273"/>
        <v>13.70669950738916</v>
      </c>
      <c r="AB732" s="22">
        <f t="shared" si="274"/>
        <v>164.48039408866993</v>
      </c>
      <c r="AC732" s="22">
        <f t="shared" si="275"/>
        <v>8182.8996059113297</v>
      </c>
      <c r="AD732" s="22">
        <f t="shared" si="276"/>
        <v>53.754605911330145</v>
      </c>
      <c r="AE732" s="24"/>
      <c r="AF732" s="4">
        <v>164.48039408866993</v>
      </c>
      <c r="AG732" s="4">
        <v>0</v>
      </c>
      <c r="AH732" s="4">
        <f t="shared" si="278"/>
        <v>164.48039408866993</v>
      </c>
    </row>
    <row r="733" spans="1:34">
      <c r="A733" s="16" t="s">
        <v>1737</v>
      </c>
      <c r="B733" s="16" t="s">
        <v>1738</v>
      </c>
      <c r="C733" s="16" t="s">
        <v>1739</v>
      </c>
      <c r="D733" s="19">
        <v>40360</v>
      </c>
      <c r="E733" s="16" t="s">
        <v>111</v>
      </c>
      <c r="F733" s="20">
        <v>50</v>
      </c>
      <c r="G733" s="20">
        <v>0</v>
      </c>
      <c r="H733" s="20">
        <v>37</v>
      </c>
      <c r="I733" s="20">
        <v>10</v>
      </c>
      <c r="J733" s="21">
        <f t="shared" si="266"/>
        <v>454</v>
      </c>
      <c r="K733" s="22">
        <v>61389.75</v>
      </c>
      <c r="L733" s="19">
        <v>44804</v>
      </c>
      <c r="M733" s="22">
        <v>14938.24</v>
      </c>
      <c r="N733" s="22">
        <v>46451.51</v>
      </c>
      <c r="O733" s="22">
        <f t="shared" si="267"/>
        <v>47270.04</v>
      </c>
      <c r="P733" s="22">
        <v>818.53</v>
      </c>
      <c r="Q733" s="22">
        <f t="shared" si="268"/>
        <v>102.31625</v>
      </c>
      <c r="R733" s="22">
        <f t="shared" si="277"/>
        <v>409.26499999999999</v>
      </c>
      <c r="S733" s="22">
        <f t="shared" si="269"/>
        <v>46042.245000000003</v>
      </c>
      <c r="U733" s="22">
        <v>47270.04</v>
      </c>
      <c r="V733" s="23">
        <v>62.5</v>
      </c>
      <c r="W733" s="23">
        <v>50</v>
      </c>
      <c r="X733" s="23">
        <f t="shared" si="270"/>
        <v>12.5</v>
      </c>
      <c r="Y733" s="24">
        <f t="shared" si="271"/>
        <v>150</v>
      </c>
      <c r="Z733" s="24">
        <f t="shared" si="272"/>
        <v>612</v>
      </c>
      <c r="AA733" s="22">
        <f t="shared" si="273"/>
        <v>77.238627450980388</v>
      </c>
      <c r="AB733" s="22">
        <f t="shared" si="274"/>
        <v>926.8635294117646</v>
      </c>
      <c r="AC733" s="22">
        <f t="shared" si="275"/>
        <v>46343.176470588238</v>
      </c>
      <c r="AD733" s="22">
        <f t="shared" si="276"/>
        <v>300.93147058823524</v>
      </c>
      <c r="AE733" s="24"/>
      <c r="AF733" s="4">
        <v>926.8635294117646</v>
      </c>
      <c r="AG733" s="4">
        <v>0</v>
      </c>
      <c r="AH733" s="4">
        <f t="shared" si="278"/>
        <v>926.8635294117646</v>
      </c>
    </row>
    <row r="734" spans="1:34">
      <c r="A734" s="16" t="s">
        <v>1740</v>
      </c>
      <c r="B734" s="16" t="s">
        <v>1741</v>
      </c>
      <c r="C734" s="16" t="s">
        <v>1742</v>
      </c>
      <c r="D734" s="19">
        <v>40360</v>
      </c>
      <c r="E734" s="16" t="s">
        <v>111</v>
      </c>
      <c r="F734" s="20">
        <v>50</v>
      </c>
      <c r="G734" s="20">
        <v>0</v>
      </c>
      <c r="H734" s="20">
        <v>37</v>
      </c>
      <c r="I734" s="20">
        <v>10</v>
      </c>
      <c r="J734" s="21">
        <f t="shared" si="266"/>
        <v>454</v>
      </c>
      <c r="K734" s="22">
        <v>23208.65</v>
      </c>
      <c r="L734" s="19">
        <v>44804</v>
      </c>
      <c r="M734" s="22">
        <v>5647.4</v>
      </c>
      <c r="N734" s="22">
        <v>17561.25</v>
      </c>
      <c r="O734" s="22">
        <f t="shared" si="267"/>
        <v>17870.689999999999</v>
      </c>
      <c r="P734" s="22">
        <v>309.44</v>
      </c>
      <c r="Q734" s="22">
        <f t="shared" si="268"/>
        <v>38.68</v>
      </c>
      <c r="R734" s="22">
        <f t="shared" si="277"/>
        <v>154.72</v>
      </c>
      <c r="S734" s="22">
        <f t="shared" si="269"/>
        <v>17406.53</v>
      </c>
      <c r="U734" s="22">
        <v>17870.689999999999</v>
      </c>
      <c r="V734" s="23">
        <v>62.5</v>
      </c>
      <c r="W734" s="23">
        <v>50</v>
      </c>
      <c r="X734" s="23">
        <f t="shared" si="270"/>
        <v>12.5</v>
      </c>
      <c r="Y734" s="24">
        <f t="shared" si="271"/>
        <v>150</v>
      </c>
      <c r="Z734" s="24">
        <f t="shared" si="272"/>
        <v>612</v>
      </c>
      <c r="AA734" s="22">
        <f t="shared" si="273"/>
        <v>29.200473856209147</v>
      </c>
      <c r="AB734" s="22">
        <f t="shared" si="274"/>
        <v>350.40568627450978</v>
      </c>
      <c r="AC734" s="22">
        <f t="shared" si="275"/>
        <v>17520.284313725489</v>
      </c>
      <c r="AD734" s="22">
        <f t="shared" si="276"/>
        <v>113.75431372549065</v>
      </c>
      <c r="AE734" s="24"/>
      <c r="AF734" s="4">
        <v>350.40568627450978</v>
      </c>
      <c r="AG734" s="4">
        <v>0</v>
      </c>
      <c r="AH734" s="4">
        <f t="shared" si="278"/>
        <v>350.40568627450978</v>
      </c>
    </row>
    <row r="735" spans="1:34">
      <c r="A735" s="16" t="s">
        <v>1743</v>
      </c>
      <c r="B735" s="16" t="s">
        <v>1744</v>
      </c>
      <c r="C735" s="16" t="s">
        <v>1745</v>
      </c>
      <c r="D735" s="19">
        <v>40422</v>
      </c>
      <c r="E735" s="16" t="s">
        <v>111</v>
      </c>
      <c r="F735" s="20">
        <v>50</v>
      </c>
      <c r="G735" s="20">
        <v>0</v>
      </c>
      <c r="H735" s="20">
        <v>38</v>
      </c>
      <c r="I735" s="20">
        <v>0</v>
      </c>
      <c r="J735" s="21">
        <f t="shared" si="266"/>
        <v>456</v>
      </c>
      <c r="K735" s="22">
        <v>1685</v>
      </c>
      <c r="L735" s="19">
        <v>44804</v>
      </c>
      <c r="M735" s="22">
        <v>404.4</v>
      </c>
      <c r="N735" s="22">
        <v>1280.5999999999999</v>
      </c>
      <c r="O735" s="22">
        <f t="shared" si="267"/>
        <v>1303.06</v>
      </c>
      <c r="P735" s="22">
        <v>22.46</v>
      </c>
      <c r="Q735" s="22">
        <f t="shared" si="268"/>
        <v>2.8075000000000001</v>
      </c>
      <c r="R735" s="22">
        <f t="shared" si="277"/>
        <v>11.23</v>
      </c>
      <c r="S735" s="22">
        <f t="shared" si="269"/>
        <v>1269.3699999999999</v>
      </c>
      <c r="U735" s="22">
        <v>1303.06</v>
      </c>
      <c r="V735" s="23">
        <v>62.5</v>
      </c>
      <c r="W735" s="23">
        <v>50</v>
      </c>
      <c r="X735" s="23">
        <f t="shared" si="270"/>
        <v>12.5</v>
      </c>
      <c r="Y735" s="24">
        <f t="shared" si="271"/>
        <v>150</v>
      </c>
      <c r="Z735" s="24">
        <f t="shared" si="272"/>
        <v>614</v>
      </c>
      <c r="AA735" s="22">
        <f t="shared" si="273"/>
        <v>2.1222475570032571</v>
      </c>
      <c r="AB735" s="22">
        <f t="shared" si="274"/>
        <v>25.466970684039083</v>
      </c>
      <c r="AC735" s="22">
        <f t="shared" si="275"/>
        <v>1277.5930293159608</v>
      </c>
      <c r="AD735" s="22">
        <f t="shared" si="276"/>
        <v>8.2230293159609573</v>
      </c>
      <c r="AE735" s="24"/>
      <c r="AF735" s="4">
        <v>25.466970684039083</v>
      </c>
      <c r="AG735" s="4">
        <v>0</v>
      </c>
      <c r="AH735" s="4">
        <f t="shared" si="278"/>
        <v>25.466970684039083</v>
      </c>
    </row>
    <row r="736" spans="1:34">
      <c r="A736" s="16" t="s">
        <v>1746</v>
      </c>
      <c r="B736" s="16" t="s">
        <v>1747</v>
      </c>
      <c r="C736" s="16" t="s">
        <v>1253</v>
      </c>
      <c r="D736" s="19">
        <v>40422</v>
      </c>
      <c r="E736" s="16" t="s">
        <v>111</v>
      </c>
      <c r="F736" s="20">
        <v>50</v>
      </c>
      <c r="G736" s="20">
        <v>0</v>
      </c>
      <c r="H736" s="20">
        <v>38</v>
      </c>
      <c r="I736" s="20">
        <v>0</v>
      </c>
      <c r="J736" s="21">
        <f t="shared" si="266"/>
        <v>456</v>
      </c>
      <c r="K736" s="22">
        <v>952.44</v>
      </c>
      <c r="L736" s="19">
        <v>44804</v>
      </c>
      <c r="M736" s="22">
        <v>228.61</v>
      </c>
      <c r="N736" s="22">
        <v>723.83</v>
      </c>
      <c r="O736" s="22">
        <f t="shared" si="267"/>
        <v>736.53000000000009</v>
      </c>
      <c r="P736" s="22">
        <v>12.7</v>
      </c>
      <c r="Q736" s="22">
        <f t="shared" si="268"/>
        <v>1.5874999999999999</v>
      </c>
      <c r="R736" s="22">
        <f t="shared" si="277"/>
        <v>6.35</v>
      </c>
      <c r="S736" s="22">
        <f t="shared" si="269"/>
        <v>717.48</v>
      </c>
      <c r="U736" s="22">
        <v>736.53000000000009</v>
      </c>
      <c r="V736" s="23">
        <v>62.5</v>
      </c>
      <c r="W736" s="23">
        <v>50</v>
      </c>
      <c r="X736" s="23">
        <f t="shared" si="270"/>
        <v>12.5</v>
      </c>
      <c r="Y736" s="24">
        <f t="shared" si="271"/>
        <v>150</v>
      </c>
      <c r="Z736" s="24">
        <f t="shared" si="272"/>
        <v>614</v>
      </c>
      <c r="AA736" s="22">
        <f t="shared" si="273"/>
        <v>1.1995602605863194</v>
      </c>
      <c r="AB736" s="22">
        <f t="shared" si="274"/>
        <v>14.394723127035832</v>
      </c>
      <c r="AC736" s="22">
        <f t="shared" si="275"/>
        <v>722.13527687296425</v>
      </c>
      <c r="AD736" s="22">
        <f t="shared" si="276"/>
        <v>4.6552768729642366</v>
      </c>
      <c r="AE736" s="24"/>
      <c r="AF736" s="4">
        <v>14.394723127035832</v>
      </c>
      <c r="AG736" s="4">
        <v>0</v>
      </c>
      <c r="AH736" s="4">
        <f t="shared" si="278"/>
        <v>14.394723127035832</v>
      </c>
    </row>
    <row r="737" spans="1:34">
      <c r="A737" s="16" t="s">
        <v>1748</v>
      </c>
      <c r="B737" s="16" t="s">
        <v>1749</v>
      </c>
      <c r="C737" s="16" t="s">
        <v>1487</v>
      </c>
      <c r="D737" s="19">
        <v>40422</v>
      </c>
      <c r="E737" s="16" t="s">
        <v>111</v>
      </c>
      <c r="F737" s="20">
        <v>50</v>
      </c>
      <c r="G737" s="20">
        <v>0</v>
      </c>
      <c r="H737" s="20">
        <v>38</v>
      </c>
      <c r="I737" s="20">
        <v>0</v>
      </c>
      <c r="J737" s="21">
        <f t="shared" si="266"/>
        <v>456</v>
      </c>
      <c r="K737" s="22">
        <v>13332</v>
      </c>
      <c r="L737" s="19">
        <v>44804</v>
      </c>
      <c r="M737" s="22">
        <v>3199.68</v>
      </c>
      <c r="N737" s="22">
        <v>10132.32</v>
      </c>
      <c r="O737" s="22">
        <f t="shared" si="267"/>
        <v>10310.08</v>
      </c>
      <c r="P737" s="22">
        <v>177.76</v>
      </c>
      <c r="Q737" s="22">
        <f t="shared" si="268"/>
        <v>22.22</v>
      </c>
      <c r="R737" s="22">
        <f t="shared" si="277"/>
        <v>88.88</v>
      </c>
      <c r="S737" s="22">
        <f t="shared" si="269"/>
        <v>10043.44</v>
      </c>
      <c r="U737" s="22">
        <v>10310.08</v>
      </c>
      <c r="V737" s="23">
        <v>62.5</v>
      </c>
      <c r="W737" s="23">
        <v>50</v>
      </c>
      <c r="X737" s="23">
        <f t="shared" si="270"/>
        <v>12.5</v>
      </c>
      <c r="Y737" s="24">
        <f t="shared" si="271"/>
        <v>150</v>
      </c>
      <c r="Z737" s="24">
        <f t="shared" si="272"/>
        <v>614</v>
      </c>
      <c r="AA737" s="22">
        <f t="shared" si="273"/>
        <v>16.791661237785018</v>
      </c>
      <c r="AB737" s="22">
        <f t="shared" si="274"/>
        <v>201.4999348534202</v>
      </c>
      <c r="AC737" s="22">
        <f t="shared" si="275"/>
        <v>10108.58006514658</v>
      </c>
      <c r="AD737" s="22">
        <f t="shared" si="276"/>
        <v>65.140065146579218</v>
      </c>
      <c r="AE737" s="24"/>
      <c r="AF737" s="4">
        <v>201.4999348534202</v>
      </c>
      <c r="AG737" s="4">
        <v>0</v>
      </c>
      <c r="AH737" s="4">
        <f t="shared" si="278"/>
        <v>201.4999348534202</v>
      </c>
    </row>
    <row r="738" spans="1:34">
      <c r="A738" s="16" t="s">
        <v>1750</v>
      </c>
      <c r="B738" s="16" t="s">
        <v>1751</v>
      </c>
      <c r="C738" s="16" t="s">
        <v>1752</v>
      </c>
      <c r="D738" s="19">
        <v>40452</v>
      </c>
      <c r="E738" s="16" t="s">
        <v>111</v>
      </c>
      <c r="F738" s="20">
        <v>50</v>
      </c>
      <c r="G738" s="20">
        <v>0</v>
      </c>
      <c r="H738" s="20">
        <v>38</v>
      </c>
      <c r="I738" s="20">
        <v>1</v>
      </c>
      <c r="J738" s="21">
        <f t="shared" si="266"/>
        <v>457</v>
      </c>
      <c r="K738" s="22">
        <v>60376.55</v>
      </c>
      <c r="L738" s="19">
        <v>44804</v>
      </c>
      <c r="M738" s="22">
        <v>14389.74</v>
      </c>
      <c r="N738" s="22">
        <v>45986.81</v>
      </c>
      <c r="O738" s="22">
        <f t="shared" si="267"/>
        <v>46791.829999999994</v>
      </c>
      <c r="P738" s="22">
        <v>805.02</v>
      </c>
      <c r="Q738" s="22">
        <f t="shared" si="268"/>
        <v>100.6275</v>
      </c>
      <c r="R738" s="22">
        <f t="shared" si="277"/>
        <v>402.51</v>
      </c>
      <c r="S738" s="22">
        <f t="shared" si="269"/>
        <v>45584.299999999996</v>
      </c>
      <c r="U738" s="22">
        <v>46791.829999999994</v>
      </c>
      <c r="V738" s="23">
        <v>62.5</v>
      </c>
      <c r="W738" s="23">
        <v>50</v>
      </c>
      <c r="X738" s="23">
        <f t="shared" si="270"/>
        <v>12.5</v>
      </c>
      <c r="Y738" s="24">
        <f t="shared" si="271"/>
        <v>150</v>
      </c>
      <c r="Z738" s="24">
        <f t="shared" si="272"/>
        <v>615</v>
      </c>
      <c r="AA738" s="22">
        <f t="shared" si="273"/>
        <v>76.084276422764219</v>
      </c>
      <c r="AB738" s="22">
        <f t="shared" si="274"/>
        <v>913.01131707317063</v>
      </c>
      <c r="AC738" s="22">
        <f t="shared" si="275"/>
        <v>45878.818682926823</v>
      </c>
      <c r="AD738" s="22">
        <f t="shared" si="276"/>
        <v>294.51868292682775</v>
      </c>
      <c r="AE738" s="24"/>
      <c r="AF738" s="4">
        <v>913.01131707317063</v>
      </c>
      <c r="AG738" s="4">
        <v>0</v>
      </c>
      <c r="AH738" s="4">
        <f t="shared" si="278"/>
        <v>913.01131707317063</v>
      </c>
    </row>
    <row r="739" spans="1:34">
      <c r="A739" s="16" t="s">
        <v>1753</v>
      </c>
      <c r="B739" s="16" t="s">
        <v>1754</v>
      </c>
      <c r="C739" s="16" t="s">
        <v>1755</v>
      </c>
      <c r="D739" s="19">
        <v>40543</v>
      </c>
      <c r="E739" s="16" t="s">
        <v>111</v>
      </c>
      <c r="F739" s="20">
        <v>50</v>
      </c>
      <c r="G739" s="20">
        <v>0</v>
      </c>
      <c r="H739" s="20">
        <v>38</v>
      </c>
      <c r="I739" s="20">
        <v>4</v>
      </c>
      <c r="J739" s="21">
        <f t="shared" si="266"/>
        <v>460</v>
      </c>
      <c r="K739" s="22">
        <v>-10297</v>
      </c>
      <c r="L739" s="19">
        <v>44804</v>
      </c>
      <c r="M739" s="22">
        <v>-10297</v>
      </c>
      <c r="N739" s="22">
        <v>0</v>
      </c>
      <c r="O739" s="22">
        <f t="shared" si="267"/>
        <v>0</v>
      </c>
      <c r="P739" s="22">
        <v>0</v>
      </c>
      <c r="Q739" s="22">
        <f t="shared" si="268"/>
        <v>0</v>
      </c>
      <c r="R739" s="22">
        <f t="shared" si="277"/>
        <v>0</v>
      </c>
      <c r="S739" s="22">
        <f t="shared" si="269"/>
        <v>0</v>
      </c>
      <c r="U739" s="22">
        <v>0</v>
      </c>
      <c r="V739" s="23">
        <v>50</v>
      </c>
      <c r="W739" s="23">
        <v>50</v>
      </c>
      <c r="X739" s="23">
        <f t="shared" si="270"/>
        <v>0</v>
      </c>
      <c r="Y739" s="24">
        <f t="shared" si="271"/>
        <v>0</v>
      </c>
      <c r="Z739" s="24">
        <f t="shared" si="272"/>
        <v>468</v>
      </c>
      <c r="AA739" s="22">
        <f t="shared" si="273"/>
        <v>0</v>
      </c>
      <c r="AB739" s="22">
        <f t="shared" si="274"/>
        <v>0</v>
      </c>
      <c r="AC739" s="22">
        <f t="shared" si="275"/>
        <v>0</v>
      </c>
      <c r="AD739" s="22">
        <f t="shared" si="276"/>
        <v>0</v>
      </c>
      <c r="AE739" s="24"/>
      <c r="AF739" s="4">
        <v>0</v>
      </c>
      <c r="AG739" s="4">
        <v>0</v>
      </c>
      <c r="AH739" s="4">
        <f t="shared" si="278"/>
        <v>0</v>
      </c>
    </row>
    <row r="740" spans="1:34">
      <c r="A740" s="16" t="s">
        <v>1756</v>
      </c>
      <c r="B740" s="16" t="s">
        <v>1757</v>
      </c>
      <c r="C740" s="16" t="s">
        <v>1758</v>
      </c>
      <c r="D740" s="19">
        <v>40544</v>
      </c>
      <c r="E740" s="16" t="s">
        <v>111</v>
      </c>
      <c r="F740" s="20">
        <v>50</v>
      </c>
      <c r="G740" s="20">
        <v>0</v>
      </c>
      <c r="H740" s="20">
        <v>38</v>
      </c>
      <c r="I740" s="20">
        <v>4</v>
      </c>
      <c r="J740" s="21">
        <f t="shared" si="266"/>
        <v>460</v>
      </c>
      <c r="K740" s="22">
        <v>-4034</v>
      </c>
      <c r="L740" s="19">
        <v>44804</v>
      </c>
      <c r="M740" s="22">
        <v>-941.26</v>
      </c>
      <c r="N740" s="22">
        <v>-3092.74</v>
      </c>
      <c r="O740" s="22">
        <f t="shared" si="267"/>
        <v>-3146.52</v>
      </c>
      <c r="P740" s="22">
        <v>-53.78</v>
      </c>
      <c r="Q740" s="22">
        <f t="shared" si="268"/>
        <v>-6.7225000000000001</v>
      </c>
      <c r="R740" s="22">
        <f t="shared" si="277"/>
        <v>-26.89</v>
      </c>
      <c r="S740" s="22">
        <f t="shared" si="269"/>
        <v>-3065.85</v>
      </c>
      <c r="U740" s="22">
        <v>-3146.52</v>
      </c>
      <c r="V740" s="23">
        <v>62.5</v>
      </c>
      <c r="W740" s="23">
        <v>50</v>
      </c>
      <c r="X740" s="23">
        <f t="shared" si="270"/>
        <v>12.5</v>
      </c>
      <c r="Y740" s="24">
        <f t="shared" si="271"/>
        <v>150</v>
      </c>
      <c r="Z740" s="24">
        <f t="shared" si="272"/>
        <v>618</v>
      </c>
      <c r="AA740" s="22">
        <f t="shared" si="273"/>
        <v>-5.0914563106796118</v>
      </c>
      <c r="AB740" s="22">
        <f t="shared" si="274"/>
        <v>-61.097475728155345</v>
      </c>
      <c r="AC740" s="22">
        <f t="shared" si="275"/>
        <v>-3085.4225242718448</v>
      </c>
      <c r="AD740" s="22">
        <f t="shared" si="276"/>
        <v>-19.572524271844941</v>
      </c>
      <c r="AE740" s="24"/>
      <c r="AF740" s="4">
        <v>-61.097475728155345</v>
      </c>
      <c r="AG740" s="4">
        <v>0</v>
      </c>
      <c r="AH740" s="4">
        <f t="shared" si="278"/>
        <v>-61.097475728155345</v>
      </c>
    </row>
    <row r="741" spans="1:34">
      <c r="A741" s="16" t="s">
        <v>1759</v>
      </c>
      <c r="B741" s="16" t="s">
        <v>1760</v>
      </c>
      <c r="C741" s="16" t="s">
        <v>1758</v>
      </c>
      <c r="D741" s="19">
        <v>40544</v>
      </c>
      <c r="E741" s="16" t="s">
        <v>45</v>
      </c>
      <c r="F741" s="20">
        <v>0</v>
      </c>
      <c r="G741" s="20">
        <v>0</v>
      </c>
      <c r="H741" s="20">
        <v>0</v>
      </c>
      <c r="I741" s="20">
        <v>0</v>
      </c>
      <c r="J741" s="21">
        <f t="shared" si="266"/>
        <v>0</v>
      </c>
      <c r="K741" s="22">
        <v>4034</v>
      </c>
      <c r="L741" s="19">
        <v>44804</v>
      </c>
      <c r="M741" s="22">
        <v>0</v>
      </c>
      <c r="N741" s="22">
        <v>4034</v>
      </c>
      <c r="O741" s="22">
        <f t="shared" si="267"/>
        <v>4034</v>
      </c>
      <c r="P741" s="22">
        <v>0</v>
      </c>
      <c r="Q741" s="22">
        <f t="shared" si="268"/>
        <v>0</v>
      </c>
      <c r="R741" s="22">
        <f t="shared" si="277"/>
        <v>0</v>
      </c>
      <c r="S741" s="22">
        <f t="shared" si="269"/>
        <v>4034</v>
      </c>
      <c r="U741" s="22">
        <v>4034</v>
      </c>
      <c r="V741" s="23">
        <v>0</v>
      </c>
      <c r="W741" s="23">
        <v>0</v>
      </c>
      <c r="X741" s="23">
        <f t="shared" si="270"/>
        <v>0</v>
      </c>
      <c r="Y741" s="24">
        <f t="shared" si="271"/>
        <v>0</v>
      </c>
      <c r="Z741" s="24">
        <v>0</v>
      </c>
      <c r="AA741" s="22">
        <v>0</v>
      </c>
      <c r="AB741" s="22">
        <f t="shared" si="274"/>
        <v>0</v>
      </c>
      <c r="AC741" s="22">
        <f t="shared" si="275"/>
        <v>4034</v>
      </c>
      <c r="AD741" s="22">
        <f t="shared" si="276"/>
        <v>0</v>
      </c>
      <c r="AE741" s="24"/>
      <c r="AF741" s="4">
        <v>0</v>
      </c>
      <c r="AG741" s="4">
        <v>0</v>
      </c>
      <c r="AH741" s="4">
        <f t="shared" si="278"/>
        <v>0</v>
      </c>
    </row>
    <row r="742" spans="1:34">
      <c r="A742" s="16" t="s">
        <v>1761</v>
      </c>
      <c r="B742" s="16" t="s">
        <v>1762</v>
      </c>
      <c r="C742" s="16" t="s">
        <v>1763</v>
      </c>
      <c r="D742" s="19">
        <v>40544</v>
      </c>
      <c r="E742" s="16" t="s">
        <v>111</v>
      </c>
      <c r="F742" s="20">
        <v>50</v>
      </c>
      <c r="G742" s="20">
        <v>0</v>
      </c>
      <c r="H742" s="20">
        <v>38</v>
      </c>
      <c r="I742" s="20">
        <v>4</v>
      </c>
      <c r="J742" s="21">
        <f t="shared" si="266"/>
        <v>460</v>
      </c>
      <c r="K742" s="22">
        <v>211801.74</v>
      </c>
      <c r="L742" s="19">
        <v>44804</v>
      </c>
      <c r="M742" s="22">
        <v>49420.46</v>
      </c>
      <c r="N742" s="22">
        <v>162381.28</v>
      </c>
      <c r="O742" s="22">
        <f t="shared" si="267"/>
        <v>165205.29999999999</v>
      </c>
      <c r="P742" s="22">
        <v>2824.02</v>
      </c>
      <c r="Q742" s="22">
        <f t="shared" si="268"/>
        <v>353.0025</v>
      </c>
      <c r="R742" s="22">
        <f t="shared" si="277"/>
        <v>1412.01</v>
      </c>
      <c r="S742" s="22">
        <f t="shared" si="269"/>
        <v>160969.26999999999</v>
      </c>
      <c r="U742" s="22">
        <v>165205.29999999999</v>
      </c>
      <c r="V742" s="23">
        <v>62.5</v>
      </c>
      <c r="W742" s="23">
        <v>50</v>
      </c>
      <c r="X742" s="23">
        <f t="shared" si="270"/>
        <v>12.5</v>
      </c>
      <c r="Y742" s="24">
        <f t="shared" si="271"/>
        <v>150</v>
      </c>
      <c r="Z742" s="24">
        <f t="shared" si="272"/>
        <v>618</v>
      </c>
      <c r="AA742" s="22">
        <f t="shared" si="273"/>
        <v>267.32249190938512</v>
      </c>
      <c r="AB742" s="22">
        <f t="shared" si="274"/>
        <v>3207.8699029126215</v>
      </c>
      <c r="AC742" s="22">
        <f t="shared" si="275"/>
        <v>161997.43009708737</v>
      </c>
      <c r="AD742" s="22">
        <f t="shared" si="276"/>
        <v>1028.1600970873842</v>
      </c>
      <c r="AE742" s="24"/>
      <c r="AF742" s="4">
        <v>3207.8699029126215</v>
      </c>
      <c r="AG742" s="4">
        <v>0</v>
      </c>
      <c r="AH742" s="4">
        <f t="shared" si="278"/>
        <v>3207.8699029126215</v>
      </c>
    </row>
    <row r="743" spans="1:34">
      <c r="A743" s="16" t="s">
        <v>1764</v>
      </c>
      <c r="B743" s="16" t="s">
        <v>1765</v>
      </c>
      <c r="C743" s="16" t="s">
        <v>1766</v>
      </c>
      <c r="D743" s="19">
        <v>40544</v>
      </c>
      <c r="E743" s="16" t="s">
        <v>111</v>
      </c>
      <c r="F743" s="20">
        <v>50</v>
      </c>
      <c r="G743" s="20">
        <v>0</v>
      </c>
      <c r="H743" s="20">
        <v>38</v>
      </c>
      <c r="I743" s="20">
        <v>4</v>
      </c>
      <c r="J743" s="21">
        <f t="shared" si="266"/>
        <v>460</v>
      </c>
      <c r="K743" s="22">
        <v>14402.54</v>
      </c>
      <c r="L743" s="19">
        <v>44804</v>
      </c>
      <c r="M743" s="22">
        <v>3360.58</v>
      </c>
      <c r="N743" s="22">
        <v>11041.96</v>
      </c>
      <c r="O743" s="22">
        <f t="shared" si="267"/>
        <v>11233.99</v>
      </c>
      <c r="P743" s="22">
        <v>192.03</v>
      </c>
      <c r="Q743" s="22">
        <f t="shared" si="268"/>
        <v>24.00375</v>
      </c>
      <c r="R743" s="22">
        <f t="shared" si="277"/>
        <v>96.015000000000001</v>
      </c>
      <c r="S743" s="22">
        <f t="shared" si="269"/>
        <v>10945.945</v>
      </c>
      <c r="U743" s="22">
        <v>11233.99</v>
      </c>
      <c r="V743" s="23">
        <v>62.5</v>
      </c>
      <c r="W743" s="23">
        <v>50</v>
      </c>
      <c r="X743" s="23">
        <f t="shared" si="270"/>
        <v>12.5</v>
      </c>
      <c r="Y743" s="24">
        <f t="shared" si="271"/>
        <v>150</v>
      </c>
      <c r="Z743" s="24">
        <f t="shared" si="272"/>
        <v>618</v>
      </c>
      <c r="AA743" s="22">
        <f t="shared" si="273"/>
        <v>18.177977346278318</v>
      </c>
      <c r="AB743" s="22">
        <f t="shared" si="274"/>
        <v>218.13572815533982</v>
      </c>
      <c r="AC743" s="22">
        <f t="shared" si="275"/>
        <v>11015.854271844661</v>
      </c>
      <c r="AD743" s="22">
        <f t="shared" si="276"/>
        <v>69.909271844660907</v>
      </c>
      <c r="AE743" s="24"/>
      <c r="AF743" s="4">
        <v>218.13572815533982</v>
      </c>
      <c r="AG743" s="4">
        <v>0</v>
      </c>
      <c r="AH743" s="4">
        <f t="shared" si="278"/>
        <v>218.13572815533982</v>
      </c>
    </row>
    <row r="744" spans="1:34">
      <c r="A744" s="16" t="s">
        <v>1767</v>
      </c>
      <c r="B744" s="16" t="s">
        <v>1768</v>
      </c>
      <c r="C744" s="16" t="s">
        <v>1769</v>
      </c>
      <c r="D744" s="19">
        <v>40602</v>
      </c>
      <c r="E744" s="16" t="s">
        <v>45</v>
      </c>
      <c r="F744" s="20">
        <v>0</v>
      </c>
      <c r="G744" s="20">
        <v>0</v>
      </c>
      <c r="H744" s="20">
        <v>0</v>
      </c>
      <c r="I744" s="20">
        <v>0</v>
      </c>
      <c r="J744" s="21">
        <f t="shared" si="266"/>
        <v>0</v>
      </c>
      <c r="K744" s="22">
        <v>-6135</v>
      </c>
      <c r="L744" s="19">
        <v>44804</v>
      </c>
      <c r="M744" s="22">
        <v>-6135</v>
      </c>
      <c r="N744" s="22">
        <v>0</v>
      </c>
      <c r="O744" s="22">
        <f t="shared" si="267"/>
        <v>0</v>
      </c>
      <c r="P744" s="22">
        <v>0</v>
      </c>
      <c r="Q744" s="22">
        <f t="shared" si="268"/>
        <v>0</v>
      </c>
      <c r="R744" s="22">
        <f t="shared" si="277"/>
        <v>0</v>
      </c>
      <c r="S744" s="22">
        <f t="shared" si="269"/>
        <v>0</v>
      </c>
      <c r="U744" s="22">
        <v>0</v>
      </c>
      <c r="V744" s="23">
        <v>0</v>
      </c>
      <c r="W744" s="23">
        <v>0</v>
      </c>
      <c r="X744" s="23">
        <f t="shared" si="270"/>
        <v>0</v>
      </c>
      <c r="Y744" s="24">
        <f t="shared" si="271"/>
        <v>0</v>
      </c>
      <c r="Z744" s="24">
        <v>0</v>
      </c>
      <c r="AA744" s="22">
        <v>0</v>
      </c>
      <c r="AB744" s="22">
        <f t="shared" si="274"/>
        <v>0</v>
      </c>
      <c r="AC744" s="22">
        <f t="shared" si="275"/>
        <v>0</v>
      </c>
      <c r="AD744" s="22">
        <f t="shared" si="276"/>
        <v>0</v>
      </c>
      <c r="AE744" s="24"/>
      <c r="AF744" s="4">
        <v>0</v>
      </c>
      <c r="AG744" s="4">
        <v>0</v>
      </c>
      <c r="AH744" s="4">
        <f t="shared" si="278"/>
        <v>0</v>
      </c>
    </row>
    <row r="745" spans="1:34">
      <c r="A745" s="16" t="s">
        <v>1770</v>
      </c>
      <c r="B745" s="16" t="s">
        <v>1771</v>
      </c>
      <c r="C745" s="16" t="s">
        <v>1772</v>
      </c>
      <c r="D745" s="19">
        <v>40603</v>
      </c>
      <c r="E745" s="16" t="s">
        <v>111</v>
      </c>
      <c r="F745" s="20">
        <v>50</v>
      </c>
      <c r="G745" s="20">
        <v>0</v>
      </c>
      <c r="H745" s="20">
        <v>38</v>
      </c>
      <c r="I745" s="20">
        <v>6</v>
      </c>
      <c r="J745" s="21">
        <f t="shared" si="266"/>
        <v>462</v>
      </c>
      <c r="K745" s="22">
        <v>-4438</v>
      </c>
      <c r="L745" s="19">
        <v>44804</v>
      </c>
      <c r="M745" s="22">
        <v>-1020.75</v>
      </c>
      <c r="N745" s="22">
        <v>-3417.25</v>
      </c>
      <c r="O745" s="22">
        <f t="shared" si="267"/>
        <v>-3476.42</v>
      </c>
      <c r="P745" s="22">
        <v>-59.17</v>
      </c>
      <c r="Q745" s="22">
        <f t="shared" si="268"/>
        <v>-7.3962500000000002</v>
      </c>
      <c r="R745" s="22">
        <f t="shared" si="277"/>
        <v>-29.585000000000001</v>
      </c>
      <c r="S745" s="22">
        <f t="shared" si="269"/>
        <v>-3387.665</v>
      </c>
      <c r="U745" s="22">
        <v>-3476.42</v>
      </c>
      <c r="V745" s="23">
        <v>62.5</v>
      </c>
      <c r="W745" s="23">
        <v>50</v>
      </c>
      <c r="X745" s="23">
        <f t="shared" si="270"/>
        <v>12.5</v>
      </c>
      <c r="Y745" s="24">
        <f t="shared" si="271"/>
        <v>150</v>
      </c>
      <c r="Z745" s="24">
        <f t="shared" si="272"/>
        <v>620</v>
      </c>
      <c r="AA745" s="22">
        <f t="shared" si="273"/>
        <v>-5.6071290322580642</v>
      </c>
      <c r="AB745" s="22">
        <f t="shared" si="274"/>
        <v>-67.285548387096767</v>
      </c>
      <c r="AC745" s="22">
        <f t="shared" si="275"/>
        <v>-3409.1344516129034</v>
      </c>
      <c r="AD745" s="22">
        <f t="shared" si="276"/>
        <v>-21.469451612903413</v>
      </c>
      <c r="AE745" s="24"/>
      <c r="AF745" s="4">
        <v>-67.285548387096767</v>
      </c>
      <c r="AG745" s="4">
        <v>0</v>
      </c>
      <c r="AH745" s="4">
        <f t="shared" si="278"/>
        <v>-67.285548387096767</v>
      </c>
    </row>
    <row r="746" spans="1:34">
      <c r="A746" s="16" t="s">
        <v>1773</v>
      </c>
      <c r="B746" s="16" t="s">
        <v>1774</v>
      </c>
      <c r="C746" s="16" t="s">
        <v>1772</v>
      </c>
      <c r="D746" s="19">
        <v>40603</v>
      </c>
      <c r="E746" s="16" t="s">
        <v>45</v>
      </c>
      <c r="F746" s="20">
        <v>0</v>
      </c>
      <c r="G746" s="20">
        <v>0</v>
      </c>
      <c r="H746" s="20">
        <v>0</v>
      </c>
      <c r="I746" s="20">
        <v>0</v>
      </c>
      <c r="J746" s="21">
        <f t="shared" si="266"/>
        <v>0</v>
      </c>
      <c r="K746" s="22">
        <v>4438</v>
      </c>
      <c r="L746" s="19">
        <v>44804</v>
      </c>
      <c r="M746" s="22">
        <v>0</v>
      </c>
      <c r="N746" s="22">
        <v>4438</v>
      </c>
      <c r="O746" s="22">
        <f t="shared" si="267"/>
        <v>4438</v>
      </c>
      <c r="P746" s="22">
        <v>0</v>
      </c>
      <c r="Q746" s="22">
        <f t="shared" si="268"/>
        <v>0</v>
      </c>
      <c r="R746" s="22">
        <f t="shared" si="277"/>
        <v>0</v>
      </c>
      <c r="S746" s="22">
        <f t="shared" si="269"/>
        <v>4438</v>
      </c>
      <c r="U746" s="22">
        <v>4438</v>
      </c>
      <c r="V746" s="23">
        <v>0</v>
      </c>
      <c r="W746" s="23">
        <v>0</v>
      </c>
      <c r="X746" s="23">
        <f t="shared" si="270"/>
        <v>0</v>
      </c>
      <c r="Y746" s="24">
        <f t="shared" si="271"/>
        <v>0</v>
      </c>
      <c r="Z746" s="24">
        <v>0</v>
      </c>
      <c r="AA746" s="22">
        <v>0</v>
      </c>
      <c r="AB746" s="22">
        <f t="shared" si="274"/>
        <v>0</v>
      </c>
      <c r="AC746" s="22">
        <f t="shared" si="275"/>
        <v>4438</v>
      </c>
      <c r="AD746" s="22">
        <f t="shared" si="276"/>
        <v>0</v>
      </c>
      <c r="AE746" s="24"/>
      <c r="AF746" s="4">
        <v>0</v>
      </c>
      <c r="AG746" s="4">
        <v>0</v>
      </c>
      <c r="AH746" s="4">
        <f t="shared" si="278"/>
        <v>0</v>
      </c>
    </row>
    <row r="747" spans="1:34">
      <c r="A747" s="16" t="s">
        <v>1775</v>
      </c>
      <c r="B747" s="16" t="s">
        <v>1776</v>
      </c>
      <c r="C747" s="16" t="s">
        <v>1777</v>
      </c>
      <c r="D747" s="19">
        <v>40634</v>
      </c>
      <c r="E747" s="16" t="s">
        <v>111</v>
      </c>
      <c r="F747" s="20">
        <v>50</v>
      </c>
      <c r="G747" s="20">
        <v>0</v>
      </c>
      <c r="H747" s="20">
        <v>38</v>
      </c>
      <c r="I747" s="20">
        <v>7</v>
      </c>
      <c r="J747" s="21">
        <f t="shared" si="266"/>
        <v>463</v>
      </c>
      <c r="K747" s="22">
        <v>15799.92</v>
      </c>
      <c r="L747" s="19">
        <v>44804</v>
      </c>
      <c r="M747" s="22">
        <v>3607.66</v>
      </c>
      <c r="N747" s="22">
        <v>12192.26</v>
      </c>
      <c r="O747" s="22">
        <f t="shared" si="267"/>
        <v>12402.92</v>
      </c>
      <c r="P747" s="22">
        <v>210.66</v>
      </c>
      <c r="Q747" s="22">
        <f t="shared" si="268"/>
        <v>26.3325</v>
      </c>
      <c r="R747" s="22">
        <f t="shared" si="277"/>
        <v>105.33</v>
      </c>
      <c r="S747" s="22">
        <f t="shared" si="269"/>
        <v>12086.93</v>
      </c>
      <c r="U747" s="22">
        <v>12402.92</v>
      </c>
      <c r="V747" s="23">
        <v>62.5</v>
      </c>
      <c r="W747" s="23">
        <v>50</v>
      </c>
      <c r="X747" s="23">
        <f t="shared" si="270"/>
        <v>12.5</v>
      </c>
      <c r="Y747" s="24">
        <f t="shared" si="271"/>
        <v>150</v>
      </c>
      <c r="Z747" s="24">
        <f t="shared" si="272"/>
        <v>621</v>
      </c>
      <c r="AA747" s="22">
        <f t="shared" si="273"/>
        <v>19.972495974235105</v>
      </c>
      <c r="AB747" s="22">
        <f t="shared" si="274"/>
        <v>239.66995169082128</v>
      </c>
      <c r="AC747" s="22">
        <f t="shared" si="275"/>
        <v>12163.250048309179</v>
      </c>
      <c r="AD747" s="22">
        <f t="shared" si="276"/>
        <v>76.320048309178674</v>
      </c>
      <c r="AE747" s="24"/>
      <c r="AF747" s="4">
        <v>239.66995169082128</v>
      </c>
      <c r="AG747" s="4">
        <v>0</v>
      </c>
      <c r="AH747" s="4">
        <f t="shared" si="278"/>
        <v>239.66995169082128</v>
      </c>
    </row>
    <row r="748" spans="1:34">
      <c r="A748" s="16" t="s">
        <v>1778</v>
      </c>
      <c r="B748" s="16" t="s">
        <v>1779</v>
      </c>
      <c r="C748" s="16" t="s">
        <v>1780</v>
      </c>
      <c r="D748" s="19">
        <v>40725</v>
      </c>
      <c r="E748" s="16" t="s">
        <v>111</v>
      </c>
      <c r="F748" s="20">
        <v>50</v>
      </c>
      <c r="G748" s="20">
        <v>0</v>
      </c>
      <c r="H748" s="20">
        <v>38</v>
      </c>
      <c r="I748" s="20">
        <v>10</v>
      </c>
      <c r="J748" s="21">
        <f t="shared" si="266"/>
        <v>466</v>
      </c>
      <c r="K748" s="22">
        <v>12851.96</v>
      </c>
      <c r="L748" s="19">
        <v>44804</v>
      </c>
      <c r="M748" s="22">
        <v>2848.86</v>
      </c>
      <c r="N748" s="22">
        <v>10003.1</v>
      </c>
      <c r="O748" s="22">
        <f t="shared" si="267"/>
        <v>10174.460000000001</v>
      </c>
      <c r="P748" s="22">
        <v>171.36</v>
      </c>
      <c r="Q748" s="22">
        <f t="shared" si="268"/>
        <v>21.42</v>
      </c>
      <c r="R748" s="22">
        <f t="shared" si="277"/>
        <v>85.68</v>
      </c>
      <c r="S748" s="22">
        <f t="shared" si="269"/>
        <v>9917.42</v>
      </c>
      <c r="U748" s="22">
        <v>10174.460000000001</v>
      </c>
      <c r="V748" s="23">
        <v>62.5</v>
      </c>
      <c r="W748" s="23">
        <v>50</v>
      </c>
      <c r="X748" s="23">
        <f t="shared" si="270"/>
        <v>12.5</v>
      </c>
      <c r="Y748" s="24">
        <f t="shared" si="271"/>
        <v>150</v>
      </c>
      <c r="Z748" s="24">
        <f t="shared" si="272"/>
        <v>624</v>
      </c>
      <c r="AA748" s="22">
        <f t="shared" si="273"/>
        <v>16.30522435897436</v>
      </c>
      <c r="AB748" s="22">
        <f t="shared" si="274"/>
        <v>195.66269230769234</v>
      </c>
      <c r="AC748" s="22">
        <f t="shared" si="275"/>
        <v>9978.7973076923081</v>
      </c>
      <c r="AD748" s="22">
        <f t="shared" si="276"/>
        <v>61.377307692308023</v>
      </c>
      <c r="AE748" s="24"/>
      <c r="AF748" s="4">
        <v>195.66269230769234</v>
      </c>
      <c r="AG748" s="4">
        <v>0</v>
      </c>
      <c r="AH748" s="4">
        <f t="shared" si="278"/>
        <v>195.66269230769234</v>
      </c>
    </row>
    <row r="749" spans="1:34">
      <c r="A749" s="16" t="s">
        <v>1781</v>
      </c>
      <c r="B749" s="16" t="s">
        <v>1782</v>
      </c>
      <c r="C749" s="16" t="s">
        <v>1783</v>
      </c>
      <c r="D749" s="19">
        <v>40817</v>
      </c>
      <c r="E749" s="16" t="s">
        <v>111</v>
      </c>
      <c r="F749" s="20">
        <v>50</v>
      </c>
      <c r="G749" s="20">
        <v>0</v>
      </c>
      <c r="H749" s="20">
        <v>39</v>
      </c>
      <c r="I749" s="20">
        <v>1</v>
      </c>
      <c r="J749" s="21">
        <f t="shared" si="266"/>
        <v>469</v>
      </c>
      <c r="K749" s="22">
        <v>717.24</v>
      </c>
      <c r="L749" s="19">
        <v>44804</v>
      </c>
      <c r="M749" s="22">
        <v>156.66</v>
      </c>
      <c r="N749" s="22">
        <v>560.58000000000004</v>
      </c>
      <c r="O749" s="22">
        <f t="shared" si="267"/>
        <v>570.14</v>
      </c>
      <c r="P749" s="22">
        <v>9.56</v>
      </c>
      <c r="Q749" s="22">
        <f t="shared" si="268"/>
        <v>1.1950000000000001</v>
      </c>
      <c r="R749" s="22">
        <f t="shared" si="277"/>
        <v>4.78</v>
      </c>
      <c r="S749" s="22">
        <f t="shared" si="269"/>
        <v>555.80000000000007</v>
      </c>
      <c r="U749" s="22">
        <v>570.14</v>
      </c>
      <c r="V749" s="23">
        <v>62.5</v>
      </c>
      <c r="W749" s="23">
        <v>50</v>
      </c>
      <c r="X749" s="23">
        <f t="shared" si="270"/>
        <v>12.5</v>
      </c>
      <c r="Y749" s="24">
        <f t="shared" si="271"/>
        <v>150</v>
      </c>
      <c r="Z749" s="24">
        <f t="shared" si="272"/>
        <v>627</v>
      </c>
      <c r="AA749" s="22">
        <f t="shared" si="273"/>
        <v>0.90931419457735241</v>
      </c>
      <c r="AB749" s="22">
        <f t="shared" si="274"/>
        <v>10.911770334928228</v>
      </c>
      <c r="AC749" s="22">
        <f t="shared" si="275"/>
        <v>559.22822966507181</v>
      </c>
      <c r="AD749" s="22">
        <f t="shared" si="276"/>
        <v>3.4282296650717399</v>
      </c>
      <c r="AE749" s="24"/>
      <c r="AF749" s="4">
        <v>10.911770334928228</v>
      </c>
      <c r="AG749" s="4">
        <v>0</v>
      </c>
      <c r="AH749" s="4">
        <f t="shared" si="278"/>
        <v>10.911770334928228</v>
      </c>
    </row>
    <row r="750" spans="1:34">
      <c r="A750" s="16" t="s">
        <v>1784</v>
      </c>
      <c r="B750" s="16" t="s">
        <v>1785</v>
      </c>
      <c r="C750" s="16" t="s">
        <v>1786</v>
      </c>
      <c r="D750" s="19">
        <v>40817</v>
      </c>
      <c r="E750" s="16" t="s">
        <v>111</v>
      </c>
      <c r="F750" s="20">
        <v>50</v>
      </c>
      <c r="G750" s="20">
        <v>0</v>
      </c>
      <c r="H750" s="20">
        <v>39</v>
      </c>
      <c r="I750" s="20">
        <v>1</v>
      </c>
      <c r="J750" s="21">
        <f t="shared" si="266"/>
        <v>469</v>
      </c>
      <c r="K750" s="22">
        <v>1198.55</v>
      </c>
      <c r="L750" s="19">
        <v>44804</v>
      </c>
      <c r="M750" s="22">
        <v>261.68</v>
      </c>
      <c r="N750" s="22">
        <v>936.87</v>
      </c>
      <c r="O750" s="22">
        <f t="shared" si="267"/>
        <v>952.85</v>
      </c>
      <c r="P750" s="22">
        <v>15.98</v>
      </c>
      <c r="Q750" s="22">
        <f t="shared" si="268"/>
        <v>1.9975000000000001</v>
      </c>
      <c r="R750" s="22">
        <f t="shared" si="277"/>
        <v>7.99</v>
      </c>
      <c r="S750" s="22">
        <f t="shared" si="269"/>
        <v>928.88</v>
      </c>
      <c r="U750" s="22">
        <v>952.85</v>
      </c>
      <c r="V750" s="23">
        <v>62.5</v>
      </c>
      <c r="W750" s="23">
        <v>50</v>
      </c>
      <c r="X750" s="23">
        <f t="shared" si="270"/>
        <v>12.5</v>
      </c>
      <c r="Y750" s="24">
        <f t="shared" si="271"/>
        <v>150</v>
      </c>
      <c r="Z750" s="24">
        <f t="shared" si="272"/>
        <v>627</v>
      </c>
      <c r="AA750" s="22">
        <f t="shared" si="273"/>
        <v>1.5196969696969698</v>
      </c>
      <c r="AB750" s="22">
        <f t="shared" si="274"/>
        <v>18.236363636363638</v>
      </c>
      <c r="AC750" s="22">
        <f t="shared" si="275"/>
        <v>934.61363636363637</v>
      </c>
      <c r="AD750" s="22">
        <f t="shared" si="276"/>
        <v>5.7336363636363785</v>
      </c>
      <c r="AE750" s="24"/>
      <c r="AF750" s="4">
        <v>18.236363636363638</v>
      </c>
      <c r="AG750" s="4">
        <v>0</v>
      </c>
      <c r="AH750" s="4">
        <f t="shared" si="278"/>
        <v>18.236363636363638</v>
      </c>
    </row>
    <row r="751" spans="1:34">
      <c r="A751" s="16" t="s">
        <v>1787</v>
      </c>
      <c r="B751" s="16" t="s">
        <v>1788</v>
      </c>
      <c r="C751" s="16" t="s">
        <v>1714</v>
      </c>
      <c r="D751" s="19">
        <v>40817</v>
      </c>
      <c r="E751" s="16" t="s">
        <v>111</v>
      </c>
      <c r="F751" s="20">
        <v>50</v>
      </c>
      <c r="G751" s="20">
        <v>0</v>
      </c>
      <c r="H751" s="20">
        <v>39</v>
      </c>
      <c r="I751" s="20">
        <v>1</v>
      </c>
      <c r="J751" s="21">
        <f t="shared" si="266"/>
        <v>469</v>
      </c>
      <c r="K751" s="22">
        <v>12774.73</v>
      </c>
      <c r="L751" s="19">
        <v>44804</v>
      </c>
      <c r="M751" s="22">
        <v>2789.2</v>
      </c>
      <c r="N751" s="22">
        <v>9985.5300000000007</v>
      </c>
      <c r="O751" s="22">
        <f t="shared" si="267"/>
        <v>10155.86</v>
      </c>
      <c r="P751" s="22">
        <v>170.33</v>
      </c>
      <c r="Q751" s="22">
        <f t="shared" si="268"/>
        <v>21.291250000000002</v>
      </c>
      <c r="R751" s="22">
        <f t="shared" si="277"/>
        <v>85.165000000000006</v>
      </c>
      <c r="S751" s="22">
        <f t="shared" si="269"/>
        <v>9900.3649999999998</v>
      </c>
      <c r="U751" s="22">
        <v>10155.86</v>
      </c>
      <c r="V751" s="23">
        <v>62.5</v>
      </c>
      <c r="W751" s="23">
        <v>50</v>
      </c>
      <c r="X751" s="23">
        <f t="shared" si="270"/>
        <v>12.5</v>
      </c>
      <c r="Y751" s="24">
        <f t="shared" si="271"/>
        <v>150</v>
      </c>
      <c r="Z751" s="24">
        <f t="shared" si="272"/>
        <v>627</v>
      </c>
      <c r="AA751" s="22">
        <f t="shared" si="273"/>
        <v>16.197543859649123</v>
      </c>
      <c r="AB751" s="22">
        <f t="shared" si="274"/>
        <v>194.37052631578948</v>
      </c>
      <c r="AC751" s="22">
        <f t="shared" si="275"/>
        <v>9961.4894736842107</v>
      </c>
      <c r="AD751" s="22">
        <f t="shared" si="276"/>
        <v>61.124473684210898</v>
      </c>
      <c r="AE751" s="24"/>
      <c r="AF751" s="4">
        <v>194.37052631578948</v>
      </c>
      <c r="AG751" s="4">
        <v>0</v>
      </c>
      <c r="AH751" s="4">
        <f t="shared" si="278"/>
        <v>194.37052631578948</v>
      </c>
    </row>
    <row r="752" spans="1:34">
      <c r="A752" s="16" t="s">
        <v>1789</v>
      </c>
      <c r="B752" s="16" t="s">
        <v>1790</v>
      </c>
      <c r="C752" s="16" t="s">
        <v>1791</v>
      </c>
      <c r="D752" s="19">
        <v>40817</v>
      </c>
      <c r="E752" s="16" t="s">
        <v>111</v>
      </c>
      <c r="F752" s="20">
        <v>50</v>
      </c>
      <c r="G752" s="20">
        <v>0</v>
      </c>
      <c r="H752" s="20">
        <v>39</v>
      </c>
      <c r="I752" s="20">
        <v>1</v>
      </c>
      <c r="J752" s="21">
        <f t="shared" si="266"/>
        <v>469</v>
      </c>
      <c r="K752" s="22">
        <v>402.84</v>
      </c>
      <c r="L752" s="19">
        <v>44804</v>
      </c>
      <c r="M752" s="22">
        <v>87.99</v>
      </c>
      <c r="N752" s="22">
        <v>314.85000000000002</v>
      </c>
      <c r="O752" s="22">
        <f t="shared" si="267"/>
        <v>320.22000000000003</v>
      </c>
      <c r="P752" s="22">
        <v>5.37</v>
      </c>
      <c r="Q752" s="22">
        <f t="shared" si="268"/>
        <v>0.67125000000000001</v>
      </c>
      <c r="R752" s="22">
        <f t="shared" si="277"/>
        <v>2.6850000000000001</v>
      </c>
      <c r="S752" s="22">
        <f t="shared" si="269"/>
        <v>312.16500000000002</v>
      </c>
      <c r="U752" s="22">
        <v>320.22000000000003</v>
      </c>
      <c r="V752" s="23">
        <v>62.5</v>
      </c>
      <c r="W752" s="23">
        <v>50</v>
      </c>
      <c r="X752" s="23">
        <f t="shared" si="270"/>
        <v>12.5</v>
      </c>
      <c r="Y752" s="24">
        <f t="shared" si="271"/>
        <v>150</v>
      </c>
      <c r="Z752" s="24">
        <f t="shared" si="272"/>
        <v>627</v>
      </c>
      <c r="AA752" s="22">
        <f t="shared" si="273"/>
        <v>0.51071770334928235</v>
      </c>
      <c r="AB752" s="22">
        <f t="shared" si="274"/>
        <v>6.1286124401913877</v>
      </c>
      <c r="AC752" s="22">
        <f t="shared" si="275"/>
        <v>314.09138755980865</v>
      </c>
      <c r="AD752" s="22">
        <f t="shared" si="276"/>
        <v>1.9263875598086315</v>
      </c>
      <c r="AE752" s="24"/>
      <c r="AF752" s="4">
        <v>6.1286124401913877</v>
      </c>
      <c r="AG752" s="4">
        <v>0</v>
      </c>
      <c r="AH752" s="4">
        <f t="shared" si="278"/>
        <v>6.1286124401913877</v>
      </c>
    </row>
    <row r="753" spans="1:34">
      <c r="A753" s="16" t="s">
        <v>1792</v>
      </c>
      <c r="B753" s="16" t="s">
        <v>1793</v>
      </c>
      <c r="C753" s="16" t="s">
        <v>1794</v>
      </c>
      <c r="D753" s="19">
        <v>40909</v>
      </c>
      <c r="E753" s="16" t="s">
        <v>111</v>
      </c>
      <c r="F753" s="20">
        <v>50</v>
      </c>
      <c r="G753" s="20">
        <v>0</v>
      </c>
      <c r="H753" s="20">
        <v>39</v>
      </c>
      <c r="I753" s="20">
        <v>4</v>
      </c>
      <c r="J753" s="21">
        <f t="shared" si="266"/>
        <v>472</v>
      </c>
      <c r="K753" s="22">
        <v>1131.17</v>
      </c>
      <c r="L753" s="19">
        <v>44804</v>
      </c>
      <c r="M753" s="22">
        <v>241.29</v>
      </c>
      <c r="N753" s="22">
        <v>889.88</v>
      </c>
      <c r="O753" s="22">
        <f t="shared" si="267"/>
        <v>904.96</v>
      </c>
      <c r="P753" s="22">
        <v>15.08</v>
      </c>
      <c r="Q753" s="22">
        <f t="shared" si="268"/>
        <v>1.885</v>
      </c>
      <c r="R753" s="22">
        <f t="shared" si="277"/>
        <v>7.54</v>
      </c>
      <c r="S753" s="22">
        <f t="shared" si="269"/>
        <v>882.34</v>
      </c>
      <c r="U753" s="22">
        <v>904.96</v>
      </c>
      <c r="V753" s="23">
        <v>62.5</v>
      </c>
      <c r="W753" s="23">
        <v>50</v>
      </c>
      <c r="X753" s="23">
        <f t="shared" si="270"/>
        <v>12.5</v>
      </c>
      <c r="Y753" s="24">
        <f t="shared" si="271"/>
        <v>150</v>
      </c>
      <c r="Z753" s="24">
        <f t="shared" si="272"/>
        <v>630</v>
      </c>
      <c r="AA753" s="22">
        <f t="shared" si="273"/>
        <v>1.4364444444444444</v>
      </c>
      <c r="AB753" s="22">
        <f t="shared" si="274"/>
        <v>17.237333333333332</v>
      </c>
      <c r="AC753" s="22">
        <f t="shared" si="275"/>
        <v>887.72266666666667</v>
      </c>
      <c r="AD753" s="22">
        <f t="shared" si="276"/>
        <v>5.382666666666637</v>
      </c>
      <c r="AE753" s="24"/>
      <c r="AF753" s="4">
        <v>17.237333333333332</v>
      </c>
      <c r="AG753" s="4">
        <v>0</v>
      </c>
      <c r="AH753" s="4">
        <f t="shared" si="278"/>
        <v>17.237333333333332</v>
      </c>
    </row>
    <row r="754" spans="1:34">
      <c r="A754" s="16" t="s">
        <v>1795</v>
      </c>
      <c r="B754" s="16" t="s">
        <v>1796</v>
      </c>
      <c r="C754" s="16" t="s">
        <v>957</v>
      </c>
      <c r="D754" s="19">
        <v>40909</v>
      </c>
      <c r="E754" s="16" t="s">
        <v>111</v>
      </c>
      <c r="F754" s="20">
        <v>50</v>
      </c>
      <c r="G754" s="20">
        <v>0</v>
      </c>
      <c r="H754" s="20">
        <v>39</v>
      </c>
      <c r="I754" s="20">
        <v>4</v>
      </c>
      <c r="J754" s="21">
        <f t="shared" si="266"/>
        <v>472</v>
      </c>
      <c r="K754" s="22">
        <v>562.5</v>
      </c>
      <c r="L754" s="19">
        <v>44804</v>
      </c>
      <c r="M754" s="22">
        <v>120.01</v>
      </c>
      <c r="N754" s="22">
        <v>442.49</v>
      </c>
      <c r="O754" s="22">
        <f t="shared" si="267"/>
        <v>449.99</v>
      </c>
      <c r="P754" s="22">
        <v>7.5</v>
      </c>
      <c r="Q754" s="22">
        <f t="shared" si="268"/>
        <v>0.9375</v>
      </c>
      <c r="R754" s="22">
        <f t="shared" si="277"/>
        <v>3.75</v>
      </c>
      <c r="S754" s="22">
        <f t="shared" si="269"/>
        <v>438.74</v>
      </c>
      <c r="U754" s="22">
        <v>449.99</v>
      </c>
      <c r="V754" s="23">
        <v>62.5</v>
      </c>
      <c r="W754" s="23">
        <v>50</v>
      </c>
      <c r="X754" s="23">
        <f t="shared" si="270"/>
        <v>12.5</v>
      </c>
      <c r="Y754" s="24">
        <f t="shared" si="271"/>
        <v>150</v>
      </c>
      <c r="Z754" s="24">
        <f t="shared" si="272"/>
        <v>630</v>
      </c>
      <c r="AA754" s="22">
        <f t="shared" si="273"/>
        <v>0.71426984126984128</v>
      </c>
      <c r="AB754" s="22">
        <f t="shared" si="274"/>
        <v>8.5712380952380958</v>
      </c>
      <c r="AC754" s="22">
        <f t="shared" si="275"/>
        <v>441.41876190476194</v>
      </c>
      <c r="AD754" s="22">
        <f t="shared" si="276"/>
        <v>2.6787619047619273</v>
      </c>
      <c r="AE754" s="24"/>
      <c r="AF754" s="4">
        <v>8.5712380952380958</v>
      </c>
      <c r="AG754" s="4">
        <v>0</v>
      </c>
      <c r="AH754" s="4">
        <f t="shared" si="278"/>
        <v>8.5712380952380958</v>
      </c>
    </row>
    <row r="755" spans="1:34">
      <c r="A755" s="16" t="s">
        <v>1797</v>
      </c>
      <c r="B755" s="16" t="s">
        <v>1798</v>
      </c>
      <c r="C755" s="16" t="s">
        <v>1799</v>
      </c>
      <c r="D755" s="19">
        <v>40909</v>
      </c>
      <c r="E755" s="16" t="s">
        <v>111</v>
      </c>
      <c r="F755" s="20">
        <v>50</v>
      </c>
      <c r="G755" s="20">
        <v>0</v>
      </c>
      <c r="H755" s="20">
        <v>39</v>
      </c>
      <c r="I755" s="20">
        <v>4</v>
      </c>
      <c r="J755" s="21">
        <f t="shared" si="266"/>
        <v>472</v>
      </c>
      <c r="K755" s="22">
        <v>72</v>
      </c>
      <c r="L755" s="19">
        <v>44804</v>
      </c>
      <c r="M755" s="22">
        <v>15.36</v>
      </c>
      <c r="N755" s="22">
        <v>56.64</v>
      </c>
      <c r="O755" s="22">
        <f t="shared" si="267"/>
        <v>57.6</v>
      </c>
      <c r="P755" s="22">
        <v>0.96</v>
      </c>
      <c r="Q755" s="22">
        <f t="shared" si="268"/>
        <v>0.12</v>
      </c>
      <c r="R755" s="22">
        <f t="shared" si="277"/>
        <v>0.48</v>
      </c>
      <c r="S755" s="22">
        <f t="shared" si="269"/>
        <v>56.160000000000004</v>
      </c>
      <c r="U755" s="22">
        <v>57.6</v>
      </c>
      <c r="V755" s="23">
        <v>62.5</v>
      </c>
      <c r="W755" s="23">
        <v>50</v>
      </c>
      <c r="X755" s="23">
        <f t="shared" si="270"/>
        <v>12.5</v>
      </c>
      <c r="Y755" s="24">
        <f t="shared" si="271"/>
        <v>150</v>
      </c>
      <c r="Z755" s="24">
        <f t="shared" si="272"/>
        <v>630</v>
      </c>
      <c r="AA755" s="22">
        <f t="shared" si="273"/>
        <v>9.1428571428571428E-2</v>
      </c>
      <c r="AB755" s="22">
        <f t="shared" si="274"/>
        <v>1.0971428571428572</v>
      </c>
      <c r="AC755" s="22">
        <f t="shared" si="275"/>
        <v>56.502857142857145</v>
      </c>
      <c r="AD755" s="22">
        <f t="shared" si="276"/>
        <v>0.34285714285714164</v>
      </c>
      <c r="AE755" s="24"/>
      <c r="AF755" s="4">
        <v>1.0971428571428572</v>
      </c>
      <c r="AG755" s="4">
        <v>0</v>
      </c>
      <c r="AH755" s="4">
        <f t="shared" si="278"/>
        <v>1.0971428571428572</v>
      </c>
    </row>
    <row r="756" spans="1:34">
      <c r="A756" s="16" t="s">
        <v>1800</v>
      </c>
      <c r="B756" s="16" t="s">
        <v>1801</v>
      </c>
      <c r="C756" s="16" t="s">
        <v>1802</v>
      </c>
      <c r="D756" s="19">
        <v>40909</v>
      </c>
      <c r="E756" s="16" t="s">
        <v>111</v>
      </c>
      <c r="F756" s="20">
        <v>50</v>
      </c>
      <c r="G756" s="20">
        <v>0</v>
      </c>
      <c r="H756" s="20">
        <v>39</v>
      </c>
      <c r="I756" s="20">
        <v>4</v>
      </c>
      <c r="J756" s="21">
        <f t="shared" si="266"/>
        <v>472</v>
      </c>
      <c r="K756" s="22">
        <v>74.62</v>
      </c>
      <c r="L756" s="19">
        <v>44804</v>
      </c>
      <c r="M756" s="22">
        <v>15.89</v>
      </c>
      <c r="N756" s="22">
        <v>58.73</v>
      </c>
      <c r="O756" s="22">
        <f t="shared" si="267"/>
        <v>59.72</v>
      </c>
      <c r="P756" s="22">
        <v>0.99</v>
      </c>
      <c r="Q756" s="22">
        <f t="shared" si="268"/>
        <v>0.12375</v>
      </c>
      <c r="R756" s="22">
        <f t="shared" si="277"/>
        <v>0.495</v>
      </c>
      <c r="S756" s="22">
        <f t="shared" si="269"/>
        <v>58.234999999999999</v>
      </c>
      <c r="U756" s="22">
        <v>59.72</v>
      </c>
      <c r="V756" s="23">
        <v>62.5</v>
      </c>
      <c r="W756" s="23">
        <v>50</v>
      </c>
      <c r="X756" s="23">
        <f t="shared" si="270"/>
        <v>12.5</v>
      </c>
      <c r="Y756" s="24">
        <f t="shared" si="271"/>
        <v>150</v>
      </c>
      <c r="Z756" s="24">
        <f t="shared" si="272"/>
        <v>630</v>
      </c>
      <c r="AA756" s="22">
        <f t="shared" si="273"/>
        <v>9.4793650793650791E-2</v>
      </c>
      <c r="AB756" s="22">
        <f t="shared" si="274"/>
        <v>1.1375238095238096</v>
      </c>
      <c r="AC756" s="22">
        <f t="shared" si="275"/>
        <v>58.582476190476186</v>
      </c>
      <c r="AD756" s="22">
        <f t="shared" si="276"/>
        <v>0.34747619047618628</v>
      </c>
      <c r="AE756" s="24"/>
      <c r="AF756" s="4">
        <v>1.1375238095238096</v>
      </c>
      <c r="AG756" s="4">
        <v>0</v>
      </c>
      <c r="AH756" s="4">
        <f t="shared" si="278"/>
        <v>1.1375238095238096</v>
      </c>
    </row>
    <row r="757" spans="1:34">
      <c r="A757" s="16" t="s">
        <v>1803</v>
      </c>
      <c r="B757" s="16" t="s">
        <v>1804</v>
      </c>
      <c r="C757" s="16" t="s">
        <v>957</v>
      </c>
      <c r="D757" s="19">
        <v>40909</v>
      </c>
      <c r="E757" s="16" t="s">
        <v>111</v>
      </c>
      <c r="F757" s="20">
        <v>50</v>
      </c>
      <c r="G757" s="20">
        <v>0</v>
      </c>
      <c r="H757" s="20">
        <v>39</v>
      </c>
      <c r="I757" s="20">
        <v>4</v>
      </c>
      <c r="J757" s="21">
        <f t="shared" si="266"/>
        <v>472</v>
      </c>
      <c r="K757" s="22">
        <v>281.25</v>
      </c>
      <c r="L757" s="19">
        <v>44804</v>
      </c>
      <c r="M757" s="22">
        <v>60.06</v>
      </c>
      <c r="N757" s="22">
        <v>221.19</v>
      </c>
      <c r="O757" s="22">
        <f t="shared" si="267"/>
        <v>224.94</v>
      </c>
      <c r="P757" s="22">
        <v>3.75</v>
      </c>
      <c r="Q757" s="22">
        <f t="shared" si="268"/>
        <v>0.46875</v>
      </c>
      <c r="R757" s="22">
        <f t="shared" si="277"/>
        <v>1.875</v>
      </c>
      <c r="S757" s="22">
        <f t="shared" si="269"/>
        <v>219.315</v>
      </c>
      <c r="U757" s="22">
        <v>224.94</v>
      </c>
      <c r="V757" s="23">
        <v>62.5</v>
      </c>
      <c r="W757" s="23">
        <v>50</v>
      </c>
      <c r="X757" s="23">
        <f t="shared" si="270"/>
        <v>12.5</v>
      </c>
      <c r="Y757" s="24">
        <f t="shared" si="271"/>
        <v>150</v>
      </c>
      <c r="Z757" s="24">
        <f t="shared" si="272"/>
        <v>630</v>
      </c>
      <c r="AA757" s="22">
        <f t="shared" si="273"/>
        <v>0.35704761904761906</v>
      </c>
      <c r="AB757" s="22">
        <f t="shared" si="274"/>
        <v>4.2845714285714287</v>
      </c>
      <c r="AC757" s="22">
        <f t="shared" si="275"/>
        <v>220.65542857142856</v>
      </c>
      <c r="AD757" s="22">
        <f t="shared" si="276"/>
        <v>1.3404285714285606</v>
      </c>
      <c r="AE757" s="24"/>
      <c r="AF757" s="4">
        <v>4.2845714285714287</v>
      </c>
      <c r="AG757" s="4">
        <v>0</v>
      </c>
      <c r="AH757" s="4">
        <f t="shared" si="278"/>
        <v>4.2845714285714287</v>
      </c>
    </row>
    <row r="758" spans="1:34">
      <c r="A758" s="16" t="s">
        <v>1805</v>
      </c>
      <c r="B758" s="16" t="s">
        <v>1806</v>
      </c>
      <c r="C758" s="16" t="s">
        <v>1714</v>
      </c>
      <c r="D758" s="19">
        <v>40909</v>
      </c>
      <c r="E758" s="16" t="s">
        <v>111</v>
      </c>
      <c r="F758" s="20">
        <v>50</v>
      </c>
      <c r="G758" s="20">
        <v>0</v>
      </c>
      <c r="H758" s="20">
        <v>39</v>
      </c>
      <c r="I758" s="20">
        <v>4</v>
      </c>
      <c r="J758" s="21">
        <f t="shared" si="266"/>
        <v>472</v>
      </c>
      <c r="K758" s="22">
        <v>16065.98</v>
      </c>
      <c r="L758" s="19">
        <v>44804</v>
      </c>
      <c r="M758" s="22">
        <v>3427.42</v>
      </c>
      <c r="N758" s="22">
        <v>12638.56</v>
      </c>
      <c r="O758" s="22">
        <f t="shared" si="267"/>
        <v>12852.769999999999</v>
      </c>
      <c r="P758" s="22">
        <v>214.21</v>
      </c>
      <c r="Q758" s="22">
        <f t="shared" si="268"/>
        <v>26.776250000000001</v>
      </c>
      <c r="R758" s="22">
        <f t="shared" si="277"/>
        <v>107.105</v>
      </c>
      <c r="S758" s="22">
        <f t="shared" si="269"/>
        <v>12531.455</v>
      </c>
      <c r="U758" s="22">
        <v>12852.769999999999</v>
      </c>
      <c r="V758" s="23">
        <v>62.5</v>
      </c>
      <c r="W758" s="23">
        <v>50</v>
      </c>
      <c r="X758" s="23">
        <f t="shared" si="270"/>
        <v>12.5</v>
      </c>
      <c r="Y758" s="24">
        <f t="shared" si="271"/>
        <v>150</v>
      </c>
      <c r="Z758" s="24">
        <f t="shared" si="272"/>
        <v>630</v>
      </c>
      <c r="AA758" s="22">
        <f t="shared" si="273"/>
        <v>20.40122222222222</v>
      </c>
      <c r="AB758" s="22">
        <f t="shared" si="274"/>
        <v>244.81466666666665</v>
      </c>
      <c r="AC758" s="22">
        <f t="shared" si="275"/>
        <v>12607.955333333332</v>
      </c>
      <c r="AD758" s="22">
        <f t="shared" si="276"/>
        <v>76.500333333331582</v>
      </c>
      <c r="AE758" s="24"/>
      <c r="AF758" s="4">
        <v>244.81466666666665</v>
      </c>
      <c r="AG758" s="4">
        <v>0</v>
      </c>
      <c r="AH758" s="4">
        <f t="shared" si="278"/>
        <v>244.81466666666665</v>
      </c>
    </row>
    <row r="759" spans="1:34">
      <c r="A759" s="16" t="s">
        <v>1807</v>
      </c>
      <c r="B759" s="16" t="s">
        <v>1808</v>
      </c>
      <c r="C759" s="16" t="s">
        <v>1809</v>
      </c>
      <c r="D759" s="19">
        <v>40909</v>
      </c>
      <c r="E759" s="16" t="s">
        <v>111</v>
      </c>
      <c r="F759" s="20">
        <v>50</v>
      </c>
      <c r="G759" s="20">
        <v>0</v>
      </c>
      <c r="H759" s="20">
        <v>39</v>
      </c>
      <c r="I759" s="20">
        <v>4</v>
      </c>
      <c r="J759" s="21">
        <f t="shared" si="266"/>
        <v>472</v>
      </c>
      <c r="K759" s="22">
        <v>1064.97</v>
      </c>
      <c r="L759" s="19">
        <v>44804</v>
      </c>
      <c r="M759" s="22">
        <v>227.21</v>
      </c>
      <c r="N759" s="22">
        <v>837.76</v>
      </c>
      <c r="O759" s="22">
        <f t="shared" si="267"/>
        <v>851.96</v>
      </c>
      <c r="P759" s="22">
        <v>14.2</v>
      </c>
      <c r="Q759" s="22">
        <f t="shared" si="268"/>
        <v>1.7749999999999999</v>
      </c>
      <c r="R759" s="22">
        <f t="shared" si="277"/>
        <v>7.1</v>
      </c>
      <c r="S759" s="22">
        <f t="shared" si="269"/>
        <v>830.66</v>
      </c>
      <c r="U759" s="22">
        <v>851.96</v>
      </c>
      <c r="V759" s="23">
        <v>62.5</v>
      </c>
      <c r="W759" s="23">
        <v>50</v>
      </c>
      <c r="X759" s="23">
        <f t="shared" si="270"/>
        <v>12.5</v>
      </c>
      <c r="Y759" s="24">
        <f t="shared" si="271"/>
        <v>150</v>
      </c>
      <c r="Z759" s="24">
        <f t="shared" si="272"/>
        <v>630</v>
      </c>
      <c r="AA759" s="22">
        <f t="shared" si="273"/>
        <v>1.3523174603174604</v>
      </c>
      <c r="AB759" s="22">
        <f t="shared" si="274"/>
        <v>16.227809523809526</v>
      </c>
      <c r="AC759" s="22">
        <f t="shared" si="275"/>
        <v>835.73219047619045</v>
      </c>
      <c r="AD759" s="22">
        <f t="shared" si="276"/>
        <v>5.0721904761904852</v>
      </c>
      <c r="AE759" s="24"/>
      <c r="AF759" s="4">
        <v>16.227809523809526</v>
      </c>
      <c r="AG759" s="4">
        <v>0</v>
      </c>
      <c r="AH759" s="4">
        <f t="shared" si="278"/>
        <v>16.227809523809526</v>
      </c>
    </row>
    <row r="760" spans="1:34">
      <c r="A760" s="16" t="s">
        <v>1810</v>
      </c>
      <c r="B760" s="16" t="s">
        <v>1811</v>
      </c>
      <c r="C760" s="16" t="s">
        <v>1812</v>
      </c>
      <c r="D760" s="19">
        <v>41000</v>
      </c>
      <c r="E760" s="16" t="s">
        <v>111</v>
      </c>
      <c r="F760" s="20">
        <v>50</v>
      </c>
      <c r="G760" s="20">
        <v>0</v>
      </c>
      <c r="H760" s="20">
        <v>39</v>
      </c>
      <c r="I760" s="20">
        <v>7</v>
      </c>
      <c r="J760" s="21">
        <f t="shared" si="266"/>
        <v>475</v>
      </c>
      <c r="K760" s="22">
        <v>43389.55</v>
      </c>
      <c r="L760" s="19">
        <v>44804</v>
      </c>
      <c r="M760" s="22">
        <v>9039.48</v>
      </c>
      <c r="N760" s="22">
        <v>34350.07</v>
      </c>
      <c r="O760" s="22">
        <f t="shared" si="267"/>
        <v>34928.589999999997</v>
      </c>
      <c r="P760" s="22">
        <v>578.52</v>
      </c>
      <c r="Q760" s="22">
        <f t="shared" si="268"/>
        <v>72.314999999999998</v>
      </c>
      <c r="R760" s="22">
        <f t="shared" si="277"/>
        <v>289.26</v>
      </c>
      <c r="S760" s="22">
        <f t="shared" si="269"/>
        <v>34060.81</v>
      </c>
      <c r="U760" s="22">
        <v>34928.589999999997</v>
      </c>
      <c r="V760" s="23">
        <v>62.5</v>
      </c>
      <c r="W760" s="23">
        <v>50</v>
      </c>
      <c r="X760" s="23">
        <f t="shared" si="270"/>
        <v>12.5</v>
      </c>
      <c r="Y760" s="24">
        <f t="shared" si="271"/>
        <v>150</v>
      </c>
      <c r="Z760" s="24">
        <f t="shared" si="272"/>
        <v>633</v>
      </c>
      <c r="AA760" s="22">
        <f t="shared" si="273"/>
        <v>55.179447077409158</v>
      </c>
      <c r="AB760" s="22">
        <f t="shared" si="274"/>
        <v>662.15336492890992</v>
      </c>
      <c r="AC760" s="22">
        <f t="shared" si="275"/>
        <v>34266.436635071084</v>
      </c>
      <c r="AD760" s="22">
        <f t="shared" si="276"/>
        <v>205.62663507108664</v>
      </c>
      <c r="AE760" s="24"/>
      <c r="AF760" s="4">
        <v>662.15336492890992</v>
      </c>
      <c r="AG760" s="4">
        <v>0</v>
      </c>
      <c r="AH760" s="4">
        <f t="shared" si="278"/>
        <v>662.15336492890992</v>
      </c>
    </row>
    <row r="761" spans="1:34">
      <c r="A761" s="16" t="s">
        <v>1813</v>
      </c>
      <c r="B761" s="16" t="s">
        <v>1814</v>
      </c>
      <c r="C761" s="16" t="s">
        <v>1815</v>
      </c>
      <c r="D761" s="19">
        <v>41000</v>
      </c>
      <c r="E761" s="16" t="s">
        <v>111</v>
      </c>
      <c r="F761" s="20">
        <v>50</v>
      </c>
      <c r="G761" s="20">
        <v>0</v>
      </c>
      <c r="H761" s="20">
        <v>39</v>
      </c>
      <c r="I761" s="20">
        <v>7</v>
      </c>
      <c r="J761" s="21">
        <f t="shared" si="266"/>
        <v>475</v>
      </c>
      <c r="K761" s="22">
        <v>113936.59</v>
      </c>
      <c r="L761" s="19">
        <v>44804</v>
      </c>
      <c r="M761" s="22">
        <v>23736.77</v>
      </c>
      <c r="N761" s="22">
        <v>90199.82</v>
      </c>
      <c r="O761" s="22">
        <f t="shared" si="267"/>
        <v>91718.97</v>
      </c>
      <c r="P761" s="22">
        <v>1519.15</v>
      </c>
      <c r="Q761" s="22">
        <f t="shared" si="268"/>
        <v>189.89375000000001</v>
      </c>
      <c r="R761" s="22">
        <f t="shared" si="277"/>
        <v>759.57500000000005</v>
      </c>
      <c r="S761" s="22">
        <f t="shared" si="269"/>
        <v>89440.24500000001</v>
      </c>
      <c r="U761" s="22">
        <v>91718.97</v>
      </c>
      <c r="V761" s="23">
        <v>62.5</v>
      </c>
      <c r="W761" s="23">
        <v>50</v>
      </c>
      <c r="X761" s="23">
        <f t="shared" si="270"/>
        <v>12.5</v>
      </c>
      <c r="Y761" s="24">
        <f t="shared" si="271"/>
        <v>150</v>
      </c>
      <c r="Z761" s="24">
        <f t="shared" si="272"/>
        <v>633</v>
      </c>
      <c r="AA761" s="22">
        <f t="shared" si="273"/>
        <v>144.89568720379148</v>
      </c>
      <c r="AB761" s="22">
        <f t="shared" si="274"/>
        <v>1738.7482464454979</v>
      </c>
      <c r="AC761" s="22">
        <f t="shared" si="275"/>
        <v>89980.221753554506</v>
      </c>
      <c r="AD761" s="22">
        <f t="shared" si="276"/>
        <v>539.9767535544961</v>
      </c>
      <c r="AE761" s="24"/>
      <c r="AF761" s="4">
        <v>1738.7482464454979</v>
      </c>
      <c r="AG761" s="4">
        <v>0</v>
      </c>
      <c r="AH761" s="4">
        <f t="shared" si="278"/>
        <v>1738.7482464454979</v>
      </c>
    </row>
    <row r="762" spans="1:34">
      <c r="A762" s="16" t="s">
        <v>1816</v>
      </c>
      <c r="B762" s="16" t="s">
        <v>1817</v>
      </c>
      <c r="C762" s="16" t="s">
        <v>1818</v>
      </c>
      <c r="D762" s="19">
        <v>41000</v>
      </c>
      <c r="E762" s="16" t="s">
        <v>111</v>
      </c>
      <c r="F762" s="20">
        <v>50</v>
      </c>
      <c r="G762" s="20">
        <v>0</v>
      </c>
      <c r="H762" s="20">
        <v>39</v>
      </c>
      <c r="I762" s="20">
        <v>7</v>
      </c>
      <c r="J762" s="21">
        <f t="shared" si="266"/>
        <v>475</v>
      </c>
      <c r="K762" s="22">
        <v>489120.91</v>
      </c>
      <c r="L762" s="19">
        <v>44804</v>
      </c>
      <c r="M762" s="22">
        <v>101900.2</v>
      </c>
      <c r="N762" s="22">
        <v>387220.71</v>
      </c>
      <c r="O762" s="22">
        <f t="shared" si="267"/>
        <v>393742.32</v>
      </c>
      <c r="P762" s="22">
        <v>6521.61</v>
      </c>
      <c r="Q762" s="22">
        <f t="shared" si="268"/>
        <v>815.20124999999996</v>
      </c>
      <c r="R762" s="22">
        <f t="shared" si="277"/>
        <v>3260.8049999999998</v>
      </c>
      <c r="S762" s="22">
        <f t="shared" si="269"/>
        <v>383959.90500000003</v>
      </c>
      <c r="U762" s="22">
        <v>393742.32</v>
      </c>
      <c r="V762" s="23">
        <v>62.5</v>
      </c>
      <c r="W762" s="23">
        <v>50</v>
      </c>
      <c r="X762" s="23">
        <f t="shared" si="270"/>
        <v>12.5</v>
      </c>
      <c r="Y762" s="24">
        <f t="shared" si="271"/>
        <v>150</v>
      </c>
      <c r="Z762" s="24">
        <f t="shared" si="272"/>
        <v>633</v>
      </c>
      <c r="AA762" s="22">
        <f t="shared" si="273"/>
        <v>622.0257819905213</v>
      </c>
      <c r="AB762" s="22">
        <f t="shared" si="274"/>
        <v>7464.3093838862551</v>
      </c>
      <c r="AC762" s="22">
        <f t="shared" si="275"/>
        <v>386278.01061611378</v>
      </c>
      <c r="AD762" s="22">
        <f t="shared" si="276"/>
        <v>2318.1056161137531</v>
      </c>
      <c r="AE762" s="24"/>
      <c r="AF762" s="4">
        <v>7464.3093838862551</v>
      </c>
      <c r="AG762" s="4">
        <v>0</v>
      </c>
      <c r="AH762" s="4">
        <f t="shared" si="278"/>
        <v>7464.3093838862551</v>
      </c>
    </row>
    <row r="763" spans="1:34">
      <c r="A763" s="16" t="s">
        <v>1819</v>
      </c>
      <c r="B763" s="16" t="s">
        <v>1820</v>
      </c>
      <c r="C763" s="16" t="s">
        <v>1821</v>
      </c>
      <c r="D763" s="19">
        <v>41091</v>
      </c>
      <c r="E763" s="16" t="s">
        <v>111</v>
      </c>
      <c r="F763" s="20">
        <v>50</v>
      </c>
      <c r="G763" s="20">
        <v>0</v>
      </c>
      <c r="H763" s="20">
        <v>39</v>
      </c>
      <c r="I763" s="20">
        <v>10</v>
      </c>
      <c r="J763" s="21">
        <f t="shared" si="266"/>
        <v>478</v>
      </c>
      <c r="K763" s="22">
        <v>15162.13</v>
      </c>
      <c r="L763" s="19">
        <v>44804</v>
      </c>
      <c r="M763" s="22">
        <v>3082.94</v>
      </c>
      <c r="N763" s="22">
        <v>12079.19</v>
      </c>
      <c r="O763" s="22">
        <f t="shared" si="267"/>
        <v>12281.35</v>
      </c>
      <c r="P763" s="22">
        <v>202.16</v>
      </c>
      <c r="Q763" s="22">
        <f t="shared" si="268"/>
        <v>25.27</v>
      </c>
      <c r="R763" s="22">
        <f t="shared" si="277"/>
        <v>101.08</v>
      </c>
      <c r="S763" s="22">
        <f t="shared" si="269"/>
        <v>11978.11</v>
      </c>
      <c r="U763" s="22">
        <v>12281.35</v>
      </c>
      <c r="V763" s="23">
        <v>62.5</v>
      </c>
      <c r="W763" s="23">
        <v>50</v>
      </c>
      <c r="X763" s="23">
        <f t="shared" si="270"/>
        <v>12.5</v>
      </c>
      <c r="Y763" s="24">
        <f t="shared" si="271"/>
        <v>150</v>
      </c>
      <c r="Z763" s="24">
        <f t="shared" si="272"/>
        <v>636</v>
      </c>
      <c r="AA763" s="22">
        <f t="shared" si="273"/>
        <v>19.310298742138365</v>
      </c>
      <c r="AB763" s="22">
        <f t="shared" si="274"/>
        <v>231.72358490566037</v>
      </c>
      <c r="AC763" s="22">
        <f t="shared" si="275"/>
        <v>12049.626415094341</v>
      </c>
      <c r="AD763" s="22">
        <f t="shared" si="276"/>
        <v>71.516415094340118</v>
      </c>
      <c r="AE763" s="24"/>
      <c r="AF763" s="4">
        <v>231.72358490566037</v>
      </c>
      <c r="AG763" s="4">
        <v>0</v>
      </c>
      <c r="AH763" s="4">
        <f t="shared" si="278"/>
        <v>231.72358490566037</v>
      </c>
    </row>
    <row r="764" spans="1:34">
      <c r="A764" s="16" t="s">
        <v>1822</v>
      </c>
      <c r="B764" s="16" t="s">
        <v>1823</v>
      </c>
      <c r="C764" s="16" t="s">
        <v>1736</v>
      </c>
      <c r="D764" s="19">
        <v>41183</v>
      </c>
      <c r="E764" s="16" t="s">
        <v>111</v>
      </c>
      <c r="F764" s="20">
        <v>50</v>
      </c>
      <c r="G764" s="20">
        <v>0</v>
      </c>
      <c r="H764" s="20">
        <v>40</v>
      </c>
      <c r="I764" s="20">
        <v>1</v>
      </c>
      <c r="J764" s="21">
        <f t="shared" si="266"/>
        <v>481</v>
      </c>
      <c r="K764" s="22">
        <v>10544.62</v>
      </c>
      <c r="L764" s="19">
        <v>44804</v>
      </c>
      <c r="M764" s="22">
        <v>2091.3200000000002</v>
      </c>
      <c r="N764" s="22">
        <v>8453.2999999999993</v>
      </c>
      <c r="O764" s="22">
        <f t="shared" si="267"/>
        <v>8593.89</v>
      </c>
      <c r="P764" s="22">
        <v>140.59</v>
      </c>
      <c r="Q764" s="22">
        <f t="shared" si="268"/>
        <v>17.57375</v>
      </c>
      <c r="R764" s="22">
        <f t="shared" si="277"/>
        <v>70.295000000000002</v>
      </c>
      <c r="S764" s="22">
        <f t="shared" si="269"/>
        <v>8383.0049999999992</v>
      </c>
      <c r="U764" s="22">
        <v>8593.89</v>
      </c>
      <c r="V764" s="23">
        <v>62.5</v>
      </c>
      <c r="W764" s="23">
        <v>50</v>
      </c>
      <c r="X764" s="23">
        <f t="shared" si="270"/>
        <v>12.5</v>
      </c>
      <c r="Y764" s="24">
        <f t="shared" si="271"/>
        <v>150</v>
      </c>
      <c r="Z764" s="24">
        <f t="shared" si="272"/>
        <v>639</v>
      </c>
      <c r="AA764" s="22">
        <f t="shared" si="273"/>
        <v>13.448967136150234</v>
      </c>
      <c r="AB764" s="22">
        <f t="shared" si="274"/>
        <v>161.38760563380282</v>
      </c>
      <c r="AC764" s="22">
        <f t="shared" si="275"/>
        <v>8432.5023943661963</v>
      </c>
      <c r="AD764" s="22">
        <f t="shared" si="276"/>
        <v>49.497394366197113</v>
      </c>
      <c r="AE764" s="24"/>
      <c r="AF764" s="4">
        <v>161.38760563380282</v>
      </c>
      <c r="AG764" s="4">
        <v>0</v>
      </c>
      <c r="AH764" s="4">
        <f t="shared" si="278"/>
        <v>161.38760563380282</v>
      </c>
    </row>
    <row r="765" spans="1:34">
      <c r="A765" s="16" t="s">
        <v>1824</v>
      </c>
      <c r="B765" s="16" t="s">
        <v>1825</v>
      </c>
      <c r="C765" s="16" t="s">
        <v>1826</v>
      </c>
      <c r="D765" s="19">
        <v>41274</v>
      </c>
      <c r="E765" s="16" t="s">
        <v>111</v>
      </c>
      <c r="F765" s="20">
        <v>50</v>
      </c>
      <c r="G765" s="20">
        <v>0</v>
      </c>
      <c r="H765" s="20">
        <v>40</v>
      </c>
      <c r="I765" s="20">
        <v>4</v>
      </c>
      <c r="J765" s="21">
        <f t="shared" si="266"/>
        <v>484</v>
      </c>
      <c r="K765" s="22">
        <v>-57812</v>
      </c>
      <c r="L765" s="19">
        <v>44804</v>
      </c>
      <c r="M765" s="22">
        <v>-57812</v>
      </c>
      <c r="N765" s="22">
        <v>0</v>
      </c>
      <c r="O765" s="22">
        <f t="shared" si="267"/>
        <v>0</v>
      </c>
      <c r="P765" s="22">
        <v>0</v>
      </c>
      <c r="Q765" s="22">
        <f t="shared" si="268"/>
        <v>0</v>
      </c>
      <c r="R765" s="22">
        <f t="shared" si="277"/>
        <v>0</v>
      </c>
      <c r="S765" s="22">
        <f t="shared" si="269"/>
        <v>0</v>
      </c>
      <c r="U765" s="22">
        <v>0</v>
      </c>
      <c r="V765" s="23">
        <v>50</v>
      </c>
      <c r="W765" s="23">
        <v>50</v>
      </c>
      <c r="X765" s="23">
        <f t="shared" si="270"/>
        <v>0</v>
      </c>
      <c r="Y765" s="24">
        <f t="shared" si="271"/>
        <v>0</v>
      </c>
      <c r="Z765" s="24">
        <f t="shared" si="272"/>
        <v>492</v>
      </c>
      <c r="AA765" s="22">
        <f t="shared" si="273"/>
        <v>0</v>
      </c>
      <c r="AB765" s="22">
        <f t="shared" si="274"/>
        <v>0</v>
      </c>
      <c r="AC765" s="22">
        <f t="shared" si="275"/>
        <v>0</v>
      </c>
      <c r="AD765" s="22">
        <f t="shared" si="276"/>
        <v>0</v>
      </c>
      <c r="AE765" s="24"/>
      <c r="AF765" s="4">
        <v>0</v>
      </c>
      <c r="AG765" s="4">
        <v>0</v>
      </c>
      <c r="AH765" s="4">
        <f t="shared" si="278"/>
        <v>0</v>
      </c>
    </row>
    <row r="766" spans="1:34">
      <c r="A766" s="16" t="s">
        <v>1827</v>
      </c>
      <c r="B766" s="16" t="s">
        <v>1828</v>
      </c>
      <c r="C766" s="16" t="s">
        <v>1829</v>
      </c>
      <c r="D766" s="19">
        <v>41274</v>
      </c>
      <c r="E766" s="16" t="s">
        <v>45</v>
      </c>
      <c r="F766" s="20">
        <v>0</v>
      </c>
      <c r="G766" s="20">
        <v>0</v>
      </c>
      <c r="H766" s="20">
        <v>0</v>
      </c>
      <c r="I766" s="20">
        <v>0</v>
      </c>
      <c r="J766" s="21">
        <f t="shared" si="266"/>
        <v>0</v>
      </c>
      <c r="K766" s="22">
        <v>36445</v>
      </c>
      <c r="L766" s="19">
        <v>44804</v>
      </c>
      <c r="M766" s="22">
        <v>0</v>
      </c>
      <c r="N766" s="22">
        <v>36445</v>
      </c>
      <c r="O766" s="22">
        <f t="shared" si="267"/>
        <v>36445</v>
      </c>
      <c r="P766" s="22">
        <v>0</v>
      </c>
      <c r="Q766" s="22">
        <f t="shared" si="268"/>
        <v>0</v>
      </c>
      <c r="R766" s="22">
        <f t="shared" si="277"/>
        <v>0</v>
      </c>
      <c r="S766" s="22">
        <f t="shared" si="269"/>
        <v>36445</v>
      </c>
      <c r="U766" s="22">
        <v>36445</v>
      </c>
      <c r="V766" s="23">
        <v>0</v>
      </c>
      <c r="W766" s="23">
        <v>0</v>
      </c>
      <c r="X766" s="23">
        <f t="shared" si="270"/>
        <v>0</v>
      </c>
      <c r="Y766" s="24">
        <f t="shared" si="271"/>
        <v>0</v>
      </c>
      <c r="Z766" s="24">
        <v>0</v>
      </c>
      <c r="AA766" s="22">
        <v>0</v>
      </c>
      <c r="AB766" s="22">
        <f t="shared" si="274"/>
        <v>0</v>
      </c>
      <c r="AC766" s="22">
        <f t="shared" si="275"/>
        <v>36445</v>
      </c>
      <c r="AD766" s="22">
        <f t="shared" si="276"/>
        <v>0</v>
      </c>
      <c r="AE766" s="24"/>
      <c r="AF766" s="4">
        <v>0</v>
      </c>
      <c r="AG766" s="4">
        <v>0</v>
      </c>
      <c r="AH766" s="4">
        <f t="shared" si="278"/>
        <v>0</v>
      </c>
    </row>
    <row r="767" spans="1:34">
      <c r="A767" s="16" t="s">
        <v>1830</v>
      </c>
      <c r="B767" s="16" t="s">
        <v>1831</v>
      </c>
      <c r="C767" s="16" t="s">
        <v>1829</v>
      </c>
      <c r="D767" s="19">
        <v>41274</v>
      </c>
      <c r="E767" s="16" t="s">
        <v>111</v>
      </c>
      <c r="F767" s="20">
        <v>50</v>
      </c>
      <c r="G767" s="20">
        <v>0</v>
      </c>
      <c r="H767" s="20">
        <v>40</v>
      </c>
      <c r="I767" s="20">
        <v>4</v>
      </c>
      <c r="J767" s="21">
        <f t="shared" si="266"/>
        <v>484</v>
      </c>
      <c r="K767" s="22">
        <v>-36445</v>
      </c>
      <c r="L767" s="19">
        <v>44804</v>
      </c>
      <c r="M767" s="22">
        <v>-7046.03</v>
      </c>
      <c r="N767" s="22">
        <v>-29398.97</v>
      </c>
      <c r="O767" s="22">
        <f t="shared" si="267"/>
        <v>-29884.9</v>
      </c>
      <c r="P767" s="22">
        <v>-485.93</v>
      </c>
      <c r="Q767" s="22">
        <f t="shared" si="268"/>
        <v>-60.741250000000001</v>
      </c>
      <c r="R767" s="22">
        <f t="shared" si="277"/>
        <v>-242.965</v>
      </c>
      <c r="S767" s="22">
        <f t="shared" si="269"/>
        <v>-29156.005000000001</v>
      </c>
      <c r="U767" s="22">
        <v>-29884.9</v>
      </c>
      <c r="V767" s="23">
        <v>62.5</v>
      </c>
      <c r="W767" s="23">
        <v>50</v>
      </c>
      <c r="X767" s="23">
        <f t="shared" si="270"/>
        <v>12.5</v>
      </c>
      <c r="Y767" s="24">
        <f t="shared" si="271"/>
        <v>150</v>
      </c>
      <c r="Z767" s="24">
        <f t="shared" si="272"/>
        <v>642</v>
      </c>
      <c r="AA767" s="22">
        <f t="shared" si="273"/>
        <v>-46.549688473520249</v>
      </c>
      <c r="AB767" s="22">
        <f t="shared" si="274"/>
        <v>-558.59626168224304</v>
      </c>
      <c r="AC767" s="22">
        <f t="shared" si="275"/>
        <v>-29326.303738317758</v>
      </c>
      <c r="AD767" s="22">
        <f t="shared" si="276"/>
        <v>-170.29873831775694</v>
      </c>
      <c r="AE767" s="24"/>
      <c r="AF767" s="4">
        <v>-558.59626168224304</v>
      </c>
      <c r="AG767" s="4">
        <v>0</v>
      </c>
      <c r="AH767" s="4">
        <f t="shared" si="278"/>
        <v>-558.59626168224304</v>
      </c>
    </row>
    <row r="768" spans="1:34">
      <c r="A768" s="16" t="s">
        <v>1832</v>
      </c>
      <c r="B768" s="16" t="s">
        <v>1833</v>
      </c>
      <c r="C768" s="16" t="s">
        <v>1714</v>
      </c>
      <c r="D768" s="19">
        <v>41275</v>
      </c>
      <c r="E768" s="16" t="s">
        <v>111</v>
      </c>
      <c r="F768" s="20">
        <v>50</v>
      </c>
      <c r="G768" s="20">
        <v>0</v>
      </c>
      <c r="H768" s="20">
        <v>40</v>
      </c>
      <c r="I768" s="20">
        <v>4</v>
      </c>
      <c r="J768" s="21">
        <f t="shared" si="266"/>
        <v>484</v>
      </c>
      <c r="K768" s="22">
        <v>10114.74</v>
      </c>
      <c r="L768" s="19">
        <v>44804</v>
      </c>
      <c r="M768" s="22">
        <v>1955.57</v>
      </c>
      <c r="N768" s="22">
        <v>8159.17</v>
      </c>
      <c r="O768" s="22">
        <f t="shared" si="267"/>
        <v>8294.0300000000007</v>
      </c>
      <c r="P768" s="22">
        <v>134.86000000000001</v>
      </c>
      <c r="Q768" s="22">
        <f t="shared" si="268"/>
        <v>16.857500000000002</v>
      </c>
      <c r="R768" s="22">
        <f t="shared" si="277"/>
        <v>67.430000000000007</v>
      </c>
      <c r="S768" s="22">
        <f t="shared" si="269"/>
        <v>8091.7400000000007</v>
      </c>
      <c r="U768" s="22">
        <v>8294.0300000000007</v>
      </c>
      <c r="V768" s="23">
        <v>62.5</v>
      </c>
      <c r="W768" s="23">
        <v>50</v>
      </c>
      <c r="X768" s="23">
        <f t="shared" si="270"/>
        <v>12.5</v>
      </c>
      <c r="Y768" s="24">
        <f t="shared" si="271"/>
        <v>150</v>
      </c>
      <c r="Z768" s="24">
        <f t="shared" si="272"/>
        <v>642</v>
      </c>
      <c r="AA768" s="22">
        <f t="shared" si="273"/>
        <v>12.919049844236762</v>
      </c>
      <c r="AB768" s="22">
        <f t="shared" si="274"/>
        <v>155.02859813084115</v>
      </c>
      <c r="AC768" s="22">
        <f t="shared" si="275"/>
        <v>8139.00140186916</v>
      </c>
      <c r="AD768" s="22">
        <f t="shared" si="276"/>
        <v>47.261401869159272</v>
      </c>
      <c r="AE768" s="24"/>
      <c r="AF768" s="4">
        <v>155.02859813084115</v>
      </c>
      <c r="AG768" s="4">
        <v>0</v>
      </c>
      <c r="AH768" s="4">
        <f t="shared" si="278"/>
        <v>155.02859813084115</v>
      </c>
    </row>
    <row r="769" spans="1:34">
      <c r="A769" s="16" t="s">
        <v>1834</v>
      </c>
      <c r="B769" s="16" t="s">
        <v>1835</v>
      </c>
      <c r="C769" s="16" t="s">
        <v>1836</v>
      </c>
      <c r="D769" s="19">
        <v>41456</v>
      </c>
      <c r="E769" s="16" t="s">
        <v>111</v>
      </c>
      <c r="F769" s="20">
        <v>50</v>
      </c>
      <c r="G769" s="20">
        <v>0</v>
      </c>
      <c r="H769" s="20">
        <v>40</v>
      </c>
      <c r="I769" s="20">
        <v>10</v>
      </c>
      <c r="J769" s="21">
        <f t="shared" si="266"/>
        <v>490</v>
      </c>
      <c r="K769" s="22">
        <v>6086.83</v>
      </c>
      <c r="L769" s="19">
        <v>44804</v>
      </c>
      <c r="M769" s="22">
        <v>1115.95</v>
      </c>
      <c r="N769" s="22">
        <v>4970.88</v>
      </c>
      <c r="O769" s="22">
        <f t="shared" si="267"/>
        <v>5052.04</v>
      </c>
      <c r="P769" s="22">
        <v>81.16</v>
      </c>
      <c r="Q769" s="22">
        <f t="shared" si="268"/>
        <v>10.145</v>
      </c>
      <c r="R769" s="22">
        <f t="shared" si="277"/>
        <v>40.58</v>
      </c>
      <c r="S769" s="22">
        <f t="shared" si="269"/>
        <v>4930.3</v>
      </c>
      <c r="U769" s="22">
        <v>5052.04</v>
      </c>
      <c r="V769" s="23">
        <v>62.5</v>
      </c>
      <c r="W769" s="23">
        <v>50</v>
      </c>
      <c r="X769" s="23">
        <f t="shared" si="270"/>
        <v>12.5</v>
      </c>
      <c r="Y769" s="24">
        <f t="shared" si="271"/>
        <v>150</v>
      </c>
      <c r="Z769" s="24">
        <f t="shared" si="272"/>
        <v>648</v>
      </c>
      <c r="AA769" s="22">
        <f t="shared" si="273"/>
        <v>7.796358024691358</v>
      </c>
      <c r="AB769" s="22">
        <f t="shared" si="274"/>
        <v>93.556296296296296</v>
      </c>
      <c r="AC769" s="22">
        <f t="shared" si="275"/>
        <v>4958.4837037037032</v>
      </c>
      <c r="AD769" s="22">
        <f t="shared" si="276"/>
        <v>28.183703703703031</v>
      </c>
      <c r="AE769" s="24"/>
      <c r="AF769" s="4">
        <v>93.556296296296296</v>
      </c>
      <c r="AG769" s="4">
        <v>0</v>
      </c>
      <c r="AH769" s="4">
        <f t="shared" si="278"/>
        <v>93.556296296296296</v>
      </c>
    </row>
    <row r="770" spans="1:34">
      <c r="A770" s="16" t="s">
        <v>1837</v>
      </c>
      <c r="B770" s="16" t="s">
        <v>1838</v>
      </c>
      <c r="C770" s="16" t="s">
        <v>1714</v>
      </c>
      <c r="D770" s="19">
        <v>41365</v>
      </c>
      <c r="E770" s="16" t="s">
        <v>111</v>
      </c>
      <c r="F770" s="20">
        <v>50</v>
      </c>
      <c r="G770" s="20">
        <v>0</v>
      </c>
      <c r="H770" s="20">
        <v>40</v>
      </c>
      <c r="I770" s="20">
        <v>7</v>
      </c>
      <c r="J770" s="21">
        <f t="shared" ref="J770:J820" si="279">(H770*12)+I770</f>
        <v>487</v>
      </c>
      <c r="K770" s="22">
        <v>15537.22</v>
      </c>
      <c r="L770" s="19">
        <v>44804</v>
      </c>
      <c r="M770" s="22">
        <v>2926.23</v>
      </c>
      <c r="N770" s="22">
        <v>12610.99</v>
      </c>
      <c r="O770" s="22">
        <f t="shared" ref="O770:O817" si="280">+N770+P770</f>
        <v>12818.15</v>
      </c>
      <c r="P770" s="22">
        <v>207.16</v>
      </c>
      <c r="Q770" s="22">
        <f t="shared" ref="Q770:Q815" si="281">+P770/8</f>
        <v>25.895</v>
      </c>
      <c r="R770" s="22">
        <f t="shared" si="277"/>
        <v>103.58</v>
      </c>
      <c r="S770" s="22">
        <f t="shared" ref="S770:S816" si="282">+O770-P770-R770</f>
        <v>12507.41</v>
      </c>
      <c r="U770" s="22">
        <v>12818.15</v>
      </c>
      <c r="V770" s="23">
        <v>62.5</v>
      </c>
      <c r="W770" s="23">
        <v>50</v>
      </c>
      <c r="X770" s="23">
        <f t="shared" ref="X770:X820" si="283">+V770-W770</f>
        <v>12.5</v>
      </c>
      <c r="Y770" s="24">
        <f t="shared" ref="Y770:Y820" si="284">+X770*12</f>
        <v>150</v>
      </c>
      <c r="Z770" s="24">
        <f t="shared" ref="Z770:Z815" si="285">+J770+Y770+8</f>
        <v>645</v>
      </c>
      <c r="AA770" s="22">
        <f t="shared" ref="AA770:AA815" si="286">+U770/Z770</f>
        <v>19.873100775193798</v>
      </c>
      <c r="AB770" s="22">
        <f t="shared" ref="AB770:AB815" si="287">+AA770*12</f>
        <v>238.47720930232558</v>
      </c>
      <c r="AC770" s="22">
        <f t="shared" ref="AC770:AC815" si="288">+U770-AB770</f>
        <v>12579.672790697674</v>
      </c>
      <c r="AD770" s="22">
        <f t="shared" ref="AD770:AD820" si="289">+AC770-S770</f>
        <v>72.262790697674063</v>
      </c>
      <c r="AE770" s="24"/>
      <c r="AF770" s="4">
        <v>238.47720930232558</v>
      </c>
      <c r="AG770" s="4">
        <v>0</v>
      </c>
      <c r="AH770" s="4">
        <f t="shared" si="278"/>
        <v>238.47720930232558</v>
      </c>
    </row>
    <row r="771" spans="1:34">
      <c r="A771" s="16" t="s">
        <v>1839</v>
      </c>
      <c r="B771" s="16" t="s">
        <v>1840</v>
      </c>
      <c r="C771" s="16" t="s">
        <v>1841</v>
      </c>
      <c r="D771" s="19">
        <v>41548</v>
      </c>
      <c r="E771" s="16" t="s">
        <v>111</v>
      </c>
      <c r="F771" s="20">
        <v>50</v>
      </c>
      <c r="G771" s="20">
        <v>0</v>
      </c>
      <c r="H771" s="20">
        <v>41</v>
      </c>
      <c r="I771" s="20">
        <v>1</v>
      </c>
      <c r="J771" s="21">
        <f t="shared" si="279"/>
        <v>493</v>
      </c>
      <c r="K771" s="22">
        <v>357952.47</v>
      </c>
      <c r="L771" s="19">
        <v>44804</v>
      </c>
      <c r="M771" s="22">
        <v>63834.87</v>
      </c>
      <c r="N771" s="22">
        <v>294117.59999999998</v>
      </c>
      <c r="O771" s="22">
        <f t="shared" si="280"/>
        <v>298890.3</v>
      </c>
      <c r="P771" s="22">
        <v>4772.7</v>
      </c>
      <c r="Q771" s="22">
        <f t="shared" si="281"/>
        <v>596.58749999999998</v>
      </c>
      <c r="R771" s="22">
        <f t="shared" ref="R771:R817" si="290">+Q771*4</f>
        <v>2386.35</v>
      </c>
      <c r="S771" s="22">
        <f t="shared" si="282"/>
        <v>291731.25</v>
      </c>
      <c r="U771" s="22">
        <v>298890.3</v>
      </c>
      <c r="V771" s="23">
        <v>62.5</v>
      </c>
      <c r="W771" s="23">
        <v>50</v>
      </c>
      <c r="X771" s="23">
        <f t="shared" si="283"/>
        <v>12.5</v>
      </c>
      <c r="Y771" s="24">
        <f t="shared" si="284"/>
        <v>150</v>
      </c>
      <c r="Z771" s="24">
        <f t="shared" si="285"/>
        <v>651</v>
      </c>
      <c r="AA771" s="22">
        <f t="shared" si="286"/>
        <v>459.12488479262669</v>
      </c>
      <c r="AB771" s="22">
        <f t="shared" si="287"/>
        <v>5509.49861751152</v>
      </c>
      <c r="AC771" s="22">
        <f t="shared" si="288"/>
        <v>293380.80138248845</v>
      </c>
      <c r="AD771" s="22">
        <f t="shared" si="289"/>
        <v>1649.5513824884547</v>
      </c>
      <c r="AE771" s="24"/>
      <c r="AF771" s="4">
        <v>5509.49861751152</v>
      </c>
      <c r="AG771" s="4">
        <v>0</v>
      </c>
      <c r="AH771" s="4">
        <f t="shared" ref="AH771:AH820" si="291">+AF771+AG771</f>
        <v>5509.49861751152</v>
      </c>
    </row>
    <row r="772" spans="1:34">
      <c r="A772" s="16" t="s">
        <v>1842</v>
      </c>
      <c r="B772" s="16" t="s">
        <v>1843</v>
      </c>
      <c r="C772" s="16" t="s">
        <v>1844</v>
      </c>
      <c r="D772" s="19">
        <v>41548</v>
      </c>
      <c r="E772" s="16" t="s">
        <v>111</v>
      </c>
      <c r="F772" s="20">
        <v>50</v>
      </c>
      <c r="G772" s="20">
        <v>0</v>
      </c>
      <c r="H772" s="20">
        <v>41</v>
      </c>
      <c r="I772" s="20">
        <v>1</v>
      </c>
      <c r="J772" s="21">
        <f t="shared" si="279"/>
        <v>493</v>
      </c>
      <c r="K772" s="22">
        <v>63710.78</v>
      </c>
      <c r="L772" s="19">
        <v>44804</v>
      </c>
      <c r="M772" s="22">
        <v>11361.8</v>
      </c>
      <c r="N772" s="22">
        <v>52348.98</v>
      </c>
      <c r="O772" s="22">
        <f t="shared" si="280"/>
        <v>53198.460000000006</v>
      </c>
      <c r="P772" s="22">
        <v>849.48</v>
      </c>
      <c r="Q772" s="22">
        <f t="shared" si="281"/>
        <v>106.185</v>
      </c>
      <c r="R772" s="22">
        <f t="shared" si="290"/>
        <v>424.74</v>
      </c>
      <c r="S772" s="22">
        <f t="shared" si="282"/>
        <v>51924.240000000005</v>
      </c>
      <c r="U772" s="22">
        <v>53198.460000000006</v>
      </c>
      <c r="V772" s="23">
        <v>62.5</v>
      </c>
      <c r="W772" s="23">
        <v>50</v>
      </c>
      <c r="X772" s="23">
        <f t="shared" si="283"/>
        <v>12.5</v>
      </c>
      <c r="Y772" s="24">
        <f t="shared" si="284"/>
        <v>150</v>
      </c>
      <c r="Z772" s="24">
        <f t="shared" si="285"/>
        <v>651</v>
      </c>
      <c r="AA772" s="22">
        <f t="shared" si="286"/>
        <v>81.718064516129047</v>
      </c>
      <c r="AB772" s="22">
        <f t="shared" si="287"/>
        <v>980.61677419354851</v>
      </c>
      <c r="AC772" s="22">
        <f t="shared" si="288"/>
        <v>52217.843225806457</v>
      </c>
      <c r="AD772" s="22">
        <f t="shared" si="289"/>
        <v>293.60322580645152</v>
      </c>
      <c r="AE772" s="24"/>
      <c r="AF772" s="4">
        <v>980.61677419354851</v>
      </c>
      <c r="AG772" s="4">
        <v>0</v>
      </c>
      <c r="AH772" s="4">
        <f t="shared" si="291"/>
        <v>980.61677419354851</v>
      </c>
    </row>
    <row r="773" spans="1:34">
      <c r="A773" s="16" t="s">
        <v>1845</v>
      </c>
      <c r="B773" s="16" t="s">
        <v>1846</v>
      </c>
      <c r="C773" s="16" t="s">
        <v>1844</v>
      </c>
      <c r="D773" s="19">
        <v>41640</v>
      </c>
      <c r="E773" s="16" t="s">
        <v>111</v>
      </c>
      <c r="F773" s="20">
        <v>50</v>
      </c>
      <c r="G773" s="20">
        <v>0</v>
      </c>
      <c r="H773" s="20">
        <v>41</v>
      </c>
      <c r="I773" s="20">
        <v>4</v>
      </c>
      <c r="J773" s="21">
        <f t="shared" si="279"/>
        <v>496</v>
      </c>
      <c r="K773" s="22">
        <v>16714.66</v>
      </c>
      <c r="L773" s="19">
        <v>44804</v>
      </c>
      <c r="M773" s="22">
        <v>2897.19</v>
      </c>
      <c r="N773" s="22">
        <v>13817.47</v>
      </c>
      <c r="O773" s="22">
        <f t="shared" si="280"/>
        <v>14040.33</v>
      </c>
      <c r="P773" s="22">
        <v>222.86</v>
      </c>
      <c r="Q773" s="22">
        <f t="shared" si="281"/>
        <v>27.857500000000002</v>
      </c>
      <c r="R773" s="22">
        <f t="shared" si="290"/>
        <v>111.43</v>
      </c>
      <c r="S773" s="22">
        <f t="shared" si="282"/>
        <v>13706.039999999999</v>
      </c>
      <c r="U773" s="22">
        <v>14040.33</v>
      </c>
      <c r="V773" s="23">
        <v>62.5</v>
      </c>
      <c r="W773" s="23">
        <v>50</v>
      </c>
      <c r="X773" s="23">
        <f t="shared" si="283"/>
        <v>12.5</v>
      </c>
      <c r="Y773" s="24">
        <f t="shared" si="284"/>
        <v>150</v>
      </c>
      <c r="Z773" s="24">
        <f t="shared" si="285"/>
        <v>654</v>
      </c>
      <c r="AA773" s="22">
        <f t="shared" si="286"/>
        <v>21.468394495412845</v>
      </c>
      <c r="AB773" s="22">
        <f t="shared" si="287"/>
        <v>257.62073394495417</v>
      </c>
      <c r="AC773" s="22">
        <f t="shared" si="288"/>
        <v>13782.709266055046</v>
      </c>
      <c r="AD773" s="22">
        <f t="shared" si="289"/>
        <v>76.669266055047046</v>
      </c>
      <c r="AE773" s="24"/>
      <c r="AF773" s="4">
        <v>257.62073394495417</v>
      </c>
      <c r="AG773" s="4">
        <v>0</v>
      </c>
      <c r="AH773" s="4">
        <f t="shared" si="291"/>
        <v>257.62073394495417</v>
      </c>
    </row>
    <row r="774" spans="1:34">
      <c r="A774" s="16" t="s">
        <v>1847</v>
      </c>
      <c r="B774" s="16" t="s">
        <v>1848</v>
      </c>
      <c r="C774" s="16" t="s">
        <v>1849</v>
      </c>
      <c r="D774" s="19">
        <v>41639</v>
      </c>
      <c r="E774" s="16" t="s">
        <v>45</v>
      </c>
      <c r="F774" s="20">
        <v>0</v>
      </c>
      <c r="G774" s="20">
        <v>0</v>
      </c>
      <c r="H774" s="20">
        <v>0</v>
      </c>
      <c r="I774" s="20">
        <v>0</v>
      </c>
      <c r="J774" s="21">
        <f t="shared" si="279"/>
        <v>0</v>
      </c>
      <c r="K774" s="22">
        <v>-29174</v>
      </c>
      <c r="L774" s="19">
        <v>44804</v>
      </c>
      <c r="M774" s="22">
        <v>-29174</v>
      </c>
      <c r="N774" s="22">
        <v>0</v>
      </c>
      <c r="O774" s="22">
        <f t="shared" si="280"/>
        <v>0</v>
      </c>
      <c r="P774" s="22">
        <v>0</v>
      </c>
      <c r="Q774" s="22">
        <f t="shared" si="281"/>
        <v>0</v>
      </c>
      <c r="R774" s="22">
        <f t="shared" si="290"/>
        <v>0</v>
      </c>
      <c r="S774" s="22">
        <f t="shared" si="282"/>
        <v>0</v>
      </c>
      <c r="U774" s="22">
        <v>0</v>
      </c>
      <c r="V774" s="23">
        <v>0</v>
      </c>
      <c r="W774" s="23">
        <v>0</v>
      </c>
      <c r="X774" s="23">
        <f t="shared" si="283"/>
        <v>0</v>
      </c>
      <c r="Y774" s="24">
        <f t="shared" si="284"/>
        <v>0</v>
      </c>
      <c r="Z774" s="24">
        <v>0</v>
      </c>
      <c r="AA774" s="22">
        <v>0</v>
      </c>
      <c r="AB774" s="22">
        <f t="shared" si="287"/>
        <v>0</v>
      </c>
      <c r="AC774" s="22">
        <f t="shared" si="288"/>
        <v>0</v>
      </c>
      <c r="AD774" s="22">
        <f t="shared" si="289"/>
        <v>0</v>
      </c>
      <c r="AE774" s="24"/>
      <c r="AF774" s="4">
        <v>0</v>
      </c>
      <c r="AG774" s="4">
        <v>0</v>
      </c>
      <c r="AH774" s="4">
        <f t="shared" si="291"/>
        <v>0</v>
      </c>
    </row>
    <row r="775" spans="1:34">
      <c r="A775" s="16" t="s">
        <v>1850</v>
      </c>
      <c r="B775" s="16" t="s">
        <v>1851</v>
      </c>
      <c r="C775" s="16" t="s">
        <v>1852</v>
      </c>
      <c r="D775" s="19">
        <v>41640</v>
      </c>
      <c r="E775" s="16" t="s">
        <v>111</v>
      </c>
      <c r="F775" s="20">
        <v>50</v>
      </c>
      <c r="G775" s="20">
        <v>0</v>
      </c>
      <c r="H775" s="20">
        <v>41</v>
      </c>
      <c r="I775" s="20">
        <v>4</v>
      </c>
      <c r="J775" s="21">
        <f t="shared" si="279"/>
        <v>496</v>
      </c>
      <c r="K775" s="22">
        <v>-18088</v>
      </c>
      <c r="L775" s="19">
        <v>44804</v>
      </c>
      <c r="M775" s="22">
        <v>-3135.26</v>
      </c>
      <c r="N775" s="22">
        <v>-14952.74</v>
      </c>
      <c r="O775" s="22">
        <f t="shared" si="280"/>
        <v>-15193.91</v>
      </c>
      <c r="P775" s="22">
        <v>-241.17</v>
      </c>
      <c r="Q775" s="22">
        <f t="shared" si="281"/>
        <v>-30.146249999999998</v>
      </c>
      <c r="R775" s="22">
        <f t="shared" si="290"/>
        <v>-120.58499999999999</v>
      </c>
      <c r="S775" s="22">
        <f t="shared" si="282"/>
        <v>-14832.155000000001</v>
      </c>
      <c r="U775" s="22">
        <v>-15193.91</v>
      </c>
      <c r="V775" s="23">
        <v>62.5</v>
      </c>
      <c r="W775" s="23">
        <v>50</v>
      </c>
      <c r="X775" s="23">
        <f t="shared" si="283"/>
        <v>12.5</v>
      </c>
      <c r="Y775" s="24">
        <f t="shared" si="284"/>
        <v>150</v>
      </c>
      <c r="Z775" s="24">
        <f t="shared" si="285"/>
        <v>654</v>
      </c>
      <c r="AA775" s="22">
        <f t="shared" si="286"/>
        <v>-23.232278287461774</v>
      </c>
      <c r="AB775" s="22">
        <f t="shared" si="287"/>
        <v>-278.78733944954126</v>
      </c>
      <c r="AC775" s="22">
        <f t="shared" si="288"/>
        <v>-14915.122660550458</v>
      </c>
      <c r="AD775" s="22">
        <f t="shared" si="289"/>
        <v>-82.967660550457367</v>
      </c>
      <c r="AE775" s="24"/>
      <c r="AF775" s="4">
        <v>-278.78733944954126</v>
      </c>
      <c r="AG775" s="4">
        <v>0</v>
      </c>
      <c r="AH775" s="4">
        <f t="shared" si="291"/>
        <v>-278.78733944954126</v>
      </c>
    </row>
    <row r="776" spans="1:34">
      <c r="A776" s="16" t="s">
        <v>1853</v>
      </c>
      <c r="B776" s="16" t="s">
        <v>1854</v>
      </c>
      <c r="C776" s="16" t="s">
        <v>1852</v>
      </c>
      <c r="D776" s="19">
        <v>41640</v>
      </c>
      <c r="E776" s="16" t="s">
        <v>45</v>
      </c>
      <c r="F776" s="20">
        <v>0</v>
      </c>
      <c r="G776" s="20">
        <v>0</v>
      </c>
      <c r="H776" s="20">
        <v>0</v>
      </c>
      <c r="I776" s="20">
        <v>0</v>
      </c>
      <c r="J776" s="21">
        <f t="shared" si="279"/>
        <v>0</v>
      </c>
      <c r="K776" s="22">
        <v>18088</v>
      </c>
      <c r="L776" s="19">
        <v>44804</v>
      </c>
      <c r="M776" s="22">
        <v>0</v>
      </c>
      <c r="N776" s="22">
        <v>18088</v>
      </c>
      <c r="O776" s="22">
        <f t="shared" si="280"/>
        <v>18088</v>
      </c>
      <c r="P776" s="22">
        <v>0</v>
      </c>
      <c r="Q776" s="22">
        <f t="shared" si="281"/>
        <v>0</v>
      </c>
      <c r="R776" s="22">
        <f t="shared" si="290"/>
        <v>0</v>
      </c>
      <c r="S776" s="22">
        <f t="shared" si="282"/>
        <v>18088</v>
      </c>
      <c r="U776" s="22">
        <v>18088</v>
      </c>
      <c r="V776" s="23">
        <v>0</v>
      </c>
      <c r="W776" s="23">
        <v>0</v>
      </c>
      <c r="X776" s="23">
        <f t="shared" si="283"/>
        <v>0</v>
      </c>
      <c r="Y776" s="24">
        <f t="shared" si="284"/>
        <v>0</v>
      </c>
      <c r="Z776" s="24">
        <v>0</v>
      </c>
      <c r="AA776" s="22">
        <v>0</v>
      </c>
      <c r="AB776" s="22">
        <f t="shared" si="287"/>
        <v>0</v>
      </c>
      <c r="AC776" s="22">
        <f t="shared" si="288"/>
        <v>18088</v>
      </c>
      <c r="AD776" s="22">
        <f t="shared" si="289"/>
        <v>0</v>
      </c>
      <c r="AE776" s="24"/>
      <c r="AF776" s="4">
        <v>0</v>
      </c>
      <c r="AG776" s="4">
        <v>0</v>
      </c>
      <c r="AH776" s="4">
        <f t="shared" si="291"/>
        <v>0</v>
      </c>
    </row>
    <row r="777" spans="1:34">
      <c r="A777" s="16" t="s">
        <v>1855</v>
      </c>
      <c r="B777" s="16" t="s">
        <v>1846</v>
      </c>
      <c r="C777" s="16" t="s">
        <v>1856</v>
      </c>
      <c r="D777" s="19">
        <v>41730</v>
      </c>
      <c r="E777" s="16" t="s">
        <v>111</v>
      </c>
      <c r="F777" s="20">
        <v>50</v>
      </c>
      <c r="G777" s="20">
        <v>0</v>
      </c>
      <c r="H777" s="20">
        <v>41</v>
      </c>
      <c r="I777" s="20">
        <v>7</v>
      </c>
      <c r="J777" s="21">
        <f t="shared" si="279"/>
        <v>499</v>
      </c>
      <c r="K777" s="22">
        <v>4948.88</v>
      </c>
      <c r="L777" s="19">
        <v>44804</v>
      </c>
      <c r="M777" s="22">
        <v>833.07</v>
      </c>
      <c r="N777" s="22">
        <v>4115.8100000000004</v>
      </c>
      <c r="O777" s="22">
        <f t="shared" si="280"/>
        <v>4181.79</v>
      </c>
      <c r="P777" s="22">
        <v>65.98</v>
      </c>
      <c r="Q777" s="22">
        <f t="shared" si="281"/>
        <v>8.2475000000000005</v>
      </c>
      <c r="R777" s="22">
        <f t="shared" si="290"/>
        <v>32.99</v>
      </c>
      <c r="S777" s="22">
        <f t="shared" si="282"/>
        <v>4082.8200000000006</v>
      </c>
      <c r="U777" s="22">
        <v>4181.79</v>
      </c>
      <c r="V777" s="23">
        <v>62.5</v>
      </c>
      <c r="W777" s="23">
        <v>50</v>
      </c>
      <c r="X777" s="23">
        <f t="shared" si="283"/>
        <v>12.5</v>
      </c>
      <c r="Y777" s="24">
        <f t="shared" si="284"/>
        <v>150</v>
      </c>
      <c r="Z777" s="24">
        <f t="shared" si="285"/>
        <v>657</v>
      </c>
      <c r="AA777" s="22">
        <f t="shared" si="286"/>
        <v>6.3649771689497721</v>
      </c>
      <c r="AB777" s="22">
        <f t="shared" si="287"/>
        <v>76.379726027397268</v>
      </c>
      <c r="AC777" s="22">
        <f t="shared" si="288"/>
        <v>4105.4102739726031</v>
      </c>
      <c r="AD777" s="22">
        <f t="shared" si="289"/>
        <v>22.590273972602517</v>
      </c>
      <c r="AE777" s="24"/>
      <c r="AF777" s="4">
        <v>76.379726027397268</v>
      </c>
      <c r="AG777" s="4">
        <v>0</v>
      </c>
      <c r="AH777" s="4">
        <f t="shared" si="291"/>
        <v>76.379726027397268</v>
      </c>
    </row>
    <row r="778" spans="1:34">
      <c r="A778" s="16" t="s">
        <v>1857</v>
      </c>
      <c r="B778" s="16" t="s">
        <v>515</v>
      </c>
      <c r="C778" s="16" t="s">
        <v>1856</v>
      </c>
      <c r="D778" s="19">
        <v>41821</v>
      </c>
      <c r="E778" s="16" t="s">
        <v>111</v>
      </c>
      <c r="F778" s="20">
        <v>50</v>
      </c>
      <c r="G778" s="20">
        <v>0</v>
      </c>
      <c r="H778" s="20">
        <v>41</v>
      </c>
      <c r="I778" s="20">
        <v>10</v>
      </c>
      <c r="J778" s="21">
        <f t="shared" si="279"/>
        <v>502</v>
      </c>
      <c r="K778" s="22">
        <v>3193.94</v>
      </c>
      <c r="L778" s="19">
        <v>44804</v>
      </c>
      <c r="M778" s="22">
        <v>521.67999999999995</v>
      </c>
      <c r="N778" s="22">
        <v>2672.26</v>
      </c>
      <c r="O778" s="22">
        <f t="shared" si="280"/>
        <v>2714.84</v>
      </c>
      <c r="P778" s="22">
        <v>42.58</v>
      </c>
      <c r="Q778" s="22">
        <f t="shared" si="281"/>
        <v>5.3224999999999998</v>
      </c>
      <c r="R778" s="22">
        <f t="shared" si="290"/>
        <v>21.29</v>
      </c>
      <c r="S778" s="22">
        <f t="shared" si="282"/>
        <v>2650.9700000000003</v>
      </c>
      <c r="U778" s="22">
        <v>2714.84</v>
      </c>
      <c r="V778" s="23">
        <v>62.5</v>
      </c>
      <c r="W778" s="23">
        <v>50</v>
      </c>
      <c r="X778" s="23">
        <f t="shared" si="283"/>
        <v>12.5</v>
      </c>
      <c r="Y778" s="24">
        <f t="shared" si="284"/>
        <v>150</v>
      </c>
      <c r="Z778" s="24">
        <f t="shared" si="285"/>
        <v>660</v>
      </c>
      <c r="AA778" s="22">
        <f t="shared" si="286"/>
        <v>4.1133939393939398</v>
      </c>
      <c r="AB778" s="22">
        <f t="shared" si="287"/>
        <v>49.360727272727274</v>
      </c>
      <c r="AC778" s="22">
        <f t="shared" si="288"/>
        <v>2665.4792727272729</v>
      </c>
      <c r="AD778" s="22">
        <f t="shared" si="289"/>
        <v>14.509272727272673</v>
      </c>
      <c r="AE778" s="24"/>
      <c r="AF778" s="4">
        <v>49.360727272727274</v>
      </c>
      <c r="AG778" s="4">
        <v>0</v>
      </c>
      <c r="AH778" s="4">
        <f t="shared" si="291"/>
        <v>49.360727272727274</v>
      </c>
    </row>
    <row r="779" spans="1:34">
      <c r="A779" s="16" t="s">
        <v>1858</v>
      </c>
      <c r="B779" s="16" t="s">
        <v>515</v>
      </c>
      <c r="C779" s="16" t="s">
        <v>1859</v>
      </c>
      <c r="D779" s="19">
        <v>41913</v>
      </c>
      <c r="E779" s="16" t="s">
        <v>111</v>
      </c>
      <c r="F779" s="20">
        <v>50</v>
      </c>
      <c r="G779" s="20">
        <v>0</v>
      </c>
      <c r="H779" s="20">
        <v>42</v>
      </c>
      <c r="I779" s="20">
        <v>1</v>
      </c>
      <c r="J779" s="21">
        <f t="shared" si="279"/>
        <v>505</v>
      </c>
      <c r="K779" s="22">
        <v>10141.040000000001</v>
      </c>
      <c r="L779" s="19">
        <v>44804</v>
      </c>
      <c r="M779" s="22">
        <v>1605.66</v>
      </c>
      <c r="N779" s="22">
        <v>8535.3799999999992</v>
      </c>
      <c r="O779" s="22">
        <f t="shared" si="280"/>
        <v>8670.5899999999983</v>
      </c>
      <c r="P779" s="22">
        <v>135.21</v>
      </c>
      <c r="Q779" s="22">
        <f t="shared" si="281"/>
        <v>16.901250000000001</v>
      </c>
      <c r="R779" s="22">
        <f t="shared" si="290"/>
        <v>67.605000000000004</v>
      </c>
      <c r="S779" s="22">
        <f t="shared" si="282"/>
        <v>8467.7749999999996</v>
      </c>
      <c r="U779" s="22">
        <v>8670.5899999999983</v>
      </c>
      <c r="V779" s="23">
        <v>62.5</v>
      </c>
      <c r="W779" s="23">
        <v>50</v>
      </c>
      <c r="X779" s="23">
        <f t="shared" si="283"/>
        <v>12.5</v>
      </c>
      <c r="Y779" s="24">
        <f t="shared" si="284"/>
        <v>150</v>
      </c>
      <c r="Z779" s="24">
        <f t="shared" si="285"/>
        <v>663</v>
      </c>
      <c r="AA779" s="22">
        <f t="shared" si="286"/>
        <v>13.077812971342381</v>
      </c>
      <c r="AB779" s="22">
        <f t="shared" si="287"/>
        <v>156.93375565610856</v>
      </c>
      <c r="AC779" s="22">
        <f t="shared" si="288"/>
        <v>8513.6562443438906</v>
      </c>
      <c r="AD779" s="22">
        <f t="shared" si="289"/>
        <v>45.881244343891012</v>
      </c>
      <c r="AE779" s="24"/>
      <c r="AF779" s="4">
        <v>156.93375565610856</v>
      </c>
      <c r="AG779" s="4">
        <v>0</v>
      </c>
      <c r="AH779" s="4">
        <f t="shared" si="291"/>
        <v>156.93375565610856</v>
      </c>
    </row>
    <row r="780" spans="1:34">
      <c r="A780" s="16" t="s">
        <v>1860</v>
      </c>
      <c r="B780" s="16" t="s">
        <v>515</v>
      </c>
      <c r="C780" s="16" t="s">
        <v>1861</v>
      </c>
      <c r="D780" s="19">
        <v>42005</v>
      </c>
      <c r="E780" s="16" t="s">
        <v>111</v>
      </c>
      <c r="F780" s="20">
        <v>50</v>
      </c>
      <c r="G780" s="20">
        <v>0</v>
      </c>
      <c r="H780" s="20">
        <v>42</v>
      </c>
      <c r="I780" s="20">
        <v>4</v>
      </c>
      <c r="J780" s="21">
        <f t="shared" si="279"/>
        <v>508</v>
      </c>
      <c r="K780" s="22">
        <v>74760.800000000003</v>
      </c>
      <c r="L780" s="19">
        <v>44804</v>
      </c>
      <c r="M780" s="22">
        <v>11463.35</v>
      </c>
      <c r="N780" s="22">
        <v>63297.45</v>
      </c>
      <c r="O780" s="22">
        <f t="shared" si="280"/>
        <v>64294.259999999995</v>
      </c>
      <c r="P780" s="22">
        <v>996.81</v>
      </c>
      <c r="Q780" s="22">
        <f t="shared" si="281"/>
        <v>124.60124999999999</v>
      </c>
      <c r="R780" s="22">
        <f t="shared" si="290"/>
        <v>498.40499999999997</v>
      </c>
      <c r="S780" s="22">
        <f t="shared" si="282"/>
        <v>62799.044999999998</v>
      </c>
      <c r="U780" s="22">
        <v>64294.259999999995</v>
      </c>
      <c r="V780" s="23">
        <v>62.5</v>
      </c>
      <c r="W780" s="23">
        <v>50</v>
      </c>
      <c r="X780" s="23">
        <f t="shared" si="283"/>
        <v>12.5</v>
      </c>
      <c r="Y780" s="24">
        <f t="shared" si="284"/>
        <v>150</v>
      </c>
      <c r="Z780" s="24">
        <f t="shared" si="285"/>
        <v>666</v>
      </c>
      <c r="AA780" s="22">
        <f t="shared" si="286"/>
        <v>96.537927927927925</v>
      </c>
      <c r="AB780" s="22">
        <f t="shared" si="287"/>
        <v>1158.4551351351352</v>
      </c>
      <c r="AC780" s="22">
        <f t="shared" si="288"/>
        <v>63135.804864864862</v>
      </c>
      <c r="AD780" s="22">
        <f t="shared" si="289"/>
        <v>336.75986486486363</v>
      </c>
      <c r="AE780" s="24"/>
      <c r="AF780" s="4">
        <v>1158.4551351351352</v>
      </c>
      <c r="AG780" s="4">
        <v>0</v>
      </c>
      <c r="AH780" s="4">
        <f t="shared" si="291"/>
        <v>1158.4551351351352</v>
      </c>
    </row>
    <row r="781" spans="1:34">
      <c r="A781" s="16" t="s">
        <v>1862</v>
      </c>
      <c r="B781" s="16" t="s">
        <v>515</v>
      </c>
      <c r="C781" s="16" t="s">
        <v>1863</v>
      </c>
      <c r="D781" s="19">
        <v>42005</v>
      </c>
      <c r="E781" s="16" t="s">
        <v>111</v>
      </c>
      <c r="F781" s="20">
        <v>50</v>
      </c>
      <c r="G781" s="20">
        <v>0</v>
      </c>
      <c r="H781" s="20">
        <v>42</v>
      </c>
      <c r="I781" s="20">
        <v>4</v>
      </c>
      <c r="J781" s="21">
        <f t="shared" si="279"/>
        <v>508</v>
      </c>
      <c r="K781" s="22">
        <v>4822.8999999999996</v>
      </c>
      <c r="L781" s="19">
        <v>44804</v>
      </c>
      <c r="M781" s="22">
        <v>739.52</v>
      </c>
      <c r="N781" s="22">
        <v>4083.38</v>
      </c>
      <c r="O781" s="22">
        <f t="shared" si="280"/>
        <v>4147.68</v>
      </c>
      <c r="P781" s="22">
        <v>64.3</v>
      </c>
      <c r="Q781" s="22">
        <f t="shared" si="281"/>
        <v>8.0374999999999996</v>
      </c>
      <c r="R781" s="22">
        <f t="shared" si="290"/>
        <v>32.15</v>
      </c>
      <c r="S781" s="22">
        <f t="shared" si="282"/>
        <v>4051.23</v>
      </c>
      <c r="U781" s="22">
        <v>4147.68</v>
      </c>
      <c r="V781" s="23">
        <v>62.5</v>
      </c>
      <c r="W781" s="23">
        <v>50</v>
      </c>
      <c r="X781" s="23">
        <f t="shared" si="283"/>
        <v>12.5</v>
      </c>
      <c r="Y781" s="24">
        <f t="shared" si="284"/>
        <v>150</v>
      </c>
      <c r="Z781" s="24">
        <f t="shared" si="285"/>
        <v>666</v>
      </c>
      <c r="AA781" s="22">
        <f t="shared" si="286"/>
        <v>6.2277477477477481</v>
      </c>
      <c r="AB781" s="22">
        <f t="shared" si="287"/>
        <v>74.732972972972973</v>
      </c>
      <c r="AC781" s="22">
        <f t="shared" si="288"/>
        <v>4072.9470270270272</v>
      </c>
      <c r="AD781" s="22">
        <f t="shared" si="289"/>
        <v>21.717027027027143</v>
      </c>
      <c r="AE781" s="24"/>
      <c r="AF781" s="4">
        <v>74.732972972972973</v>
      </c>
      <c r="AG781" s="4">
        <v>0</v>
      </c>
      <c r="AH781" s="4">
        <f t="shared" si="291"/>
        <v>74.732972972972973</v>
      </c>
    </row>
    <row r="782" spans="1:34">
      <c r="A782" s="16" t="s">
        <v>1864</v>
      </c>
      <c r="B782" s="16" t="s">
        <v>515</v>
      </c>
      <c r="C782" s="16" t="s">
        <v>1863</v>
      </c>
      <c r="D782" s="19">
        <v>42095</v>
      </c>
      <c r="E782" s="16" t="s">
        <v>111</v>
      </c>
      <c r="F782" s="20">
        <v>50</v>
      </c>
      <c r="G782" s="20">
        <v>0</v>
      </c>
      <c r="H782" s="20">
        <v>42</v>
      </c>
      <c r="I782" s="20">
        <v>7</v>
      </c>
      <c r="J782" s="21">
        <f t="shared" si="279"/>
        <v>511</v>
      </c>
      <c r="K782" s="22">
        <v>19991.79</v>
      </c>
      <c r="L782" s="19">
        <v>44804</v>
      </c>
      <c r="M782" s="22">
        <v>2965.48</v>
      </c>
      <c r="N782" s="22">
        <v>17026.310000000001</v>
      </c>
      <c r="O782" s="22">
        <f t="shared" si="280"/>
        <v>17292.870000000003</v>
      </c>
      <c r="P782" s="22">
        <v>266.56</v>
      </c>
      <c r="Q782" s="22">
        <f t="shared" si="281"/>
        <v>33.32</v>
      </c>
      <c r="R782" s="22">
        <f t="shared" si="290"/>
        <v>133.28</v>
      </c>
      <c r="S782" s="22">
        <f t="shared" si="282"/>
        <v>16893.030000000002</v>
      </c>
      <c r="U782" s="22">
        <v>17292.870000000003</v>
      </c>
      <c r="V782" s="23">
        <v>62.5</v>
      </c>
      <c r="W782" s="23">
        <v>50</v>
      </c>
      <c r="X782" s="23">
        <f t="shared" si="283"/>
        <v>12.5</v>
      </c>
      <c r="Y782" s="24">
        <f t="shared" si="284"/>
        <v>150</v>
      </c>
      <c r="Z782" s="24">
        <f t="shared" si="285"/>
        <v>669</v>
      </c>
      <c r="AA782" s="22">
        <f t="shared" si="286"/>
        <v>25.848834080717491</v>
      </c>
      <c r="AB782" s="22">
        <f t="shared" si="287"/>
        <v>310.18600896860988</v>
      </c>
      <c r="AC782" s="22">
        <f t="shared" si="288"/>
        <v>16982.683991031394</v>
      </c>
      <c r="AD782" s="22">
        <f t="shared" si="289"/>
        <v>89.653991031391342</v>
      </c>
      <c r="AE782" s="24"/>
      <c r="AF782" s="4">
        <v>310.18600896860988</v>
      </c>
      <c r="AG782" s="4">
        <v>0</v>
      </c>
      <c r="AH782" s="4">
        <f t="shared" si="291"/>
        <v>310.18600896860988</v>
      </c>
    </row>
    <row r="783" spans="1:34">
      <c r="A783" s="16" t="s">
        <v>1865</v>
      </c>
      <c r="B783" s="16" t="s">
        <v>515</v>
      </c>
      <c r="C783" s="16" t="s">
        <v>1863</v>
      </c>
      <c r="D783" s="19">
        <v>42186</v>
      </c>
      <c r="E783" s="16" t="s">
        <v>111</v>
      </c>
      <c r="F783" s="20">
        <v>50</v>
      </c>
      <c r="G783" s="20">
        <v>0</v>
      </c>
      <c r="H783" s="20">
        <v>42</v>
      </c>
      <c r="I783" s="20">
        <v>10</v>
      </c>
      <c r="J783" s="21">
        <f t="shared" si="279"/>
        <v>514</v>
      </c>
      <c r="K783" s="22">
        <v>11027.38</v>
      </c>
      <c r="L783" s="19">
        <v>44804</v>
      </c>
      <c r="M783" s="22">
        <v>1580.6</v>
      </c>
      <c r="N783" s="22">
        <v>9446.7800000000007</v>
      </c>
      <c r="O783" s="22">
        <f t="shared" si="280"/>
        <v>9593.8100000000013</v>
      </c>
      <c r="P783" s="22">
        <v>147.03</v>
      </c>
      <c r="Q783" s="22">
        <f t="shared" si="281"/>
        <v>18.37875</v>
      </c>
      <c r="R783" s="22">
        <f t="shared" si="290"/>
        <v>73.515000000000001</v>
      </c>
      <c r="S783" s="22">
        <f t="shared" si="282"/>
        <v>9373.2650000000012</v>
      </c>
      <c r="U783" s="22">
        <v>9593.8100000000013</v>
      </c>
      <c r="V783" s="23">
        <v>62.5</v>
      </c>
      <c r="W783" s="23">
        <v>50</v>
      </c>
      <c r="X783" s="23">
        <f t="shared" si="283"/>
        <v>12.5</v>
      </c>
      <c r="Y783" s="24">
        <f t="shared" si="284"/>
        <v>150</v>
      </c>
      <c r="Z783" s="24">
        <f t="shared" si="285"/>
        <v>672</v>
      </c>
      <c r="AA783" s="22">
        <f t="shared" si="286"/>
        <v>14.276502976190478</v>
      </c>
      <c r="AB783" s="22">
        <f t="shared" si="287"/>
        <v>171.31803571428574</v>
      </c>
      <c r="AC783" s="22">
        <f t="shared" si="288"/>
        <v>9422.4919642857149</v>
      </c>
      <c r="AD783" s="22">
        <f t="shared" si="289"/>
        <v>49.22696428571362</v>
      </c>
      <c r="AE783" s="24"/>
      <c r="AF783" s="4">
        <v>171.31803571428574</v>
      </c>
      <c r="AG783" s="4">
        <v>0</v>
      </c>
      <c r="AH783" s="4">
        <f t="shared" si="291"/>
        <v>171.31803571428574</v>
      </c>
    </row>
    <row r="784" spans="1:34">
      <c r="A784" s="16" t="s">
        <v>1866</v>
      </c>
      <c r="B784" s="16" t="s">
        <v>515</v>
      </c>
      <c r="C784" s="16" t="s">
        <v>1867</v>
      </c>
      <c r="D784" s="19">
        <v>42401</v>
      </c>
      <c r="E784" s="16" t="s">
        <v>111</v>
      </c>
      <c r="F784" s="20">
        <v>50</v>
      </c>
      <c r="G784" s="20">
        <v>0</v>
      </c>
      <c r="H784" s="20">
        <v>43</v>
      </c>
      <c r="I784" s="20">
        <v>5</v>
      </c>
      <c r="J784" s="21">
        <f t="shared" si="279"/>
        <v>521</v>
      </c>
      <c r="K784" s="22">
        <v>56583.96</v>
      </c>
      <c r="L784" s="19">
        <v>44804</v>
      </c>
      <c r="M784" s="22">
        <v>7450.22</v>
      </c>
      <c r="N784" s="22">
        <v>49133.74</v>
      </c>
      <c r="O784" s="22">
        <f t="shared" si="280"/>
        <v>49888.189999999995</v>
      </c>
      <c r="P784" s="22">
        <v>754.45</v>
      </c>
      <c r="Q784" s="22">
        <f t="shared" si="281"/>
        <v>94.306250000000006</v>
      </c>
      <c r="R784" s="22">
        <f t="shared" si="290"/>
        <v>377.22500000000002</v>
      </c>
      <c r="S784" s="22">
        <f t="shared" si="282"/>
        <v>48756.514999999999</v>
      </c>
      <c r="U784" s="22">
        <v>49888.189999999995</v>
      </c>
      <c r="V784" s="23">
        <v>62.5</v>
      </c>
      <c r="W784" s="23">
        <v>50</v>
      </c>
      <c r="X784" s="23">
        <f t="shared" si="283"/>
        <v>12.5</v>
      </c>
      <c r="Y784" s="24">
        <f t="shared" si="284"/>
        <v>150</v>
      </c>
      <c r="Z784" s="24">
        <f t="shared" si="285"/>
        <v>679</v>
      </c>
      <c r="AA784" s="22">
        <f t="shared" si="286"/>
        <v>73.473033873343141</v>
      </c>
      <c r="AB784" s="22">
        <f t="shared" si="287"/>
        <v>881.67640648011775</v>
      </c>
      <c r="AC784" s="22">
        <f t="shared" si="288"/>
        <v>49006.513593519878</v>
      </c>
      <c r="AD784" s="22">
        <f t="shared" si="289"/>
        <v>249.99859351987834</v>
      </c>
      <c r="AE784" s="24"/>
      <c r="AF784" s="4">
        <v>881.67640648011775</v>
      </c>
      <c r="AG784" s="4">
        <v>0</v>
      </c>
      <c r="AH784" s="4">
        <f t="shared" si="291"/>
        <v>881.67640648011775</v>
      </c>
    </row>
    <row r="785" spans="1:34">
      <c r="A785" s="16" t="s">
        <v>1868</v>
      </c>
      <c r="B785" s="16" t="s">
        <v>515</v>
      </c>
      <c r="C785" s="16" t="s">
        <v>1867</v>
      </c>
      <c r="D785" s="19">
        <v>42552</v>
      </c>
      <c r="E785" s="16" t="s">
        <v>111</v>
      </c>
      <c r="F785" s="20">
        <v>50</v>
      </c>
      <c r="G785" s="20">
        <v>0</v>
      </c>
      <c r="H785" s="20">
        <v>43</v>
      </c>
      <c r="I785" s="20">
        <v>10</v>
      </c>
      <c r="J785" s="21">
        <f t="shared" si="279"/>
        <v>526</v>
      </c>
      <c r="K785" s="22">
        <v>44280.39</v>
      </c>
      <c r="L785" s="19">
        <v>44804</v>
      </c>
      <c r="M785" s="22">
        <v>5461.25</v>
      </c>
      <c r="N785" s="22">
        <v>38819.14</v>
      </c>
      <c r="O785" s="22">
        <f t="shared" si="280"/>
        <v>39409.54</v>
      </c>
      <c r="P785" s="22">
        <v>590.4</v>
      </c>
      <c r="Q785" s="22">
        <f t="shared" si="281"/>
        <v>73.8</v>
      </c>
      <c r="R785" s="22">
        <f t="shared" si="290"/>
        <v>295.2</v>
      </c>
      <c r="S785" s="22">
        <f t="shared" si="282"/>
        <v>38523.94</v>
      </c>
      <c r="U785" s="22">
        <v>39409.54</v>
      </c>
      <c r="V785" s="23">
        <v>62.5</v>
      </c>
      <c r="W785" s="23">
        <v>50</v>
      </c>
      <c r="X785" s="23">
        <f t="shared" si="283"/>
        <v>12.5</v>
      </c>
      <c r="Y785" s="24">
        <f t="shared" si="284"/>
        <v>150</v>
      </c>
      <c r="Z785" s="24">
        <f t="shared" si="285"/>
        <v>684</v>
      </c>
      <c r="AA785" s="22">
        <f t="shared" si="286"/>
        <v>57.616286549707603</v>
      </c>
      <c r="AB785" s="22">
        <f t="shared" si="287"/>
        <v>691.3954385964912</v>
      </c>
      <c r="AC785" s="22">
        <f t="shared" si="288"/>
        <v>38718.144561403511</v>
      </c>
      <c r="AD785" s="22">
        <f t="shared" si="289"/>
        <v>194.20456140350871</v>
      </c>
      <c r="AE785" s="24"/>
      <c r="AF785" s="4">
        <v>691.3954385964912</v>
      </c>
      <c r="AG785" s="4">
        <v>0</v>
      </c>
      <c r="AH785" s="4">
        <f t="shared" si="291"/>
        <v>691.3954385964912</v>
      </c>
    </row>
    <row r="786" spans="1:34">
      <c r="A786" s="16" t="s">
        <v>1869</v>
      </c>
      <c r="B786" s="16" t="s">
        <v>515</v>
      </c>
      <c r="C786" s="16" t="s">
        <v>1867</v>
      </c>
      <c r="D786" s="19">
        <v>42705</v>
      </c>
      <c r="E786" s="16" t="s">
        <v>111</v>
      </c>
      <c r="F786" s="20">
        <v>50</v>
      </c>
      <c r="G786" s="20">
        <v>0</v>
      </c>
      <c r="H786" s="20">
        <v>44</v>
      </c>
      <c r="I786" s="20">
        <v>3</v>
      </c>
      <c r="J786" s="21">
        <f t="shared" si="279"/>
        <v>531</v>
      </c>
      <c r="K786" s="22">
        <v>22221.39</v>
      </c>
      <c r="L786" s="19">
        <v>44804</v>
      </c>
      <c r="M786" s="22">
        <v>2555.4699999999998</v>
      </c>
      <c r="N786" s="22">
        <v>19665.919999999998</v>
      </c>
      <c r="O786" s="22">
        <f t="shared" si="280"/>
        <v>19962.199999999997</v>
      </c>
      <c r="P786" s="22">
        <v>296.27999999999997</v>
      </c>
      <c r="Q786" s="22">
        <f t="shared" si="281"/>
        <v>37.034999999999997</v>
      </c>
      <c r="R786" s="22">
        <f t="shared" si="290"/>
        <v>148.13999999999999</v>
      </c>
      <c r="S786" s="22">
        <f t="shared" si="282"/>
        <v>19517.78</v>
      </c>
      <c r="U786" s="22">
        <v>19962.199999999997</v>
      </c>
      <c r="V786" s="23">
        <v>62.5</v>
      </c>
      <c r="W786" s="23">
        <v>50</v>
      </c>
      <c r="X786" s="23">
        <f t="shared" si="283"/>
        <v>12.5</v>
      </c>
      <c r="Y786" s="24">
        <f t="shared" si="284"/>
        <v>150</v>
      </c>
      <c r="Z786" s="24">
        <f t="shared" si="285"/>
        <v>689</v>
      </c>
      <c r="AA786" s="22">
        <f t="shared" si="286"/>
        <v>28.972714078374452</v>
      </c>
      <c r="AB786" s="22">
        <f t="shared" si="287"/>
        <v>347.67256894049342</v>
      </c>
      <c r="AC786" s="22">
        <f t="shared" si="288"/>
        <v>19614.527431059505</v>
      </c>
      <c r="AD786" s="22">
        <f t="shared" si="289"/>
        <v>96.747431059506198</v>
      </c>
      <c r="AE786" s="24"/>
      <c r="AF786" s="4">
        <v>347.67256894049342</v>
      </c>
      <c r="AG786" s="4">
        <v>0</v>
      </c>
      <c r="AH786" s="4">
        <f t="shared" si="291"/>
        <v>347.67256894049342</v>
      </c>
    </row>
    <row r="787" spans="1:34">
      <c r="A787" s="16" t="s">
        <v>1870</v>
      </c>
      <c r="B787" s="16" t="s">
        <v>515</v>
      </c>
      <c r="C787" s="16" t="s">
        <v>1867</v>
      </c>
      <c r="D787" s="19">
        <v>42736</v>
      </c>
      <c r="E787" s="16" t="s">
        <v>111</v>
      </c>
      <c r="F787" s="20">
        <v>50</v>
      </c>
      <c r="G787" s="20">
        <v>0</v>
      </c>
      <c r="H787" s="20">
        <v>44</v>
      </c>
      <c r="I787" s="20">
        <v>4</v>
      </c>
      <c r="J787" s="21">
        <f t="shared" si="279"/>
        <v>532</v>
      </c>
      <c r="K787" s="22">
        <v>11687.07</v>
      </c>
      <c r="L787" s="19">
        <v>44804</v>
      </c>
      <c r="M787" s="22">
        <v>1324.52</v>
      </c>
      <c r="N787" s="22">
        <v>10362.549999999999</v>
      </c>
      <c r="O787" s="22">
        <f t="shared" si="280"/>
        <v>10518.369999999999</v>
      </c>
      <c r="P787" s="22">
        <v>155.82</v>
      </c>
      <c r="Q787" s="22">
        <f t="shared" si="281"/>
        <v>19.477499999999999</v>
      </c>
      <c r="R787" s="22">
        <f t="shared" si="290"/>
        <v>77.91</v>
      </c>
      <c r="S787" s="22">
        <f t="shared" si="282"/>
        <v>10284.64</v>
      </c>
      <c r="U787" s="22">
        <v>10518.369999999999</v>
      </c>
      <c r="V787" s="23">
        <v>62.5</v>
      </c>
      <c r="W787" s="23">
        <v>50</v>
      </c>
      <c r="X787" s="23">
        <f t="shared" si="283"/>
        <v>12.5</v>
      </c>
      <c r="Y787" s="24">
        <f t="shared" si="284"/>
        <v>150</v>
      </c>
      <c r="Z787" s="24">
        <f t="shared" si="285"/>
        <v>690</v>
      </c>
      <c r="AA787" s="22">
        <f t="shared" si="286"/>
        <v>15.244014492753621</v>
      </c>
      <c r="AB787" s="22">
        <f t="shared" si="287"/>
        <v>182.92817391304345</v>
      </c>
      <c r="AC787" s="22">
        <f t="shared" si="288"/>
        <v>10335.441826086955</v>
      </c>
      <c r="AD787" s="22">
        <f t="shared" si="289"/>
        <v>50.801826086955771</v>
      </c>
      <c r="AE787" s="24"/>
      <c r="AF787" s="4">
        <v>182.92817391304345</v>
      </c>
      <c r="AG787" s="4">
        <v>0</v>
      </c>
      <c r="AH787" s="4">
        <f t="shared" si="291"/>
        <v>182.92817391304345</v>
      </c>
    </row>
    <row r="788" spans="1:34">
      <c r="A788" s="16" t="s">
        <v>1871</v>
      </c>
      <c r="B788" s="16" t="s">
        <v>515</v>
      </c>
      <c r="C788" s="16" t="s">
        <v>1867</v>
      </c>
      <c r="D788" s="19">
        <v>42856</v>
      </c>
      <c r="E788" s="16" t="s">
        <v>111</v>
      </c>
      <c r="F788" s="20">
        <v>50</v>
      </c>
      <c r="G788" s="20">
        <v>0</v>
      </c>
      <c r="H788" s="20">
        <v>44</v>
      </c>
      <c r="I788" s="20">
        <v>8</v>
      </c>
      <c r="J788" s="21">
        <f t="shared" si="279"/>
        <v>536</v>
      </c>
      <c r="K788" s="22">
        <v>9201.31</v>
      </c>
      <c r="L788" s="19">
        <v>44804</v>
      </c>
      <c r="M788" s="22">
        <v>981.49</v>
      </c>
      <c r="N788" s="22">
        <v>8219.82</v>
      </c>
      <c r="O788" s="22">
        <f t="shared" si="280"/>
        <v>8342.5</v>
      </c>
      <c r="P788" s="22">
        <v>122.68</v>
      </c>
      <c r="Q788" s="22">
        <f t="shared" si="281"/>
        <v>15.335000000000001</v>
      </c>
      <c r="R788" s="22">
        <f t="shared" si="290"/>
        <v>61.34</v>
      </c>
      <c r="S788" s="22">
        <f t="shared" si="282"/>
        <v>8158.48</v>
      </c>
      <c r="U788" s="22">
        <v>8342.5</v>
      </c>
      <c r="V788" s="23">
        <v>62.5</v>
      </c>
      <c r="W788" s="23">
        <v>50</v>
      </c>
      <c r="X788" s="23">
        <f t="shared" si="283"/>
        <v>12.5</v>
      </c>
      <c r="Y788" s="24">
        <f t="shared" si="284"/>
        <v>150</v>
      </c>
      <c r="Z788" s="24">
        <f t="shared" si="285"/>
        <v>694</v>
      </c>
      <c r="AA788" s="22">
        <f t="shared" si="286"/>
        <v>12.020893371757925</v>
      </c>
      <c r="AB788" s="22">
        <f t="shared" si="287"/>
        <v>144.25072046109511</v>
      </c>
      <c r="AC788" s="22">
        <f t="shared" si="288"/>
        <v>8198.2492795389044</v>
      </c>
      <c r="AD788" s="22">
        <f t="shared" si="289"/>
        <v>39.769279538904811</v>
      </c>
      <c r="AE788" s="24"/>
      <c r="AF788" s="4">
        <v>144.25072046109511</v>
      </c>
      <c r="AG788" s="4">
        <v>0</v>
      </c>
      <c r="AH788" s="4">
        <f t="shared" si="291"/>
        <v>144.25072046109511</v>
      </c>
    </row>
    <row r="789" spans="1:34">
      <c r="A789" s="16" t="s">
        <v>1872</v>
      </c>
      <c r="B789" s="16" t="s">
        <v>515</v>
      </c>
      <c r="C789" s="16" t="s">
        <v>1873</v>
      </c>
      <c r="D789" s="19">
        <v>42917</v>
      </c>
      <c r="E789" s="16" t="s">
        <v>111</v>
      </c>
      <c r="F789" s="20">
        <v>50</v>
      </c>
      <c r="G789" s="20">
        <v>0</v>
      </c>
      <c r="H789" s="20">
        <v>44</v>
      </c>
      <c r="I789" s="20">
        <v>10</v>
      </c>
      <c r="J789" s="21">
        <f t="shared" si="279"/>
        <v>538</v>
      </c>
      <c r="K789" s="22">
        <v>12339.89</v>
      </c>
      <c r="L789" s="19">
        <v>44804</v>
      </c>
      <c r="M789" s="22">
        <v>1275.1300000000001</v>
      </c>
      <c r="N789" s="22">
        <v>11064.76</v>
      </c>
      <c r="O789" s="22">
        <f t="shared" si="280"/>
        <v>11229.29</v>
      </c>
      <c r="P789" s="22">
        <v>164.53</v>
      </c>
      <c r="Q789" s="22">
        <f t="shared" si="281"/>
        <v>20.56625</v>
      </c>
      <c r="R789" s="22">
        <f t="shared" si="290"/>
        <v>82.265000000000001</v>
      </c>
      <c r="S789" s="22">
        <f t="shared" si="282"/>
        <v>10982.495000000001</v>
      </c>
      <c r="U789" s="22">
        <v>11229.29</v>
      </c>
      <c r="V789" s="23">
        <v>62.5</v>
      </c>
      <c r="W789" s="23">
        <v>50</v>
      </c>
      <c r="X789" s="23">
        <f t="shared" si="283"/>
        <v>12.5</v>
      </c>
      <c r="Y789" s="24">
        <f t="shared" si="284"/>
        <v>150</v>
      </c>
      <c r="Z789" s="24">
        <f t="shared" si="285"/>
        <v>696</v>
      </c>
      <c r="AA789" s="22">
        <f t="shared" si="286"/>
        <v>16.134037356321841</v>
      </c>
      <c r="AB789" s="22">
        <f t="shared" si="287"/>
        <v>193.60844827586209</v>
      </c>
      <c r="AC789" s="22">
        <f t="shared" si="288"/>
        <v>11035.681551724139</v>
      </c>
      <c r="AD789" s="22">
        <f t="shared" si="289"/>
        <v>53.186551724138553</v>
      </c>
      <c r="AE789" s="24"/>
      <c r="AF789" s="4">
        <v>193.60844827586209</v>
      </c>
      <c r="AG789" s="4">
        <v>0</v>
      </c>
      <c r="AH789" s="4">
        <f t="shared" si="291"/>
        <v>193.60844827586209</v>
      </c>
    </row>
    <row r="790" spans="1:34">
      <c r="A790" s="16" t="s">
        <v>1874</v>
      </c>
      <c r="B790" s="16" t="s">
        <v>515</v>
      </c>
      <c r="C790" s="16" t="s">
        <v>1875</v>
      </c>
      <c r="D790" s="19">
        <v>43009</v>
      </c>
      <c r="E790" s="16" t="s">
        <v>111</v>
      </c>
      <c r="F790" s="20">
        <v>50</v>
      </c>
      <c r="G790" s="20">
        <v>0</v>
      </c>
      <c r="H790" s="20">
        <v>45</v>
      </c>
      <c r="I790" s="20">
        <v>1</v>
      </c>
      <c r="J790" s="21">
        <f t="shared" si="279"/>
        <v>541</v>
      </c>
      <c r="K790" s="22">
        <v>10983.94</v>
      </c>
      <c r="L790" s="19">
        <v>44804</v>
      </c>
      <c r="M790" s="22">
        <v>1080.0899999999999</v>
      </c>
      <c r="N790" s="22">
        <v>9903.85</v>
      </c>
      <c r="O790" s="22">
        <f t="shared" si="280"/>
        <v>10050.300000000001</v>
      </c>
      <c r="P790" s="22">
        <v>146.44999999999999</v>
      </c>
      <c r="Q790" s="22">
        <f t="shared" si="281"/>
        <v>18.306249999999999</v>
      </c>
      <c r="R790" s="22">
        <f t="shared" si="290"/>
        <v>73.224999999999994</v>
      </c>
      <c r="S790" s="22">
        <f t="shared" si="282"/>
        <v>9830.625</v>
      </c>
      <c r="U790" s="22">
        <v>10050.300000000001</v>
      </c>
      <c r="V790" s="23">
        <v>62.5</v>
      </c>
      <c r="W790" s="23">
        <v>50</v>
      </c>
      <c r="X790" s="23">
        <f t="shared" si="283"/>
        <v>12.5</v>
      </c>
      <c r="Y790" s="24">
        <f t="shared" si="284"/>
        <v>150</v>
      </c>
      <c r="Z790" s="24">
        <f t="shared" si="285"/>
        <v>699</v>
      </c>
      <c r="AA790" s="22">
        <f t="shared" si="286"/>
        <v>14.378111587982835</v>
      </c>
      <c r="AB790" s="22">
        <f t="shared" si="287"/>
        <v>172.53733905579401</v>
      </c>
      <c r="AC790" s="22">
        <f t="shared" si="288"/>
        <v>9877.7626609442068</v>
      </c>
      <c r="AD790" s="22">
        <f t="shared" si="289"/>
        <v>47.1376609442068</v>
      </c>
      <c r="AE790" s="24"/>
      <c r="AF790" s="4">
        <v>172.53733905579401</v>
      </c>
      <c r="AG790" s="4">
        <v>0</v>
      </c>
      <c r="AH790" s="4">
        <f t="shared" si="291"/>
        <v>172.53733905579401</v>
      </c>
    </row>
    <row r="791" spans="1:34">
      <c r="A791" s="16" t="s">
        <v>1876</v>
      </c>
      <c r="B791" s="16" t="s">
        <v>515</v>
      </c>
      <c r="C791" s="16" t="s">
        <v>1877</v>
      </c>
      <c r="D791" s="19">
        <v>43101</v>
      </c>
      <c r="E791" s="16" t="s">
        <v>111</v>
      </c>
      <c r="F791" s="20">
        <v>50</v>
      </c>
      <c r="G791" s="20">
        <v>0</v>
      </c>
      <c r="H791" s="20">
        <v>45</v>
      </c>
      <c r="I791" s="20">
        <v>4</v>
      </c>
      <c r="J791" s="21">
        <f t="shared" si="279"/>
        <v>544</v>
      </c>
      <c r="K791" s="22">
        <v>23635.08</v>
      </c>
      <c r="L791" s="19">
        <v>44804</v>
      </c>
      <c r="M791" s="22">
        <v>2205.9299999999998</v>
      </c>
      <c r="N791" s="22">
        <v>21429.15</v>
      </c>
      <c r="O791" s="22">
        <f t="shared" si="280"/>
        <v>21744.280000000002</v>
      </c>
      <c r="P791" s="22">
        <v>315.13</v>
      </c>
      <c r="Q791" s="22">
        <f t="shared" si="281"/>
        <v>39.391249999999999</v>
      </c>
      <c r="R791" s="22">
        <f t="shared" si="290"/>
        <v>157.565</v>
      </c>
      <c r="S791" s="22">
        <f t="shared" si="282"/>
        <v>21271.585000000003</v>
      </c>
      <c r="U791" s="22">
        <v>21744.280000000002</v>
      </c>
      <c r="V791" s="23">
        <v>62.5</v>
      </c>
      <c r="W791" s="23">
        <v>50</v>
      </c>
      <c r="X791" s="23">
        <f t="shared" si="283"/>
        <v>12.5</v>
      </c>
      <c r="Y791" s="24">
        <f t="shared" si="284"/>
        <v>150</v>
      </c>
      <c r="Z791" s="24">
        <f t="shared" si="285"/>
        <v>702</v>
      </c>
      <c r="AA791" s="22">
        <f t="shared" si="286"/>
        <v>30.974757834757838</v>
      </c>
      <c r="AB791" s="22">
        <f t="shared" si="287"/>
        <v>371.69709401709406</v>
      </c>
      <c r="AC791" s="22">
        <f t="shared" si="288"/>
        <v>21372.582905982908</v>
      </c>
      <c r="AD791" s="22">
        <f t="shared" si="289"/>
        <v>100.99790598290565</v>
      </c>
      <c r="AE791" s="24"/>
      <c r="AF791" s="4">
        <v>371.69709401709406</v>
      </c>
      <c r="AG791" s="4">
        <v>0</v>
      </c>
      <c r="AH791" s="4">
        <f t="shared" si="291"/>
        <v>371.69709401709406</v>
      </c>
    </row>
    <row r="792" spans="1:34">
      <c r="A792" s="16" t="s">
        <v>1878</v>
      </c>
      <c r="B792" s="16" t="s">
        <v>515</v>
      </c>
      <c r="C792" s="16" t="s">
        <v>1877</v>
      </c>
      <c r="D792" s="19">
        <v>43191</v>
      </c>
      <c r="E792" s="16" t="s">
        <v>111</v>
      </c>
      <c r="F792" s="20">
        <v>50</v>
      </c>
      <c r="G792" s="20">
        <v>0</v>
      </c>
      <c r="H792" s="20">
        <v>45</v>
      </c>
      <c r="I792" s="20">
        <v>7</v>
      </c>
      <c r="J792" s="21">
        <f t="shared" si="279"/>
        <v>547</v>
      </c>
      <c r="K792" s="22">
        <v>33137.800000000003</v>
      </c>
      <c r="L792" s="19">
        <v>44804</v>
      </c>
      <c r="M792" s="22">
        <v>2927.19</v>
      </c>
      <c r="N792" s="22">
        <v>30210.61</v>
      </c>
      <c r="O792" s="22">
        <f t="shared" si="280"/>
        <v>30652.45</v>
      </c>
      <c r="P792" s="22">
        <v>441.84</v>
      </c>
      <c r="Q792" s="22">
        <f t="shared" si="281"/>
        <v>55.23</v>
      </c>
      <c r="R792" s="22">
        <f t="shared" si="290"/>
        <v>220.92</v>
      </c>
      <c r="S792" s="22">
        <f t="shared" si="282"/>
        <v>29989.690000000002</v>
      </c>
      <c r="U792" s="22">
        <v>30652.45</v>
      </c>
      <c r="V792" s="23">
        <v>62.5</v>
      </c>
      <c r="W792" s="23">
        <v>50</v>
      </c>
      <c r="X792" s="23">
        <f t="shared" si="283"/>
        <v>12.5</v>
      </c>
      <c r="Y792" s="24">
        <f t="shared" si="284"/>
        <v>150</v>
      </c>
      <c r="Z792" s="24">
        <f t="shared" si="285"/>
        <v>705</v>
      </c>
      <c r="AA792" s="22">
        <f t="shared" si="286"/>
        <v>43.478652482269503</v>
      </c>
      <c r="AB792" s="22">
        <f t="shared" si="287"/>
        <v>521.74382978723406</v>
      </c>
      <c r="AC792" s="22">
        <f t="shared" si="288"/>
        <v>30130.706170212768</v>
      </c>
      <c r="AD792" s="22">
        <f t="shared" si="289"/>
        <v>141.01617021276616</v>
      </c>
      <c r="AE792" s="24"/>
      <c r="AF792" s="4">
        <v>521.74382978723406</v>
      </c>
      <c r="AG792" s="4">
        <v>0</v>
      </c>
      <c r="AH792" s="4">
        <f t="shared" si="291"/>
        <v>521.74382978723406</v>
      </c>
    </row>
    <row r="793" spans="1:34">
      <c r="A793" s="16" t="s">
        <v>1879</v>
      </c>
      <c r="B793" s="16" t="s">
        <v>515</v>
      </c>
      <c r="C793" s="16" t="s">
        <v>1880</v>
      </c>
      <c r="D793" s="19">
        <v>43282</v>
      </c>
      <c r="E793" s="16" t="s">
        <v>111</v>
      </c>
      <c r="F793" s="20">
        <v>50</v>
      </c>
      <c r="G793" s="20">
        <v>0</v>
      </c>
      <c r="H793" s="20">
        <v>45</v>
      </c>
      <c r="I793" s="20">
        <v>10</v>
      </c>
      <c r="J793" s="21">
        <f t="shared" si="279"/>
        <v>550</v>
      </c>
      <c r="K793" s="22">
        <v>38231.94</v>
      </c>
      <c r="L793" s="19">
        <v>44804</v>
      </c>
      <c r="M793" s="22">
        <v>3186</v>
      </c>
      <c r="N793" s="22">
        <v>35045.94</v>
      </c>
      <c r="O793" s="22">
        <f t="shared" si="280"/>
        <v>35555.700000000004</v>
      </c>
      <c r="P793" s="22">
        <v>509.76</v>
      </c>
      <c r="Q793" s="22">
        <f t="shared" si="281"/>
        <v>63.72</v>
      </c>
      <c r="R793" s="22">
        <f t="shared" si="290"/>
        <v>254.88</v>
      </c>
      <c r="S793" s="22">
        <f t="shared" si="282"/>
        <v>34791.060000000005</v>
      </c>
      <c r="U793" s="22">
        <v>35555.700000000004</v>
      </c>
      <c r="V793" s="23">
        <v>62.5</v>
      </c>
      <c r="W793" s="23">
        <v>50</v>
      </c>
      <c r="X793" s="23">
        <f t="shared" si="283"/>
        <v>12.5</v>
      </c>
      <c r="Y793" s="24">
        <f t="shared" si="284"/>
        <v>150</v>
      </c>
      <c r="Z793" s="24">
        <f t="shared" si="285"/>
        <v>708</v>
      </c>
      <c r="AA793" s="22">
        <f t="shared" si="286"/>
        <v>50.219915254237293</v>
      </c>
      <c r="AB793" s="22">
        <f t="shared" si="287"/>
        <v>602.63898305084751</v>
      </c>
      <c r="AC793" s="22">
        <f t="shared" si="288"/>
        <v>34953.061016949156</v>
      </c>
      <c r="AD793" s="22">
        <f t="shared" si="289"/>
        <v>162.00101694915065</v>
      </c>
      <c r="AE793" s="24"/>
      <c r="AF793" s="4">
        <v>602.63898305084751</v>
      </c>
      <c r="AG793" s="4">
        <v>0</v>
      </c>
      <c r="AH793" s="4">
        <f t="shared" si="291"/>
        <v>602.63898305084751</v>
      </c>
    </row>
    <row r="794" spans="1:34">
      <c r="A794" s="16" t="s">
        <v>1881</v>
      </c>
      <c r="B794" s="16" t="s">
        <v>515</v>
      </c>
      <c r="C794" s="16" t="s">
        <v>1880</v>
      </c>
      <c r="D794" s="19">
        <v>43374</v>
      </c>
      <c r="E794" s="16" t="s">
        <v>111</v>
      </c>
      <c r="F794" s="20">
        <v>50</v>
      </c>
      <c r="G794" s="20">
        <v>0</v>
      </c>
      <c r="H794" s="20">
        <v>46</v>
      </c>
      <c r="I794" s="20">
        <v>1</v>
      </c>
      <c r="J794" s="21">
        <f t="shared" si="279"/>
        <v>553</v>
      </c>
      <c r="K794" s="22">
        <v>7917.07</v>
      </c>
      <c r="L794" s="19">
        <v>44804</v>
      </c>
      <c r="M794" s="22">
        <v>620.16999999999996</v>
      </c>
      <c r="N794" s="22">
        <v>7296.9</v>
      </c>
      <c r="O794" s="22">
        <f t="shared" si="280"/>
        <v>7402.46</v>
      </c>
      <c r="P794" s="22">
        <v>105.56</v>
      </c>
      <c r="Q794" s="22">
        <f t="shared" si="281"/>
        <v>13.195</v>
      </c>
      <c r="R794" s="22">
        <f t="shared" si="290"/>
        <v>52.78</v>
      </c>
      <c r="S794" s="22">
        <f t="shared" si="282"/>
        <v>7244.12</v>
      </c>
      <c r="U794" s="22">
        <v>7402.46</v>
      </c>
      <c r="V794" s="23">
        <v>62.5</v>
      </c>
      <c r="W794" s="23">
        <v>50</v>
      </c>
      <c r="X794" s="23">
        <f t="shared" si="283"/>
        <v>12.5</v>
      </c>
      <c r="Y794" s="24">
        <f t="shared" si="284"/>
        <v>150</v>
      </c>
      <c r="Z794" s="24">
        <f t="shared" si="285"/>
        <v>711</v>
      </c>
      <c r="AA794" s="22">
        <f t="shared" si="286"/>
        <v>10.411336146272856</v>
      </c>
      <c r="AB794" s="22">
        <f t="shared" si="287"/>
        <v>124.93603375527427</v>
      </c>
      <c r="AC794" s="22">
        <f t="shared" si="288"/>
        <v>7277.5239662447257</v>
      </c>
      <c r="AD794" s="22">
        <f t="shared" si="289"/>
        <v>33.40396624472578</v>
      </c>
      <c r="AE794" s="24"/>
      <c r="AF794" s="4">
        <v>124.93603375527427</v>
      </c>
      <c r="AG794" s="4">
        <v>0</v>
      </c>
      <c r="AH794" s="4">
        <f t="shared" si="291"/>
        <v>124.93603375527427</v>
      </c>
    </row>
    <row r="795" spans="1:34">
      <c r="A795" s="16" t="s">
        <v>1882</v>
      </c>
      <c r="B795" s="16" t="s">
        <v>515</v>
      </c>
      <c r="C795" s="16" t="s">
        <v>1883</v>
      </c>
      <c r="D795" s="19">
        <v>43374</v>
      </c>
      <c r="E795" s="16" t="s">
        <v>111</v>
      </c>
      <c r="F795" s="20">
        <v>50</v>
      </c>
      <c r="G795" s="20">
        <v>0</v>
      </c>
      <c r="H795" s="20">
        <v>46</v>
      </c>
      <c r="I795" s="20">
        <v>1</v>
      </c>
      <c r="J795" s="21">
        <f t="shared" si="279"/>
        <v>553</v>
      </c>
      <c r="K795" s="22">
        <v>250805.32</v>
      </c>
      <c r="L795" s="19">
        <v>44804</v>
      </c>
      <c r="M795" s="22">
        <v>19646.43</v>
      </c>
      <c r="N795" s="22">
        <v>231158.89</v>
      </c>
      <c r="O795" s="22">
        <f t="shared" si="280"/>
        <v>234502.96000000002</v>
      </c>
      <c r="P795" s="22">
        <v>3344.07</v>
      </c>
      <c r="Q795" s="22">
        <f t="shared" si="281"/>
        <v>418.00875000000002</v>
      </c>
      <c r="R795" s="22">
        <f t="shared" si="290"/>
        <v>1672.0350000000001</v>
      </c>
      <c r="S795" s="22">
        <f t="shared" si="282"/>
        <v>229486.85500000001</v>
      </c>
      <c r="U795" s="22">
        <v>234502.96000000002</v>
      </c>
      <c r="V795" s="23">
        <v>62.5</v>
      </c>
      <c r="W795" s="23">
        <v>50</v>
      </c>
      <c r="X795" s="23">
        <f t="shared" si="283"/>
        <v>12.5</v>
      </c>
      <c r="Y795" s="24">
        <f t="shared" si="284"/>
        <v>150</v>
      </c>
      <c r="Z795" s="24">
        <f t="shared" si="285"/>
        <v>711</v>
      </c>
      <c r="AA795" s="22">
        <f t="shared" si="286"/>
        <v>329.82132208157526</v>
      </c>
      <c r="AB795" s="22">
        <f t="shared" si="287"/>
        <v>3957.8558649789029</v>
      </c>
      <c r="AC795" s="22">
        <f t="shared" si="288"/>
        <v>230545.10413502113</v>
      </c>
      <c r="AD795" s="22">
        <f t="shared" si="289"/>
        <v>1058.2491350211203</v>
      </c>
      <c r="AE795" s="24"/>
      <c r="AF795" s="4">
        <v>3957.8558649789029</v>
      </c>
      <c r="AG795" s="4">
        <v>0</v>
      </c>
      <c r="AH795" s="4">
        <f t="shared" si="291"/>
        <v>3957.8558649789029</v>
      </c>
    </row>
    <row r="796" spans="1:34">
      <c r="A796" s="16" t="s">
        <v>1884</v>
      </c>
      <c r="B796" s="16" t="s">
        <v>515</v>
      </c>
      <c r="C796" s="16" t="s">
        <v>1885</v>
      </c>
      <c r="D796" s="19">
        <v>43466</v>
      </c>
      <c r="E796" s="16" t="s">
        <v>111</v>
      </c>
      <c r="F796" s="20">
        <v>50</v>
      </c>
      <c r="G796" s="20">
        <v>0</v>
      </c>
      <c r="H796" s="20">
        <v>46</v>
      </c>
      <c r="I796" s="20">
        <v>4</v>
      </c>
      <c r="J796" s="21">
        <f t="shared" si="279"/>
        <v>556</v>
      </c>
      <c r="K796" s="22">
        <v>10461.76</v>
      </c>
      <c r="L796" s="19">
        <v>44804</v>
      </c>
      <c r="M796" s="22">
        <v>767.21</v>
      </c>
      <c r="N796" s="22">
        <v>9694.5499999999993</v>
      </c>
      <c r="O796" s="22">
        <f t="shared" si="280"/>
        <v>9834.0399999999991</v>
      </c>
      <c r="P796" s="22">
        <v>139.49</v>
      </c>
      <c r="Q796" s="22">
        <f t="shared" si="281"/>
        <v>17.436250000000001</v>
      </c>
      <c r="R796" s="22">
        <f t="shared" si="290"/>
        <v>69.745000000000005</v>
      </c>
      <c r="S796" s="22">
        <f t="shared" si="282"/>
        <v>9624.8049999999985</v>
      </c>
      <c r="U796" s="22">
        <v>9834.0399999999991</v>
      </c>
      <c r="V796" s="23">
        <v>62.5</v>
      </c>
      <c r="W796" s="23">
        <v>50</v>
      </c>
      <c r="X796" s="23">
        <f t="shared" si="283"/>
        <v>12.5</v>
      </c>
      <c r="Y796" s="24">
        <f t="shared" si="284"/>
        <v>150</v>
      </c>
      <c r="Z796" s="24">
        <f t="shared" si="285"/>
        <v>714</v>
      </c>
      <c r="AA796" s="22">
        <f t="shared" si="286"/>
        <v>13.773165266106441</v>
      </c>
      <c r="AB796" s="22">
        <f t="shared" si="287"/>
        <v>165.27798319327729</v>
      </c>
      <c r="AC796" s="22">
        <f t="shared" si="288"/>
        <v>9668.7620168067224</v>
      </c>
      <c r="AD796" s="22">
        <f t="shared" si="289"/>
        <v>43.957016806723914</v>
      </c>
      <c r="AE796" s="24"/>
      <c r="AF796" s="4">
        <v>165.27798319327729</v>
      </c>
      <c r="AG796" s="4">
        <v>0</v>
      </c>
      <c r="AH796" s="4">
        <f t="shared" si="291"/>
        <v>165.27798319327729</v>
      </c>
    </row>
    <row r="797" spans="1:34">
      <c r="A797" s="16" t="s">
        <v>1886</v>
      </c>
      <c r="B797" s="16" t="s">
        <v>515</v>
      </c>
      <c r="C797" s="16" t="s">
        <v>1887</v>
      </c>
      <c r="D797" s="19">
        <v>43466</v>
      </c>
      <c r="E797" s="16" t="s">
        <v>111</v>
      </c>
      <c r="F797" s="20">
        <v>50</v>
      </c>
      <c r="G797" s="20">
        <v>0</v>
      </c>
      <c r="H797" s="20">
        <v>46</v>
      </c>
      <c r="I797" s="20">
        <v>4</v>
      </c>
      <c r="J797" s="21">
        <f t="shared" si="279"/>
        <v>556</v>
      </c>
      <c r="K797" s="22">
        <v>205558.12</v>
      </c>
      <c r="L797" s="19">
        <v>44804</v>
      </c>
      <c r="M797" s="22">
        <v>15074.25</v>
      </c>
      <c r="N797" s="22">
        <v>190483.87</v>
      </c>
      <c r="O797" s="22">
        <f t="shared" si="280"/>
        <v>193224.63999999998</v>
      </c>
      <c r="P797" s="22">
        <v>2740.77</v>
      </c>
      <c r="Q797" s="22">
        <f t="shared" si="281"/>
        <v>342.59625</v>
      </c>
      <c r="R797" s="22">
        <f t="shared" si="290"/>
        <v>1370.385</v>
      </c>
      <c r="S797" s="22">
        <f t="shared" si="282"/>
        <v>189113.48499999999</v>
      </c>
      <c r="U797" s="22">
        <v>193224.63999999998</v>
      </c>
      <c r="V797" s="23">
        <v>62.5</v>
      </c>
      <c r="W797" s="23">
        <v>50</v>
      </c>
      <c r="X797" s="23">
        <f t="shared" si="283"/>
        <v>12.5</v>
      </c>
      <c r="Y797" s="24">
        <f t="shared" si="284"/>
        <v>150</v>
      </c>
      <c r="Z797" s="24">
        <f t="shared" si="285"/>
        <v>714</v>
      </c>
      <c r="AA797" s="22">
        <f t="shared" si="286"/>
        <v>270.62274509803922</v>
      </c>
      <c r="AB797" s="22">
        <f t="shared" si="287"/>
        <v>3247.4729411764706</v>
      </c>
      <c r="AC797" s="22">
        <f t="shared" si="288"/>
        <v>189977.16705882351</v>
      </c>
      <c r="AD797" s="22">
        <f t="shared" si="289"/>
        <v>863.68205882352777</v>
      </c>
      <c r="AE797" s="24"/>
      <c r="AF797" s="4">
        <v>3247.4729411764706</v>
      </c>
      <c r="AG797" s="4">
        <v>0</v>
      </c>
      <c r="AH797" s="4">
        <f t="shared" si="291"/>
        <v>3247.4729411764706</v>
      </c>
    </row>
    <row r="798" spans="1:34">
      <c r="A798" s="16" t="s">
        <v>1888</v>
      </c>
      <c r="B798" s="16" t="s">
        <v>515</v>
      </c>
      <c r="C798" s="16" t="s">
        <v>1889</v>
      </c>
      <c r="D798" s="19">
        <v>43466</v>
      </c>
      <c r="E798" s="16" t="s">
        <v>111</v>
      </c>
      <c r="F798" s="20">
        <v>50</v>
      </c>
      <c r="G798" s="20">
        <v>0</v>
      </c>
      <c r="H798" s="20">
        <v>46</v>
      </c>
      <c r="I798" s="20">
        <v>4</v>
      </c>
      <c r="J798" s="21">
        <f t="shared" si="279"/>
        <v>556</v>
      </c>
      <c r="K798" s="22">
        <v>52154.3</v>
      </c>
      <c r="L798" s="19">
        <v>44804</v>
      </c>
      <c r="M798" s="22">
        <v>3824.66</v>
      </c>
      <c r="N798" s="22">
        <v>48329.64</v>
      </c>
      <c r="O798" s="22">
        <f t="shared" si="280"/>
        <v>49025.03</v>
      </c>
      <c r="P798" s="22">
        <v>695.39</v>
      </c>
      <c r="Q798" s="22">
        <f t="shared" si="281"/>
        <v>86.923749999999998</v>
      </c>
      <c r="R798" s="22">
        <f t="shared" si="290"/>
        <v>347.69499999999999</v>
      </c>
      <c r="S798" s="22">
        <f t="shared" si="282"/>
        <v>47981.945</v>
      </c>
      <c r="U798" s="22">
        <v>49025.03</v>
      </c>
      <c r="V798" s="23">
        <v>62.5</v>
      </c>
      <c r="W798" s="23">
        <v>50</v>
      </c>
      <c r="X798" s="23">
        <f t="shared" si="283"/>
        <v>12.5</v>
      </c>
      <c r="Y798" s="24">
        <f t="shared" si="284"/>
        <v>150</v>
      </c>
      <c r="Z798" s="24">
        <f t="shared" si="285"/>
        <v>714</v>
      </c>
      <c r="AA798" s="22">
        <f t="shared" si="286"/>
        <v>68.662507002801121</v>
      </c>
      <c r="AB798" s="22">
        <f t="shared" si="287"/>
        <v>823.95008403361339</v>
      </c>
      <c r="AC798" s="22">
        <f t="shared" si="288"/>
        <v>48201.079915966387</v>
      </c>
      <c r="AD798" s="22">
        <f t="shared" si="289"/>
        <v>219.13491596638778</v>
      </c>
      <c r="AE798" s="24"/>
      <c r="AF798" s="4">
        <v>823.95008403361339</v>
      </c>
      <c r="AG798" s="4">
        <v>0</v>
      </c>
      <c r="AH798" s="4">
        <f t="shared" si="291"/>
        <v>823.95008403361339</v>
      </c>
    </row>
    <row r="799" spans="1:34">
      <c r="A799" s="16" t="s">
        <v>1890</v>
      </c>
      <c r="B799" s="16" t="s">
        <v>515</v>
      </c>
      <c r="C799" s="16" t="s">
        <v>1891</v>
      </c>
      <c r="D799" s="19">
        <v>43556</v>
      </c>
      <c r="E799" s="16" t="s">
        <v>111</v>
      </c>
      <c r="F799" s="20">
        <v>50</v>
      </c>
      <c r="G799" s="20">
        <v>0</v>
      </c>
      <c r="H799" s="20">
        <v>46</v>
      </c>
      <c r="I799" s="20">
        <v>7</v>
      </c>
      <c r="J799" s="21">
        <f t="shared" si="279"/>
        <v>559</v>
      </c>
      <c r="K799" s="22">
        <v>11985.91</v>
      </c>
      <c r="L799" s="19">
        <v>44804</v>
      </c>
      <c r="M799" s="22">
        <v>819.04</v>
      </c>
      <c r="N799" s="22">
        <v>11166.87</v>
      </c>
      <c r="O799" s="22">
        <f t="shared" si="280"/>
        <v>11326.68</v>
      </c>
      <c r="P799" s="22">
        <v>159.81</v>
      </c>
      <c r="Q799" s="22">
        <f t="shared" si="281"/>
        <v>19.97625</v>
      </c>
      <c r="R799" s="22">
        <f t="shared" si="290"/>
        <v>79.905000000000001</v>
      </c>
      <c r="S799" s="22">
        <f t="shared" si="282"/>
        <v>11086.965</v>
      </c>
      <c r="U799" s="22">
        <v>11326.68</v>
      </c>
      <c r="V799" s="23">
        <v>62.5</v>
      </c>
      <c r="W799" s="23">
        <v>50</v>
      </c>
      <c r="X799" s="23">
        <f t="shared" si="283"/>
        <v>12.5</v>
      </c>
      <c r="Y799" s="24">
        <f t="shared" si="284"/>
        <v>150</v>
      </c>
      <c r="Z799" s="24">
        <f t="shared" si="285"/>
        <v>717</v>
      </c>
      <c r="AA799" s="22">
        <f t="shared" si="286"/>
        <v>15.797322175732218</v>
      </c>
      <c r="AB799" s="22">
        <f t="shared" si="287"/>
        <v>189.5678661087866</v>
      </c>
      <c r="AC799" s="22">
        <f t="shared" si="288"/>
        <v>11137.112133891214</v>
      </c>
      <c r="AD799" s="22">
        <f t="shared" si="289"/>
        <v>50.147133891214253</v>
      </c>
      <c r="AE799" s="24"/>
      <c r="AF799" s="4">
        <v>189.5678661087866</v>
      </c>
      <c r="AG799" s="4">
        <v>0</v>
      </c>
      <c r="AH799" s="4">
        <f t="shared" si="291"/>
        <v>189.5678661087866</v>
      </c>
    </row>
    <row r="800" spans="1:34">
      <c r="A800" s="16" t="s">
        <v>1892</v>
      </c>
      <c r="B800" s="16" t="s">
        <v>515</v>
      </c>
      <c r="C800" s="16" t="s">
        <v>1893</v>
      </c>
      <c r="D800" s="19">
        <v>43647</v>
      </c>
      <c r="E800" s="16" t="s">
        <v>111</v>
      </c>
      <c r="F800" s="20">
        <v>50</v>
      </c>
      <c r="G800" s="20">
        <v>0</v>
      </c>
      <c r="H800" s="20">
        <v>46</v>
      </c>
      <c r="I800" s="20">
        <v>10</v>
      </c>
      <c r="J800" s="21">
        <f t="shared" si="279"/>
        <v>562</v>
      </c>
      <c r="K800" s="22">
        <v>13514.88</v>
      </c>
      <c r="L800" s="19">
        <v>44804</v>
      </c>
      <c r="M800" s="22">
        <v>855.95</v>
      </c>
      <c r="N800" s="22">
        <v>12658.93</v>
      </c>
      <c r="O800" s="22">
        <f t="shared" si="280"/>
        <v>12839.130000000001</v>
      </c>
      <c r="P800" s="22">
        <v>180.2</v>
      </c>
      <c r="Q800" s="22">
        <f t="shared" si="281"/>
        <v>22.524999999999999</v>
      </c>
      <c r="R800" s="22">
        <f t="shared" si="290"/>
        <v>90.1</v>
      </c>
      <c r="S800" s="22">
        <f t="shared" si="282"/>
        <v>12568.83</v>
      </c>
      <c r="U800" s="22">
        <v>12839.130000000001</v>
      </c>
      <c r="V800" s="23">
        <v>62.5</v>
      </c>
      <c r="W800" s="23">
        <v>50</v>
      </c>
      <c r="X800" s="23">
        <f t="shared" si="283"/>
        <v>12.5</v>
      </c>
      <c r="Y800" s="24">
        <f t="shared" si="284"/>
        <v>150</v>
      </c>
      <c r="Z800" s="24">
        <f t="shared" si="285"/>
        <v>720</v>
      </c>
      <c r="AA800" s="22">
        <f t="shared" si="286"/>
        <v>17.832125000000001</v>
      </c>
      <c r="AB800" s="22">
        <f t="shared" si="287"/>
        <v>213.9855</v>
      </c>
      <c r="AC800" s="22">
        <f t="shared" si="288"/>
        <v>12625.1445</v>
      </c>
      <c r="AD800" s="22">
        <f t="shared" si="289"/>
        <v>56.314500000000407</v>
      </c>
      <c r="AE800" s="24"/>
      <c r="AF800" s="4">
        <v>213.9855</v>
      </c>
      <c r="AG800" s="4">
        <v>0</v>
      </c>
      <c r="AH800" s="4">
        <f t="shared" si="291"/>
        <v>213.9855</v>
      </c>
    </row>
    <row r="801" spans="1:34">
      <c r="A801" s="16" t="s">
        <v>1894</v>
      </c>
      <c r="B801" s="16" t="s">
        <v>515</v>
      </c>
      <c r="C801" s="16" t="s">
        <v>1895</v>
      </c>
      <c r="D801" s="19">
        <v>43678</v>
      </c>
      <c r="E801" s="16" t="s">
        <v>111</v>
      </c>
      <c r="F801" s="20">
        <v>50</v>
      </c>
      <c r="G801" s="20">
        <v>0</v>
      </c>
      <c r="H801" s="20">
        <v>46</v>
      </c>
      <c r="I801" s="20">
        <v>11</v>
      </c>
      <c r="J801" s="21">
        <f t="shared" si="279"/>
        <v>563</v>
      </c>
      <c r="K801" s="22">
        <v>800</v>
      </c>
      <c r="L801" s="19">
        <v>44804</v>
      </c>
      <c r="M801" s="22">
        <v>49.33</v>
      </c>
      <c r="N801" s="22">
        <v>750.67</v>
      </c>
      <c r="O801" s="22">
        <f t="shared" si="280"/>
        <v>761.32999999999993</v>
      </c>
      <c r="P801" s="22">
        <v>10.66</v>
      </c>
      <c r="Q801" s="22">
        <f t="shared" si="281"/>
        <v>1.3325</v>
      </c>
      <c r="R801" s="22">
        <f t="shared" si="290"/>
        <v>5.33</v>
      </c>
      <c r="S801" s="22">
        <f t="shared" si="282"/>
        <v>745.33999999999992</v>
      </c>
      <c r="U801" s="22">
        <v>761.32999999999993</v>
      </c>
      <c r="V801" s="23">
        <v>62.5</v>
      </c>
      <c r="W801" s="23">
        <v>50</v>
      </c>
      <c r="X801" s="23">
        <f t="shared" si="283"/>
        <v>12.5</v>
      </c>
      <c r="Y801" s="24">
        <f t="shared" si="284"/>
        <v>150</v>
      </c>
      <c r="Z801" s="24">
        <f t="shared" si="285"/>
        <v>721</v>
      </c>
      <c r="AA801" s="22">
        <f t="shared" si="286"/>
        <v>1.0559361997226073</v>
      </c>
      <c r="AB801" s="22">
        <f t="shared" si="287"/>
        <v>12.671234396671288</v>
      </c>
      <c r="AC801" s="22">
        <f t="shared" si="288"/>
        <v>748.65876560332867</v>
      </c>
      <c r="AD801" s="22">
        <f t="shared" si="289"/>
        <v>3.3187656033287567</v>
      </c>
      <c r="AE801" s="24"/>
      <c r="AF801" s="4">
        <v>12.671234396671288</v>
      </c>
      <c r="AG801" s="4">
        <v>0</v>
      </c>
      <c r="AH801" s="4">
        <f t="shared" si="291"/>
        <v>12.671234396671288</v>
      </c>
    </row>
    <row r="802" spans="1:34">
      <c r="A802" s="16" t="s">
        <v>1896</v>
      </c>
      <c r="B802" s="16" t="s">
        <v>515</v>
      </c>
      <c r="C802" s="16" t="s">
        <v>1897</v>
      </c>
      <c r="D802" s="19">
        <v>43678</v>
      </c>
      <c r="E802" s="16" t="s">
        <v>111</v>
      </c>
      <c r="F802" s="20">
        <v>50</v>
      </c>
      <c r="G802" s="20">
        <v>0</v>
      </c>
      <c r="H802" s="20">
        <v>46</v>
      </c>
      <c r="I802" s="20">
        <v>11</v>
      </c>
      <c r="J802" s="21">
        <f t="shared" si="279"/>
        <v>563</v>
      </c>
      <c r="K802" s="22">
        <v>17000</v>
      </c>
      <c r="L802" s="19">
        <v>44804</v>
      </c>
      <c r="M802" s="22">
        <v>1048.33</v>
      </c>
      <c r="N802" s="22">
        <v>15951.67</v>
      </c>
      <c r="O802" s="22">
        <f t="shared" si="280"/>
        <v>16178.33</v>
      </c>
      <c r="P802" s="22">
        <v>226.66</v>
      </c>
      <c r="Q802" s="22">
        <f t="shared" si="281"/>
        <v>28.3325</v>
      </c>
      <c r="R802" s="22">
        <f t="shared" si="290"/>
        <v>113.33</v>
      </c>
      <c r="S802" s="22">
        <f t="shared" si="282"/>
        <v>15838.34</v>
      </c>
      <c r="U802" s="22">
        <v>16178.33</v>
      </c>
      <c r="V802" s="23">
        <v>62.5</v>
      </c>
      <c r="W802" s="23">
        <v>50</v>
      </c>
      <c r="X802" s="23">
        <f t="shared" si="283"/>
        <v>12.5</v>
      </c>
      <c r="Y802" s="24">
        <f t="shared" si="284"/>
        <v>150</v>
      </c>
      <c r="Z802" s="24">
        <f t="shared" si="285"/>
        <v>721</v>
      </c>
      <c r="AA802" s="22">
        <f t="shared" si="286"/>
        <v>22.43873786407767</v>
      </c>
      <c r="AB802" s="22">
        <f t="shared" si="287"/>
        <v>269.26485436893205</v>
      </c>
      <c r="AC802" s="22">
        <f t="shared" si="288"/>
        <v>15909.065145631068</v>
      </c>
      <c r="AD802" s="22">
        <f t="shared" si="289"/>
        <v>70.72514563106779</v>
      </c>
      <c r="AE802" s="24"/>
      <c r="AF802" s="4">
        <v>269.26485436893205</v>
      </c>
      <c r="AG802" s="4">
        <v>0</v>
      </c>
      <c r="AH802" s="4">
        <f t="shared" si="291"/>
        <v>269.26485436893205</v>
      </c>
    </row>
    <row r="803" spans="1:34">
      <c r="A803" s="16" t="s">
        <v>1898</v>
      </c>
      <c r="B803" s="16" t="s">
        <v>515</v>
      </c>
      <c r="C803" s="16" t="s">
        <v>1899</v>
      </c>
      <c r="D803" s="19">
        <v>43830</v>
      </c>
      <c r="E803" s="16" t="s">
        <v>111</v>
      </c>
      <c r="F803" s="20">
        <v>50</v>
      </c>
      <c r="G803" s="20">
        <v>0</v>
      </c>
      <c r="H803" s="20">
        <v>47</v>
      </c>
      <c r="I803" s="20">
        <v>4</v>
      </c>
      <c r="J803" s="21">
        <f t="shared" si="279"/>
        <v>568</v>
      </c>
      <c r="K803" s="22">
        <v>-4758</v>
      </c>
      <c r="L803" s="19">
        <v>44804</v>
      </c>
      <c r="M803" s="22">
        <v>-4758</v>
      </c>
      <c r="N803" s="22">
        <v>0</v>
      </c>
      <c r="O803" s="22">
        <f t="shared" si="280"/>
        <v>0</v>
      </c>
      <c r="P803" s="22">
        <v>0</v>
      </c>
      <c r="Q803" s="22">
        <f t="shared" si="281"/>
        <v>0</v>
      </c>
      <c r="R803" s="22">
        <f t="shared" si="290"/>
        <v>0</v>
      </c>
      <c r="S803" s="22">
        <f t="shared" si="282"/>
        <v>0</v>
      </c>
      <c r="U803" s="22">
        <v>0</v>
      </c>
      <c r="V803" s="23">
        <v>50</v>
      </c>
      <c r="W803" s="23">
        <v>50</v>
      </c>
      <c r="X803" s="23">
        <f t="shared" si="283"/>
        <v>0</v>
      </c>
      <c r="Y803" s="24">
        <f t="shared" si="284"/>
        <v>0</v>
      </c>
      <c r="Z803" s="24">
        <f t="shared" si="285"/>
        <v>576</v>
      </c>
      <c r="AA803" s="22">
        <f t="shared" si="286"/>
        <v>0</v>
      </c>
      <c r="AB803" s="22">
        <f t="shared" si="287"/>
        <v>0</v>
      </c>
      <c r="AC803" s="22">
        <f t="shared" si="288"/>
        <v>0</v>
      </c>
      <c r="AD803" s="22">
        <f t="shared" si="289"/>
        <v>0</v>
      </c>
      <c r="AE803" s="24"/>
      <c r="AF803" s="4">
        <v>0</v>
      </c>
      <c r="AG803" s="4">
        <v>0</v>
      </c>
      <c r="AH803" s="4">
        <f t="shared" si="291"/>
        <v>0</v>
      </c>
    </row>
    <row r="804" spans="1:34">
      <c r="A804" s="16" t="s">
        <v>1900</v>
      </c>
      <c r="B804" s="16" t="s">
        <v>515</v>
      </c>
      <c r="C804" s="16" t="s">
        <v>1901</v>
      </c>
      <c r="D804" s="19">
        <v>43831</v>
      </c>
      <c r="E804" s="16" t="s">
        <v>111</v>
      </c>
      <c r="F804" s="20">
        <v>22</v>
      </c>
      <c r="G804" s="20">
        <v>0</v>
      </c>
      <c r="H804" s="20">
        <v>19</v>
      </c>
      <c r="I804" s="20">
        <v>4</v>
      </c>
      <c r="J804" s="21">
        <f t="shared" si="279"/>
        <v>232</v>
      </c>
      <c r="K804" s="22">
        <v>-2162</v>
      </c>
      <c r="L804" s="19">
        <v>44804</v>
      </c>
      <c r="M804" s="22">
        <v>-262.05</v>
      </c>
      <c r="N804" s="22">
        <v>-1899.95</v>
      </c>
      <c r="O804" s="22">
        <f t="shared" si="280"/>
        <v>-1965.46</v>
      </c>
      <c r="P804" s="22">
        <v>-65.510000000000005</v>
      </c>
      <c r="Q804" s="22">
        <f t="shared" si="281"/>
        <v>-8.1887500000000006</v>
      </c>
      <c r="R804" s="22">
        <f t="shared" si="290"/>
        <v>-32.755000000000003</v>
      </c>
      <c r="S804" s="22">
        <f t="shared" si="282"/>
        <v>-1867.1949999999999</v>
      </c>
      <c r="U804" s="22">
        <v>-1965.46</v>
      </c>
      <c r="V804" s="23">
        <v>22</v>
      </c>
      <c r="W804" s="23">
        <v>22</v>
      </c>
      <c r="X804" s="23">
        <f t="shared" si="283"/>
        <v>0</v>
      </c>
      <c r="Y804" s="24">
        <f t="shared" si="284"/>
        <v>0</v>
      </c>
      <c r="Z804" s="24">
        <f t="shared" si="285"/>
        <v>240</v>
      </c>
      <c r="AA804" s="22">
        <f t="shared" si="286"/>
        <v>-8.1894166666666663</v>
      </c>
      <c r="AB804" s="22">
        <f t="shared" si="287"/>
        <v>-98.272999999999996</v>
      </c>
      <c r="AC804" s="22">
        <f t="shared" si="288"/>
        <v>-1867.1870000000001</v>
      </c>
      <c r="AD804" s="22">
        <f t="shared" si="289"/>
        <v>7.9999999998108251E-3</v>
      </c>
      <c r="AE804" s="24"/>
      <c r="AF804" s="4">
        <v>-98.272999999999996</v>
      </c>
      <c r="AG804" s="4">
        <v>0</v>
      </c>
      <c r="AH804" s="4">
        <f t="shared" si="291"/>
        <v>-98.272999999999996</v>
      </c>
    </row>
    <row r="805" spans="1:34">
      <c r="A805" s="16" t="s">
        <v>1902</v>
      </c>
      <c r="B805" s="16" t="s">
        <v>515</v>
      </c>
      <c r="C805" s="16" t="s">
        <v>1901</v>
      </c>
      <c r="D805" s="19">
        <v>43831</v>
      </c>
      <c r="E805" s="16" t="s">
        <v>45</v>
      </c>
      <c r="F805" s="20">
        <v>0</v>
      </c>
      <c r="G805" s="20">
        <v>0</v>
      </c>
      <c r="H805" s="20">
        <v>0</v>
      </c>
      <c r="I805" s="20">
        <v>0</v>
      </c>
      <c r="J805" s="21">
        <f t="shared" si="279"/>
        <v>0</v>
      </c>
      <c r="K805" s="22">
        <v>2162</v>
      </c>
      <c r="L805" s="19">
        <v>44804</v>
      </c>
      <c r="M805" s="22">
        <v>0</v>
      </c>
      <c r="N805" s="22">
        <v>2162</v>
      </c>
      <c r="O805" s="22">
        <f t="shared" si="280"/>
        <v>2162</v>
      </c>
      <c r="P805" s="22">
        <v>0</v>
      </c>
      <c r="Q805" s="22">
        <f t="shared" si="281"/>
        <v>0</v>
      </c>
      <c r="R805" s="22">
        <f t="shared" si="290"/>
        <v>0</v>
      </c>
      <c r="S805" s="22">
        <f t="shared" si="282"/>
        <v>2162</v>
      </c>
      <c r="U805" s="22">
        <v>2162</v>
      </c>
      <c r="V805" s="23">
        <v>0</v>
      </c>
      <c r="W805" s="23">
        <v>0</v>
      </c>
      <c r="X805" s="23">
        <f t="shared" si="283"/>
        <v>0</v>
      </c>
      <c r="Y805" s="24">
        <f t="shared" si="284"/>
        <v>0</v>
      </c>
      <c r="Z805" s="24">
        <v>0</v>
      </c>
      <c r="AA805" s="22">
        <v>0</v>
      </c>
      <c r="AB805" s="22">
        <f t="shared" si="287"/>
        <v>0</v>
      </c>
      <c r="AC805" s="22">
        <f t="shared" si="288"/>
        <v>2162</v>
      </c>
      <c r="AD805" s="22">
        <f t="shared" si="289"/>
        <v>0</v>
      </c>
      <c r="AE805" s="24"/>
      <c r="AF805" s="4">
        <v>0</v>
      </c>
      <c r="AG805" s="4">
        <v>0</v>
      </c>
      <c r="AH805" s="4">
        <f t="shared" si="291"/>
        <v>0</v>
      </c>
    </row>
    <row r="806" spans="1:34">
      <c r="A806" s="16" t="s">
        <v>1903</v>
      </c>
      <c r="B806" s="16" t="s">
        <v>515</v>
      </c>
      <c r="C806" s="16" t="s">
        <v>1904</v>
      </c>
      <c r="D806" s="19">
        <v>43831</v>
      </c>
      <c r="E806" s="16" t="s">
        <v>111</v>
      </c>
      <c r="F806" s="20">
        <v>50</v>
      </c>
      <c r="G806" s="20">
        <v>0</v>
      </c>
      <c r="H806" s="20">
        <v>47</v>
      </c>
      <c r="I806" s="20">
        <v>4</v>
      </c>
      <c r="J806" s="21">
        <f t="shared" si="279"/>
        <v>568</v>
      </c>
      <c r="K806" s="22">
        <v>31488.81</v>
      </c>
      <c r="L806" s="19">
        <v>44804</v>
      </c>
      <c r="M806" s="22">
        <v>1679.41</v>
      </c>
      <c r="N806" s="22">
        <v>29809.4</v>
      </c>
      <c r="O806" s="22">
        <f t="shared" si="280"/>
        <v>30229.25</v>
      </c>
      <c r="P806" s="22">
        <v>419.85</v>
      </c>
      <c r="Q806" s="22">
        <f t="shared" si="281"/>
        <v>52.481250000000003</v>
      </c>
      <c r="R806" s="22">
        <f t="shared" si="290"/>
        <v>209.92500000000001</v>
      </c>
      <c r="S806" s="22">
        <f t="shared" si="282"/>
        <v>29599.475000000002</v>
      </c>
      <c r="U806" s="22">
        <v>30229.25</v>
      </c>
      <c r="V806" s="23">
        <v>62.5</v>
      </c>
      <c r="W806" s="23">
        <v>50</v>
      </c>
      <c r="X806" s="23">
        <f t="shared" si="283"/>
        <v>12.5</v>
      </c>
      <c r="Y806" s="24">
        <f t="shared" si="284"/>
        <v>150</v>
      </c>
      <c r="Z806" s="24">
        <f t="shared" si="285"/>
        <v>726</v>
      </c>
      <c r="AA806" s="22">
        <f t="shared" si="286"/>
        <v>41.638085399449032</v>
      </c>
      <c r="AB806" s="22">
        <f t="shared" si="287"/>
        <v>499.65702479338836</v>
      </c>
      <c r="AC806" s="22">
        <f t="shared" si="288"/>
        <v>29729.592975206611</v>
      </c>
      <c r="AD806" s="22">
        <f t="shared" si="289"/>
        <v>130.11797520660912</v>
      </c>
      <c r="AE806" s="24"/>
      <c r="AF806" s="4">
        <v>499.65702479338836</v>
      </c>
      <c r="AG806" s="4">
        <v>0</v>
      </c>
      <c r="AH806" s="4">
        <f t="shared" si="291"/>
        <v>499.65702479338836</v>
      </c>
    </row>
    <row r="807" spans="1:34">
      <c r="A807" s="16" t="s">
        <v>1905</v>
      </c>
      <c r="B807" s="16" t="s">
        <v>515</v>
      </c>
      <c r="C807" s="16" t="s">
        <v>1906</v>
      </c>
      <c r="D807" s="19">
        <v>43831</v>
      </c>
      <c r="E807" s="16" t="s">
        <v>111</v>
      </c>
      <c r="F807" s="20">
        <v>50</v>
      </c>
      <c r="G807" s="20">
        <v>0</v>
      </c>
      <c r="H807" s="20">
        <v>47</v>
      </c>
      <c r="I807" s="20">
        <v>4</v>
      </c>
      <c r="J807" s="21">
        <f t="shared" si="279"/>
        <v>568</v>
      </c>
      <c r="K807" s="22">
        <v>13623.88</v>
      </c>
      <c r="L807" s="19">
        <v>44804</v>
      </c>
      <c r="M807" s="22">
        <v>726.61</v>
      </c>
      <c r="N807" s="22">
        <v>12897.27</v>
      </c>
      <c r="O807" s="22">
        <f t="shared" si="280"/>
        <v>13078.92</v>
      </c>
      <c r="P807" s="22">
        <v>181.65</v>
      </c>
      <c r="Q807" s="22">
        <f t="shared" si="281"/>
        <v>22.706250000000001</v>
      </c>
      <c r="R807" s="22">
        <f t="shared" si="290"/>
        <v>90.825000000000003</v>
      </c>
      <c r="S807" s="22">
        <f t="shared" si="282"/>
        <v>12806.445</v>
      </c>
      <c r="U807" s="22">
        <v>13078.92</v>
      </c>
      <c r="V807" s="23">
        <v>62.5</v>
      </c>
      <c r="W807" s="23">
        <v>50</v>
      </c>
      <c r="X807" s="23">
        <f t="shared" si="283"/>
        <v>12.5</v>
      </c>
      <c r="Y807" s="24">
        <f t="shared" si="284"/>
        <v>150</v>
      </c>
      <c r="Z807" s="24">
        <f t="shared" si="285"/>
        <v>726</v>
      </c>
      <c r="AA807" s="22">
        <f t="shared" si="286"/>
        <v>18.015041322314051</v>
      </c>
      <c r="AB807" s="22">
        <f t="shared" si="287"/>
        <v>216.18049586776863</v>
      </c>
      <c r="AC807" s="22">
        <f t="shared" si="288"/>
        <v>12862.739504132231</v>
      </c>
      <c r="AD807" s="22">
        <f t="shared" si="289"/>
        <v>56.294504132230941</v>
      </c>
      <c r="AE807" s="24"/>
      <c r="AF807" s="4">
        <v>216.18049586776863</v>
      </c>
      <c r="AG807" s="4">
        <v>0</v>
      </c>
      <c r="AH807" s="4">
        <f t="shared" si="291"/>
        <v>216.18049586776863</v>
      </c>
    </row>
    <row r="808" spans="1:34">
      <c r="A808" s="16" t="s">
        <v>1907</v>
      </c>
      <c r="B808" s="16" t="s">
        <v>515</v>
      </c>
      <c r="C808" s="16" t="s">
        <v>1877</v>
      </c>
      <c r="D808" s="19">
        <v>43922</v>
      </c>
      <c r="E808" s="16" t="s">
        <v>111</v>
      </c>
      <c r="F808" s="20">
        <v>50</v>
      </c>
      <c r="G808" s="20">
        <v>0</v>
      </c>
      <c r="H808" s="20">
        <v>47</v>
      </c>
      <c r="I808" s="20">
        <v>7</v>
      </c>
      <c r="J808" s="21">
        <f t="shared" si="279"/>
        <v>571</v>
      </c>
      <c r="K808" s="22">
        <v>5045.93</v>
      </c>
      <c r="L808" s="19">
        <v>44804</v>
      </c>
      <c r="M808" s="22">
        <v>243.89</v>
      </c>
      <c r="N808" s="22">
        <v>4802.04</v>
      </c>
      <c r="O808" s="22">
        <f t="shared" si="280"/>
        <v>4869.32</v>
      </c>
      <c r="P808" s="22">
        <v>67.28</v>
      </c>
      <c r="Q808" s="22">
        <f t="shared" si="281"/>
        <v>8.41</v>
      </c>
      <c r="R808" s="22">
        <f t="shared" si="290"/>
        <v>33.64</v>
      </c>
      <c r="S808" s="22">
        <f t="shared" si="282"/>
        <v>4768.3999999999996</v>
      </c>
      <c r="U808" s="22">
        <v>4869.32</v>
      </c>
      <c r="V808" s="23">
        <v>62.5</v>
      </c>
      <c r="W808" s="23">
        <v>50</v>
      </c>
      <c r="X808" s="23">
        <f t="shared" si="283"/>
        <v>12.5</v>
      </c>
      <c r="Y808" s="24">
        <f t="shared" si="284"/>
        <v>150</v>
      </c>
      <c r="Z808" s="24">
        <f t="shared" si="285"/>
        <v>729</v>
      </c>
      <c r="AA808" s="22">
        <f t="shared" si="286"/>
        <v>6.6794513031550062</v>
      </c>
      <c r="AB808" s="22">
        <f t="shared" si="287"/>
        <v>80.153415637860078</v>
      </c>
      <c r="AC808" s="22">
        <f t="shared" si="288"/>
        <v>4789.1665843621395</v>
      </c>
      <c r="AD808" s="22">
        <f t="shared" si="289"/>
        <v>20.766584362139838</v>
      </c>
      <c r="AE808" s="24"/>
      <c r="AF808" s="4">
        <v>80.153415637860078</v>
      </c>
      <c r="AG808" s="4">
        <v>0</v>
      </c>
      <c r="AH808" s="4">
        <f t="shared" si="291"/>
        <v>80.153415637860078</v>
      </c>
    </row>
    <row r="809" spans="1:34">
      <c r="A809" s="16" t="s">
        <v>1908</v>
      </c>
      <c r="B809" s="16" t="s">
        <v>515</v>
      </c>
      <c r="C809" s="16" t="s">
        <v>1909</v>
      </c>
      <c r="D809" s="19">
        <v>44013</v>
      </c>
      <c r="E809" s="16" t="s">
        <v>111</v>
      </c>
      <c r="F809" s="20">
        <v>50</v>
      </c>
      <c r="G809" s="20">
        <v>0</v>
      </c>
      <c r="H809" s="20">
        <v>47</v>
      </c>
      <c r="I809" s="20">
        <v>10</v>
      </c>
      <c r="J809" s="21">
        <f t="shared" si="279"/>
        <v>574</v>
      </c>
      <c r="K809" s="22">
        <v>8782.02</v>
      </c>
      <c r="L809" s="19">
        <v>44804</v>
      </c>
      <c r="M809" s="22">
        <v>380.55</v>
      </c>
      <c r="N809" s="22">
        <v>8401.4699999999993</v>
      </c>
      <c r="O809" s="22">
        <f t="shared" si="280"/>
        <v>8518.56</v>
      </c>
      <c r="P809" s="22">
        <v>117.09</v>
      </c>
      <c r="Q809" s="22">
        <f t="shared" si="281"/>
        <v>14.63625</v>
      </c>
      <c r="R809" s="22">
        <f t="shared" si="290"/>
        <v>58.545000000000002</v>
      </c>
      <c r="S809" s="22">
        <f t="shared" si="282"/>
        <v>8342.9249999999993</v>
      </c>
      <c r="U809" s="22">
        <v>8518.56</v>
      </c>
      <c r="V809" s="23">
        <v>62.5</v>
      </c>
      <c r="W809" s="23">
        <v>50</v>
      </c>
      <c r="X809" s="23">
        <f t="shared" si="283"/>
        <v>12.5</v>
      </c>
      <c r="Y809" s="24">
        <f t="shared" si="284"/>
        <v>150</v>
      </c>
      <c r="Z809" s="24">
        <f t="shared" si="285"/>
        <v>732</v>
      </c>
      <c r="AA809" s="22">
        <f t="shared" si="286"/>
        <v>11.637377049180326</v>
      </c>
      <c r="AB809" s="22">
        <f t="shared" si="287"/>
        <v>139.6485245901639</v>
      </c>
      <c r="AC809" s="22">
        <f t="shared" si="288"/>
        <v>8378.9114754098355</v>
      </c>
      <c r="AD809" s="22">
        <f t="shared" si="289"/>
        <v>35.986475409836203</v>
      </c>
      <c r="AE809" s="24"/>
      <c r="AF809" s="4">
        <v>139.6485245901639</v>
      </c>
      <c r="AG809" s="4">
        <v>0</v>
      </c>
      <c r="AH809" s="4">
        <f t="shared" si="291"/>
        <v>139.6485245901639</v>
      </c>
    </row>
    <row r="810" spans="1:34">
      <c r="A810" s="16" t="s">
        <v>1910</v>
      </c>
      <c r="B810" s="16" t="s">
        <v>515</v>
      </c>
      <c r="C810" s="16" t="s">
        <v>1909</v>
      </c>
      <c r="D810" s="19">
        <v>44105</v>
      </c>
      <c r="E810" s="16" t="s">
        <v>111</v>
      </c>
      <c r="F810" s="20">
        <v>50</v>
      </c>
      <c r="G810" s="20">
        <v>0</v>
      </c>
      <c r="H810" s="20">
        <v>48</v>
      </c>
      <c r="I810" s="20">
        <v>1</v>
      </c>
      <c r="J810" s="21">
        <f t="shared" si="279"/>
        <v>577</v>
      </c>
      <c r="K810" s="22">
        <v>6124.31</v>
      </c>
      <c r="L810" s="19">
        <v>44804</v>
      </c>
      <c r="M810" s="22">
        <v>234.77</v>
      </c>
      <c r="N810" s="22">
        <v>5889.54</v>
      </c>
      <c r="O810" s="22">
        <f t="shared" si="280"/>
        <v>5971.2</v>
      </c>
      <c r="P810" s="22">
        <v>81.66</v>
      </c>
      <c r="Q810" s="22">
        <f t="shared" si="281"/>
        <v>10.2075</v>
      </c>
      <c r="R810" s="22">
        <f t="shared" si="290"/>
        <v>40.83</v>
      </c>
      <c r="S810" s="22">
        <f t="shared" si="282"/>
        <v>5848.71</v>
      </c>
      <c r="U810" s="22">
        <v>5971.2</v>
      </c>
      <c r="V810" s="23">
        <v>62.5</v>
      </c>
      <c r="W810" s="23">
        <v>50</v>
      </c>
      <c r="X810" s="23">
        <f t="shared" si="283"/>
        <v>12.5</v>
      </c>
      <c r="Y810" s="24">
        <f t="shared" si="284"/>
        <v>150</v>
      </c>
      <c r="Z810" s="24">
        <f t="shared" si="285"/>
        <v>735</v>
      </c>
      <c r="AA810" s="22">
        <f t="shared" si="286"/>
        <v>8.1240816326530609</v>
      </c>
      <c r="AB810" s="22">
        <f t="shared" si="287"/>
        <v>97.488979591836738</v>
      </c>
      <c r="AC810" s="22">
        <f t="shared" si="288"/>
        <v>5873.7110204081628</v>
      </c>
      <c r="AD810" s="22">
        <f t="shared" si="289"/>
        <v>25.001020408162731</v>
      </c>
      <c r="AE810" s="24"/>
      <c r="AF810" s="4">
        <v>97.488979591836738</v>
      </c>
      <c r="AG810" s="4">
        <v>0</v>
      </c>
      <c r="AH810" s="4">
        <f t="shared" si="291"/>
        <v>97.488979591836738</v>
      </c>
    </row>
    <row r="811" spans="1:34">
      <c r="A811" s="16" t="s">
        <v>1911</v>
      </c>
      <c r="B811" s="16" t="s">
        <v>515</v>
      </c>
      <c r="C811" s="16" t="s">
        <v>1912</v>
      </c>
      <c r="D811" s="19">
        <v>44197</v>
      </c>
      <c r="E811" s="16" t="s">
        <v>111</v>
      </c>
      <c r="F811" s="20">
        <v>50</v>
      </c>
      <c r="G811" s="20">
        <v>0</v>
      </c>
      <c r="H811" s="20">
        <v>48</v>
      </c>
      <c r="I811" s="20">
        <v>4</v>
      </c>
      <c r="J811" s="21">
        <f t="shared" si="279"/>
        <v>580</v>
      </c>
      <c r="K811" s="22">
        <v>230232.5</v>
      </c>
      <c r="L811" s="19">
        <v>44804</v>
      </c>
      <c r="M811" s="22">
        <v>7674.41</v>
      </c>
      <c r="N811" s="22">
        <v>222558.09</v>
      </c>
      <c r="O811" s="22">
        <f t="shared" si="280"/>
        <v>225627.85</v>
      </c>
      <c r="P811" s="22">
        <v>3069.76</v>
      </c>
      <c r="Q811" s="22">
        <f t="shared" si="281"/>
        <v>383.72</v>
      </c>
      <c r="R811" s="22">
        <f t="shared" si="290"/>
        <v>1534.88</v>
      </c>
      <c r="S811" s="22">
        <f t="shared" si="282"/>
        <v>221023.21</v>
      </c>
      <c r="U811" s="22">
        <v>225627.85</v>
      </c>
      <c r="V811" s="23">
        <v>62.5</v>
      </c>
      <c r="W811" s="23">
        <v>50</v>
      </c>
      <c r="X811" s="23">
        <f t="shared" si="283"/>
        <v>12.5</v>
      </c>
      <c r="Y811" s="24">
        <f t="shared" si="284"/>
        <v>150</v>
      </c>
      <c r="Z811" s="24">
        <f t="shared" si="285"/>
        <v>738</v>
      </c>
      <c r="AA811" s="22">
        <f t="shared" si="286"/>
        <v>305.72879403794036</v>
      </c>
      <c r="AB811" s="22">
        <f t="shared" si="287"/>
        <v>3668.7455284552843</v>
      </c>
      <c r="AC811" s="22">
        <f t="shared" si="288"/>
        <v>221959.10447154474</v>
      </c>
      <c r="AD811" s="22">
        <f t="shared" si="289"/>
        <v>935.89447154474328</v>
      </c>
      <c r="AE811" s="24"/>
      <c r="AF811" s="4">
        <v>3668.7455284552843</v>
      </c>
      <c r="AG811" s="4">
        <v>0</v>
      </c>
      <c r="AH811" s="4">
        <f t="shared" si="291"/>
        <v>3668.7455284552843</v>
      </c>
    </row>
    <row r="812" spans="1:34">
      <c r="A812" s="16" t="s">
        <v>1913</v>
      </c>
      <c r="B812" s="16" t="s">
        <v>515</v>
      </c>
      <c r="C812" s="16" t="s">
        <v>1914</v>
      </c>
      <c r="D812" s="19">
        <v>44287</v>
      </c>
      <c r="E812" s="16" t="s">
        <v>111</v>
      </c>
      <c r="F812" s="20">
        <v>50</v>
      </c>
      <c r="G812" s="20">
        <v>0</v>
      </c>
      <c r="H812" s="20">
        <v>48</v>
      </c>
      <c r="I812" s="20">
        <v>7</v>
      </c>
      <c r="J812" s="21">
        <f t="shared" si="279"/>
        <v>583</v>
      </c>
      <c r="K812" s="22">
        <v>-3956.56</v>
      </c>
      <c r="L812" s="19">
        <v>44804</v>
      </c>
      <c r="M812" s="22">
        <v>-112.1</v>
      </c>
      <c r="N812" s="22">
        <v>-3844.46</v>
      </c>
      <c r="O812" s="22">
        <f t="shared" si="280"/>
        <v>-3897.21</v>
      </c>
      <c r="P812" s="22">
        <v>-52.75</v>
      </c>
      <c r="Q812" s="22">
        <f t="shared" si="281"/>
        <v>-6.59375</v>
      </c>
      <c r="R812" s="22">
        <f t="shared" si="290"/>
        <v>-26.375</v>
      </c>
      <c r="S812" s="22">
        <f t="shared" si="282"/>
        <v>-3818.085</v>
      </c>
      <c r="U812" s="22">
        <v>-3897.21</v>
      </c>
      <c r="V812" s="23">
        <v>62.5</v>
      </c>
      <c r="W812" s="23">
        <v>50</v>
      </c>
      <c r="X812" s="23">
        <f t="shared" si="283"/>
        <v>12.5</v>
      </c>
      <c r="Y812" s="24">
        <f t="shared" si="284"/>
        <v>150</v>
      </c>
      <c r="Z812" s="24">
        <f t="shared" si="285"/>
        <v>741</v>
      </c>
      <c r="AA812" s="22">
        <f t="shared" si="286"/>
        <v>-5.259392712550607</v>
      </c>
      <c r="AB812" s="22">
        <f t="shared" si="287"/>
        <v>-63.112712550607284</v>
      </c>
      <c r="AC812" s="22">
        <f t="shared" si="288"/>
        <v>-3834.0972874493928</v>
      </c>
      <c r="AD812" s="22">
        <f t="shared" si="289"/>
        <v>-16.012287449392716</v>
      </c>
      <c r="AE812" s="24"/>
      <c r="AF812" s="4">
        <v>-63.112712550607284</v>
      </c>
      <c r="AG812" s="4">
        <v>0</v>
      </c>
      <c r="AH812" s="4">
        <f t="shared" si="291"/>
        <v>-63.112712550607284</v>
      </c>
    </row>
    <row r="813" spans="1:34">
      <c r="A813" s="16" t="s">
        <v>1915</v>
      </c>
      <c r="B813" s="16" t="s">
        <v>515</v>
      </c>
      <c r="C813" s="16" t="s">
        <v>1916</v>
      </c>
      <c r="D813" s="19">
        <v>44378</v>
      </c>
      <c r="E813" s="16" t="s">
        <v>111</v>
      </c>
      <c r="F813" s="20">
        <v>50</v>
      </c>
      <c r="G813" s="20">
        <v>0</v>
      </c>
      <c r="H813" s="20">
        <v>48</v>
      </c>
      <c r="I813" s="20">
        <v>10</v>
      </c>
      <c r="J813" s="21">
        <f t="shared" si="279"/>
        <v>586</v>
      </c>
      <c r="K813" s="22">
        <v>11942.34</v>
      </c>
      <c r="L813" s="19">
        <v>44804</v>
      </c>
      <c r="M813" s="22">
        <v>278.64999999999998</v>
      </c>
      <c r="N813" s="22">
        <v>11663.69</v>
      </c>
      <c r="O813" s="22">
        <f t="shared" si="280"/>
        <v>11822.92</v>
      </c>
      <c r="P813" s="22">
        <v>159.22999999999999</v>
      </c>
      <c r="Q813" s="22">
        <f t="shared" si="281"/>
        <v>19.903749999999999</v>
      </c>
      <c r="R813" s="22">
        <f t="shared" si="290"/>
        <v>79.614999999999995</v>
      </c>
      <c r="S813" s="22">
        <f t="shared" si="282"/>
        <v>11584.075000000001</v>
      </c>
      <c r="U813" s="22">
        <v>11822.92</v>
      </c>
      <c r="V813" s="23">
        <v>62.5</v>
      </c>
      <c r="W813" s="23">
        <v>50</v>
      </c>
      <c r="X813" s="23">
        <f t="shared" si="283"/>
        <v>12.5</v>
      </c>
      <c r="Y813" s="24">
        <f t="shared" si="284"/>
        <v>150</v>
      </c>
      <c r="Z813" s="24">
        <f t="shared" si="285"/>
        <v>744</v>
      </c>
      <c r="AA813" s="22">
        <f t="shared" si="286"/>
        <v>15.891021505376344</v>
      </c>
      <c r="AB813" s="22">
        <f t="shared" si="287"/>
        <v>190.69225806451612</v>
      </c>
      <c r="AC813" s="22">
        <f t="shared" si="288"/>
        <v>11632.227741935483</v>
      </c>
      <c r="AD813" s="22">
        <f t="shared" si="289"/>
        <v>48.152741935482481</v>
      </c>
      <c r="AE813" s="24"/>
      <c r="AF813" s="4">
        <v>190.69225806451612</v>
      </c>
      <c r="AG813" s="4">
        <v>0</v>
      </c>
      <c r="AH813" s="4">
        <f t="shared" si="291"/>
        <v>190.69225806451612</v>
      </c>
    </row>
    <row r="814" spans="1:34">
      <c r="A814" s="16" t="s">
        <v>1917</v>
      </c>
      <c r="B814" s="16" t="s">
        <v>515</v>
      </c>
      <c r="C814" s="16" t="s">
        <v>1863</v>
      </c>
      <c r="D814" s="19">
        <v>44470</v>
      </c>
      <c r="E814" s="16" t="s">
        <v>111</v>
      </c>
      <c r="F814" s="20">
        <v>50</v>
      </c>
      <c r="G814" s="20">
        <v>0</v>
      </c>
      <c r="H814" s="20">
        <v>49</v>
      </c>
      <c r="I814" s="20">
        <v>1</v>
      </c>
      <c r="J814" s="21">
        <f t="shared" si="279"/>
        <v>589</v>
      </c>
      <c r="K814" s="22">
        <v>11549.8</v>
      </c>
      <c r="L814" s="19">
        <v>44804</v>
      </c>
      <c r="M814" s="22">
        <v>211.75</v>
      </c>
      <c r="N814" s="22">
        <v>11338.05</v>
      </c>
      <c r="O814" s="22">
        <f t="shared" si="280"/>
        <v>11492.05</v>
      </c>
      <c r="P814" s="22">
        <v>154</v>
      </c>
      <c r="Q814" s="22">
        <f t="shared" si="281"/>
        <v>19.25</v>
      </c>
      <c r="R814" s="22">
        <f t="shared" si="290"/>
        <v>77</v>
      </c>
      <c r="S814" s="22">
        <f t="shared" si="282"/>
        <v>11261.05</v>
      </c>
      <c r="U814" s="22">
        <v>11492.05</v>
      </c>
      <c r="V814" s="23">
        <v>62.5</v>
      </c>
      <c r="W814" s="23">
        <v>50</v>
      </c>
      <c r="X814" s="23">
        <f t="shared" si="283"/>
        <v>12.5</v>
      </c>
      <c r="Y814" s="24">
        <f t="shared" si="284"/>
        <v>150</v>
      </c>
      <c r="Z814" s="24">
        <f t="shared" si="285"/>
        <v>747</v>
      </c>
      <c r="AA814" s="22">
        <f t="shared" si="286"/>
        <v>15.384270414993306</v>
      </c>
      <c r="AB814" s="22">
        <f t="shared" si="287"/>
        <v>184.61124497991966</v>
      </c>
      <c r="AC814" s="22">
        <f t="shared" si="288"/>
        <v>11307.438755020079</v>
      </c>
      <c r="AD814" s="22">
        <f t="shared" si="289"/>
        <v>46.38875502007977</v>
      </c>
      <c r="AE814" s="24"/>
      <c r="AF814" s="4">
        <v>184.61124497991966</v>
      </c>
      <c r="AG814" s="4">
        <v>0</v>
      </c>
      <c r="AH814" s="4">
        <f t="shared" si="291"/>
        <v>184.61124497991966</v>
      </c>
    </row>
    <row r="815" spans="1:34">
      <c r="A815" s="16" t="s">
        <v>1918</v>
      </c>
      <c r="B815" s="16" t="s">
        <v>515</v>
      </c>
      <c r="C815" s="16" t="s">
        <v>1863</v>
      </c>
      <c r="D815" s="19">
        <v>44562</v>
      </c>
      <c r="E815" s="16" t="s">
        <v>111</v>
      </c>
      <c r="F815" s="20">
        <v>50</v>
      </c>
      <c r="G815" s="20">
        <v>0</v>
      </c>
      <c r="H815" s="20">
        <v>49</v>
      </c>
      <c r="I815" s="20">
        <v>4</v>
      </c>
      <c r="J815" s="21">
        <f t="shared" si="279"/>
        <v>592</v>
      </c>
      <c r="K815" s="22">
        <v>17991.439999999999</v>
      </c>
      <c r="L815" s="19">
        <v>44804</v>
      </c>
      <c r="M815" s="22">
        <v>239.88</v>
      </c>
      <c r="N815" s="22">
        <v>17751.560000000001</v>
      </c>
      <c r="O815" s="22">
        <f t="shared" si="280"/>
        <v>17991.440000000002</v>
      </c>
      <c r="P815" s="22">
        <v>239.88</v>
      </c>
      <c r="Q815" s="22">
        <f t="shared" si="281"/>
        <v>29.984999999999999</v>
      </c>
      <c r="R815" s="22">
        <f t="shared" si="290"/>
        <v>119.94</v>
      </c>
      <c r="S815" s="22">
        <f t="shared" si="282"/>
        <v>17631.620000000003</v>
      </c>
      <c r="U815" s="22">
        <v>17991.440000000002</v>
      </c>
      <c r="V815" s="23">
        <v>62.5</v>
      </c>
      <c r="W815" s="23">
        <v>50</v>
      </c>
      <c r="X815" s="23">
        <f t="shared" si="283"/>
        <v>12.5</v>
      </c>
      <c r="Y815" s="24">
        <f t="shared" si="284"/>
        <v>150</v>
      </c>
      <c r="Z815" s="24">
        <f t="shared" si="285"/>
        <v>750</v>
      </c>
      <c r="AA815" s="22">
        <f t="shared" si="286"/>
        <v>23.98858666666667</v>
      </c>
      <c r="AB815" s="22">
        <f t="shared" si="287"/>
        <v>287.86304000000007</v>
      </c>
      <c r="AC815" s="22">
        <f t="shared" si="288"/>
        <v>17703.576960000002</v>
      </c>
      <c r="AD815" s="22">
        <f t="shared" si="289"/>
        <v>71.956959999999526</v>
      </c>
      <c r="AE815" s="24"/>
      <c r="AF815" s="4">
        <v>287.86304000000007</v>
      </c>
      <c r="AG815" s="4">
        <v>0</v>
      </c>
      <c r="AH815" s="4">
        <f t="shared" si="291"/>
        <v>287.86304000000007</v>
      </c>
    </row>
    <row r="816" spans="1:34">
      <c r="A816" s="16" t="s">
        <v>1919</v>
      </c>
      <c r="B816" s="16" t="s">
        <v>515</v>
      </c>
      <c r="C816" s="16" t="s">
        <v>1920</v>
      </c>
      <c r="D816" s="19">
        <v>44652</v>
      </c>
      <c r="E816" s="16" t="s">
        <v>111</v>
      </c>
      <c r="F816" s="20">
        <v>50</v>
      </c>
      <c r="G816" s="20">
        <v>0</v>
      </c>
      <c r="H816" s="20">
        <v>49</v>
      </c>
      <c r="I816" s="20">
        <v>7</v>
      </c>
      <c r="J816" s="21">
        <f t="shared" si="279"/>
        <v>595</v>
      </c>
      <c r="K816" s="22">
        <v>11716.26</v>
      </c>
      <c r="L816" s="19">
        <v>44804</v>
      </c>
      <c r="M816" s="22">
        <v>97.63</v>
      </c>
      <c r="N816" s="22">
        <v>11618.63</v>
      </c>
      <c r="O816" s="22">
        <f t="shared" si="280"/>
        <v>11716.259999999998</v>
      </c>
      <c r="P816" s="22">
        <v>97.63</v>
      </c>
      <c r="Q816" s="22">
        <f>+P816/5</f>
        <v>19.526</v>
      </c>
      <c r="R816" s="22">
        <f t="shared" si="290"/>
        <v>78.103999999999999</v>
      </c>
      <c r="S816" s="22">
        <f t="shared" si="282"/>
        <v>11540.526</v>
      </c>
      <c r="U816" s="22">
        <v>11716.259999999998</v>
      </c>
      <c r="V816" s="23">
        <v>62.5</v>
      </c>
      <c r="W816" s="23">
        <v>50</v>
      </c>
      <c r="X816" s="23">
        <f t="shared" si="283"/>
        <v>12.5</v>
      </c>
      <c r="Y816" s="24">
        <f t="shared" si="284"/>
        <v>150</v>
      </c>
      <c r="Z816" s="24">
        <f>+V816*12</f>
        <v>750</v>
      </c>
      <c r="AA816" s="22">
        <f>+U816/Z816</f>
        <v>15.621679999999998</v>
      </c>
      <c r="AB816" s="22">
        <f>+AA816*9</f>
        <v>140.59511999999998</v>
      </c>
      <c r="AC816" s="22">
        <f>+U816-AB816</f>
        <v>11575.664879999998</v>
      </c>
      <c r="AD816" s="22">
        <f t="shared" si="289"/>
        <v>35.138879999998608</v>
      </c>
      <c r="AE816" s="24"/>
      <c r="AF816" s="4">
        <v>140.59511999999998</v>
      </c>
      <c r="AG816" s="4">
        <v>0</v>
      </c>
      <c r="AH816" s="4">
        <f t="shared" si="291"/>
        <v>140.59511999999998</v>
      </c>
    </row>
    <row r="817" spans="1:34">
      <c r="A817" s="16" t="s">
        <v>1921</v>
      </c>
      <c r="B817" s="16" t="s">
        <v>515</v>
      </c>
      <c r="C817" s="16" t="s">
        <v>1920</v>
      </c>
      <c r="D817" s="19">
        <v>44743</v>
      </c>
      <c r="E817" s="16" t="s">
        <v>111</v>
      </c>
      <c r="F817" s="20">
        <v>50</v>
      </c>
      <c r="G817" s="20">
        <v>0</v>
      </c>
      <c r="H817" s="20">
        <v>49</v>
      </c>
      <c r="I817" s="20">
        <v>10</v>
      </c>
      <c r="J817" s="21">
        <f t="shared" si="279"/>
        <v>598</v>
      </c>
      <c r="K817" s="22">
        <v>15833.17</v>
      </c>
      <c r="L817" s="19">
        <v>44804</v>
      </c>
      <c r="M817" s="22">
        <v>52.77</v>
      </c>
      <c r="N817" s="22">
        <v>15780.4</v>
      </c>
      <c r="O817" s="22">
        <f t="shared" si="280"/>
        <v>15833.17</v>
      </c>
      <c r="P817" s="22">
        <v>52.77</v>
      </c>
      <c r="Q817" s="22">
        <f>+P817/2</f>
        <v>26.385000000000002</v>
      </c>
      <c r="R817" s="22">
        <f t="shared" si="290"/>
        <v>105.54</v>
      </c>
      <c r="S817" s="22">
        <f>+O817-P817-R817</f>
        <v>15674.859999999999</v>
      </c>
      <c r="U817" s="22">
        <v>15833.17</v>
      </c>
      <c r="V817" s="23">
        <v>62.5</v>
      </c>
      <c r="W817" s="23">
        <v>50</v>
      </c>
      <c r="X817" s="23">
        <f t="shared" si="283"/>
        <v>12.5</v>
      </c>
      <c r="Y817" s="24">
        <f t="shared" si="284"/>
        <v>150</v>
      </c>
      <c r="Z817" s="24">
        <f>+V817*12</f>
        <v>750</v>
      </c>
      <c r="AA817" s="22">
        <f>+U817/Z817</f>
        <v>21.110893333333333</v>
      </c>
      <c r="AB817" s="22">
        <f>+AA817*6</f>
        <v>126.66535999999999</v>
      </c>
      <c r="AC817" s="22">
        <f t="shared" ref="AC817:AC818" si="292">+U817-AB817</f>
        <v>15706.504639999999</v>
      </c>
      <c r="AD817" s="22">
        <f t="shared" si="289"/>
        <v>31.644640000000436</v>
      </c>
      <c r="AE817" s="24"/>
      <c r="AF817" s="4">
        <v>126.66535999999999</v>
      </c>
      <c r="AG817" s="4">
        <v>0</v>
      </c>
      <c r="AH817" s="4">
        <f t="shared" si="291"/>
        <v>126.66535999999999</v>
      </c>
    </row>
    <row r="818" spans="1:34">
      <c r="A818" s="37" t="s">
        <v>1922</v>
      </c>
      <c r="B818" s="37" t="s">
        <v>515</v>
      </c>
      <c r="C818" s="37" t="s">
        <v>1920</v>
      </c>
      <c r="D818" s="38">
        <v>44835</v>
      </c>
      <c r="E818" s="37" t="s">
        <v>111</v>
      </c>
      <c r="F818" s="20">
        <v>50</v>
      </c>
      <c r="G818" s="20">
        <v>0</v>
      </c>
      <c r="H818" s="20">
        <v>49</v>
      </c>
      <c r="I818" s="20">
        <v>9</v>
      </c>
      <c r="J818" s="21">
        <f t="shared" si="279"/>
        <v>597</v>
      </c>
      <c r="K818" s="39">
        <v>28845.29</v>
      </c>
      <c r="L818" s="38">
        <v>44926</v>
      </c>
      <c r="M818" s="39">
        <v>144.22999999999999</v>
      </c>
      <c r="N818" s="22"/>
      <c r="O818" s="22"/>
      <c r="P818" s="39"/>
      <c r="Q818" s="39"/>
      <c r="R818" s="39">
        <v>144.22999999999999</v>
      </c>
      <c r="S818" s="39">
        <v>28701.06</v>
      </c>
      <c r="U818" s="39">
        <v>28845.29</v>
      </c>
      <c r="V818" s="23">
        <v>62.5</v>
      </c>
      <c r="W818" s="23">
        <v>50</v>
      </c>
      <c r="X818" s="23">
        <f t="shared" si="283"/>
        <v>12.5</v>
      </c>
      <c r="Y818" s="24">
        <f t="shared" si="284"/>
        <v>150</v>
      </c>
      <c r="Z818" s="24">
        <f t="shared" ref="Z818:Z819" si="293">+V818*12</f>
        <v>750</v>
      </c>
      <c r="AA818" s="22">
        <f t="shared" ref="AA818:AA819" si="294">+U818/Z818</f>
        <v>38.460386666666665</v>
      </c>
      <c r="AB818" s="22">
        <f t="shared" ref="AB818:AB819" si="295">+AA818*3</f>
        <v>115.38115999999999</v>
      </c>
      <c r="AC818" s="22">
        <f t="shared" si="292"/>
        <v>28729.90884</v>
      </c>
      <c r="AD818" s="22">
        <f t="shared" si="289"/>
        <v>28.848839999998745</v>
      </c>
      <c r="AE818" s="24"/>
      <c r="AF818" s="4">
        <v>115.38115999999999</v>
      </c>
      <c r="AG818" s="4">
        <v>0</v>
      </c>
      <c r="AH818" s="4">
        <f t="shared" si="291"/>
        <v>115.38115999999999</v>
      </c>
    </row>
    <row r="819" spans="1:34">
      <c r="A819" s="16" t="s">
        <v>1923</v>
      </c>
      <c r="B819" s="16" t="s">
        <v>515</v>
      </c>
      <c r="C819" s="16" t="s">
        <v>1924</v>
      </c>
      <c r="D819" s="19">
        <v>44927</v>
      </c>
      <c r="E819" s="16" t="s">
        <v>111</v>
      </c>
      <c r="F819" s="20">
        <v>50</v>
      </c>
      <c r="G819" s="20">
        <v>0</v>
      </c>
      <c r="H819" s="20">
        <v>50</v>
      </c>
      <c r="I819" s="20">
        <v>0</v>
      </c>
      <c r="J819" s="21">
        <f t="shared" si="279"/>
        <v>600</v>
      </c>
      <c r="K819" s="40">
        <v>108870.3</v>
      </c>
      <c r="L819" s="38"/>
      <c r="M819" s="39"/>
      <c r="N819" s="22"/>
      <c r="O819" s="22"/>
      <c r="P819" s="39"/>
      <c r="Q819" s="39"/>
      <c r="R819" s="39"/>
      <c r="S819" s="40">
        <v>108870.3</v>
      </c>
      <c r="U819" s="39"/>
      <c r="V819" s="23">
        <v>62.5</v>
      </c>
      <c r="W819" s="23">
        <v>50</v>
      </c>
      <c r="X819" s="23">
        <f t="shared" si="283"/>
        <v>12.5</v>
      </c>
      <c r="Y819" s="24">
        <f t="shared" si="284"/>
        <v>150</v>
      </c>
      <c r="Z819" s="24">
        <f t="shared" si="293"/>
        <v>750</v>
      </c>
      <c r="AA819" s="22">
        <f t="shared" si="294"/>
        <v>0</v>
      </c>
      <c r="AB819" s="22">
        <f t="shared" si="295"/>
        <v>0</v>
      </c>
      <c r="AC819" s="40">
        <v>108870.3</v>
      </c>
      <c r="AD819" s="22">
        <f t="shared" si="289"/>
        <v>0</v>
      </c>
      <c r="AE819" s="24"/>
      <c r="AF819" s="4">
        <v>0</v>
      </c>
      <c r="AG819" s="4">
        <v>0</v>
      </c>
      <c r="AH819" s="4">
        <f t="shared" si="291"/>
        <v>0</v>
      </c>
    </row>
    <row r="820" spans="1:34">
      <c r="A820" s="16" t="s">
        <v>1925</v>
      </c>
      <c r="B820" s="16" t="s">
        <v>515</v>
      </c>
      <c r="C820" s="16" t="s">
        <v>1926</v>
      </c>
      <c r="D820" s="19">
        <v>44927</v>
      </c>
      <c r="E820" s="16" t="s">
        <v>111</v>
      </c>
      <c r="F820" s="20">
        <v>50</v>
      </c>
      <c r="G820" s="20">
        <v>0</v>
      </c>
      <c r="H820" s="20">
        <v>50</v>
      </c>
      <c r="I820" s="20">
        <v>0</v>
      </c>
      <c r="J820" s="21">
        <f t="shared" si="279"/>
        <v>600</v>
      </c>
      <c r="K820" s="40">
        <v>17684.47</v>
      </c>
      <c r="L820" s="38"/>
      <c r="M820" s="39"/>
      <c r="N820" s="22"/>
      <c r="O820" s="22"/>
      <c r="P820" s="39"/>
      <c r="Q820" s="39"/>
      <c r="R820" s="39"/>
      <c r="S820" s="40">
        <v>17684.47</v>
      </c>
      <c r="U820" s="39"/>
      <c r="V820" s="23">
        <v>62.5</v>
      </c>
      <c r="W820" s="23">
        <v>50</v>
      </c>
      <c r="X820" s="23">
        <f t="shared" si="283"/>
        <v>12.5</v>
      </c>
      <c r="Y820" s="24">
        <f t="shared" si="284"/>
        <v>150</v>
      </c>
      <c r="Z820" s="24">
        <f>+V820*12</f>
        <v>750</v>
      </c>
      <c r="AA820" s="22">
        <f>+U820/Z820</f>
        <v>0</v>
      </c>
      <c r="AB820" s="22">
        <f>+AA820*3</f>
        <v>0</v>
      </c>
      <c r="AC820" s="40">
        <v>17684.47</v>
      </c>
      <c r="AD820" s="22">
        <f t="shared" si="289"/>
        <v>0</v>
      </c>
      <c r="AE820" s="24"/>
      <c r="AF820" s="4">
        <v>0</v>
      </c>
      <c r="AG820" s="4">
        <v>0</v>
      </c>
      <c r="AH820" s="4">
        <f t="shared" si="291"/>
        <v>0</v>
      </c>
    </row>
    <row r="821" spans="1:34">
      <c r="A821" s="16" t="s">
        <v>658</v>
      </c>
      <c r="K821" s="35">
        <f>SUM(K322:K820)+4</f>
        <v>15273581.550000001</v>
      </c>
      <c r="M821" s="22">
        <v>7143124.4100000001</v>
      </c>
      <c r="N821" s="22">
        <v>7975053.0800000001</v>
      </c>
      <c r="O821" s="4">
        <f>SUM(O322:O820)</f>
        <v>8173476.9400000023</v>
      </c>
      <c r="P821" s="4">
        <f>SUM(P322:P820)</f>
        <v>198423.85999999993</v>
      </c>
      <c r="Q821" s="4">
        <f>SUM(Q322:Q820)</f>
        <v>24830.093499999992</v>
      </c>
      <c r="R821" s="4">
        <f>SUM(R322:R820)</f>
        <v>99464.603999999963</v>
      </c>
      <c r="S821" s="36">
        <f>SUM(S322:S820)</f>
        <v>8030988.536000005</v>
      </c>
      <c r="U821" s="4">
        <v>8173476.9400000023</v>
      </c>
      <c r="AA821" s="4">
        <f>SUM(AA322:AA820)</f>
        <v>16266.674108847315</v>
      </c>
      <c r="AB821" s="4">
        <f>SUM(AB322:AB820)</f>
        <v>194680.41542616789</v>
      </c>
      <c r="AC821" s="4">
        <f>SUM(AC322:AC820)</f>
        <v>8134196.5845738342</v>
      </c>
      <c r="AD821" s="4">
        <f>SUM(AD322:AD820)</f>
        <v>103208.04857383217</v>
      </c>
      <c r="AF821" s="4">
        <f>SUM(AF322:AF820)+2</f>
        <v>194682.41542616789</v>
      </c>
      <c r="AG821" s="4">
        <f t="shared" ref="AG821" si="296">SUM(AG322:AG820)</f>
        <v>0</v>
      </c>
      <c r="AH821" s="4">
        <f>SUM(AH322:AH820)+2</f>
        <v>194682.41542616789</v>
      </c>
    </row>
    <row r="822" spans="1:34">
      <c r="A822" s="16" t="s">
        <v>69</v>
      </c>
      <c r="K822" s="22">
        <v>0</v>
      </c>
      <c r="M822" s="22">
        <v>0</v>
      </c>
      <c r="N822" s="22">
        <v>0</v>
      </c>
      <c r="AB822" s="4"/>
      <c r="AC822" s="4"/>
      <c r="AD822" s="4"/>
      <c r="AF822" s="4"/>
      <c r="AG822" s="4"/>
      <c r="AH822" s="4"/>
    </row>
    <row r="823" spans="1:34">
      <c r="A823" s="16" t="s">
        <v>70</v>
      </c>
      <c r="AB823" s="4"/>
      <c r="AC823" s="4"/>
      <c r="AD823" s="4"/>
      <c r="AF823" s="4"/>
      <c r="AG823" s="4"/>
      <c r="AH823" s="4"/>
    </row>
    <row r="824" spans="1:34">
      <c r="A824" s="16" t="s">
        <v>71</v>
      </c>
      <c r="K824" s="22">
        <f>+K821</f>
        <v>15273581.550000001</v>
      </c>
      <c r="M824" s="22">
        <v>7143124.4100000001</v>
      </c>
      <c r="N824" s="22">
        <v>7975053.0800000001</v>
      </c>
      <c r="AB824" s="4"/>
      <c r="AC824" s="4"/>
      <c r="AD824" s="4"/>
      <c r="AF824" s="4"/>
      <c r="AG824" s="4"/>
      <c r="AH824" s="4"/>
    </row>
    <row r="825" spans="1:34">
      <c r="A825" s="16" t="s">
        <v>1927</v>
      </c>
      <c r="AB825" s="4"/>
      <c r="AC825" s="4"/>
      <c r="AD825" s="4"/>
      <c r="AF825" s="4"/>
      <c r="AG825" s="4"/>
      <c r="AH825" s="4"/>
    </row>
    <row r="826" spans="1:34">
      <c r="A826" s="16" t="s">
        <v>73</v>
      </c>
      <c r="AB826" s="4"/>
      <c r="AC826" s="4"/>
      <c r="AD826" s="4"/>
      <c r="AF826" s="4"/>
      <c r="AG826" s="4"/>
      <c r="AH826" s="4"/>
    </row>
    <row r="827" spans="1:34">
      <c r="A827" s="16" t="s">
        <v>1928</v>
      </c>
      <c r="AB827" s="4"/>
      <c r="AC827" s="4"/>
      <c r="AD827" s="4"/>
      <c r="AF827" s="4"/>
      <c r="AG827" s="4"/>
      <c r="AH827" s="4"/>
    </row>
    <row r="828" spans="1:34">
      <c r="A828" s="16" t="s">
        <v>1929</v>
      </c>
      <c r="B828" s="16" t="s">
        <v>1930</v>
      </c>
      <c r="C828" s="16" t="s">
        <v>1931</v>
      </c>
      <c r="D828" s="19">
        <v>35611</v>
      </c>
      <c r="E828" s="16" t="s">
        <v>111</v>
      </c>
      <c r="F828" s="20">
        <v>15</v>
      </c>
      <c r="G828" s="20">
        <v>0</v>
      </c>
      <c r="H828" s="20">
        <v>0</v>
      </c>
      <c r="I828" s="20">
        <v>0</v>
      </c>
      <c r="J828" s="21">
        <f t="shared" ref="J828:J856" si="297">(H828*12)+I828</f>
        <v>0</v>
      </c>
      <c r="K828" s="22">
        <v>290686.46000000002</v>
      </c>
      <c r="L828" s="19">
        <v>44804</v>
      </c>
      <c r="M828" s="22">
        <v>253866.19</v>
      </c>
      <c r="N828" s="22">
        <v>36820.269999999997</v>
      </c>
      <c r="O828" s="22">
        <f t="shared" ref="O828:O855" si="298">+N828+P828</f>
        <v>36820.269999999997</v>
      </c>
      <c r="P828" s="22">
        <v>0</v>
      </c>
      <c r="Q828" s="22">
        <f t="shared" ref="Q828:Q854" si="299">+P828/8</f>
        <v>0</v>
      </c>
      <c r="R828" s="22">
        <f t="shared" ref="R828:R855" si="300">+Q828*4</f>
        <v>0</v>
      </c>
      <c r="S828" s="22">
        <f t="shared" ref="S828:S855" si="301">+O828-P828-R828</f>
        <v>36820.269999999997</v>
      </c>
      <c r="U828" s="22">
        <v>36820.269999999997</v>
      </c>
      <c r="V828" s="23">
        <v>10</v>
      </c>
      <c r="W828" s="23">
        <v>15</v>
      </c>
      <c r="X828" s="23">
        <f t="shared" ref="X828:X856" si="302">+V828-W828</f>
        <v>-5</v>
      </c>
      <c r="Y828" s="24">
        <f t="shared" ref="Y828:Y856" si="303">+X828*12</f>
        <v>-60</v>
      </c>
      <c r="Z828" s="24">
        <f t="shared" ref="Z828:Z854" si="304">+J828+Y828+8</f>
        <v>-52</v>
      </c>
      <c r="AA828" s="22">
        <v>0</v>
      </c>
      <c r="AB828" s="22">
        <v>0</v>
      </c>
      <c r="AC828" s="22">
        <v>0</v>
      </c>
      <c r="AD828" s="22">
        <f t="shared" ref="AD828:AD856" si="305">+AC828-S828</f>
        <v>-36820.269999999997</v>
      </c>
      <c r="AE828" s="24"/>
      <c r="AF828" s="4">
        <v>0</v>
      </c>
      <c r="AG828" s="4">
        <v>36820.269999999997</v>
      </c>
      <c r="AH828" s="4">
        <f t="shared" ref="AH828:AH856" si="306">+AF828+AG828</f>
        <v>36820.269999999997</v>
      </c>
    </row>
    <row r="829" spans="1:34">
      <c r="A829" s="16" t="s">
        <v>1932</v>
      </c>
      <c r="B829" s="16" t="s">
        <v>1933</v>
      </c>
      <c r="C829" s="16" t="s">
        <v>1934</v>
      </c>
      <c r="D829" s="19">
        <v>35976</v>
      </c>
      <c r="E829" s="16" t="s">
        <v>111</v>
      </c>
      <c r="F829" s="20">
        <v>15</v>
      </c>
      <c r="G829" s="20">
        <v>0</v>
      </c>
      <c r="H829" s="20">
        <v>0</v>
      </c>
      <c r="I829" s="20">
        <v>0</v>
      </c>
      <c r="J829" s="21">
        <f t="shared" si="297"/>
        <v>0</v>
      </c>
      <c r="K829" s="22">
        <v>10835.51</v>
      </c>
      <c r="L829" s="19">
        <v>44804</v>
      </c>
      <c r="M829" s="22">
        <v>9246.33</v>
      </c>
      <c r="N829" s="22">
        <v>1589.18</v>
      </c>
      <c r="O829" s="22">
        <f t="shared" si="298"/>
        <v>1589.18</v>
      </c>
      <c r="P829" s="22">
        <v>0</v>
      </c>
      <c r="Q829" s="22">
        <f t="shared" si="299"/>
        <v>0</v>
      </c>
      <c r="R829" s="22">
        <f t="shared" si="300"/>
        <v>0</v>
      </c>
      <c r="S829" s="22">
        <f t="shared" si="301"/>
        <v>1589.18</v>
      </c>
      <c r="U829" s="22">
        <v>1589.18</v>
      </c>
      <c r="V829" s="23">
        <v>10</v>
      </c>
      <c r="W829" s="23">
        <v>15</v>
      </c>
      <c r="X829" s="23">
        <f t="shared" si="302"/>
        <v>-5</v>
      </c>
      <c r="Y829" s="24">
        <f t="shared" si="303"/>
        <v>-60</v>
      </c>
      <c r="Z829" s="24">
        <f t="shared" si="304"/>
        <v>-52</v>
      </c>
      <c r="AA829" s="22">
        <v>0</v>
      </c>
      <c r="AB829" s="22">
        <v>0</v>
      </c>
      <c r="AC829" s="22">
        <v>0</v>
      </c>
      <c r="AD829" s="22">
        <f t="shared" si="305"/>
        <v>-1589.18</v>
      </c>
      <c r="AE829" s="24"/>
      <c r="AF829" s="4">
        <v>0</v>
      </c>
      <c r="AG829" s="4">
        <v>1589.18</v>
      </c>
      <c r="AH829" s="4">
        <f t="shared" si="306"/>
        <v>1589.18</v>
      </c>
    </row>
    <row r="830" spans="1:34">
      <c r="A830" s="16" t="s">
        <v>1935</v>
      </c>
      <c r="B830" s="16" t="s">
        <v>1936</v>
      </c>
      <c r="C830" s="16" t="s">
        <v>1937</v>
      </c>
      <c r="D830" s="19">
        <v>36342</v>
      </c>
      <c r="E830" s="16" t="s">
        <v>111</v>
      </c>
      <c r="F830" s="20">
        <v>15</v>
      </c>
      <c r="G830" s="20">
        <v>0</v>
      </c>
      <c r="H830" s="20">
        <v>0</v>
      </c>
      <c r="I830" s="20">
        <v>0</v>
      </c>
      <c r="J830" s="21">
        <f t="shared" si="297"/>
        <v>0</v>
      </c>
      <c r="K830" s="22">
        <v>1302.8499999999999</v>
      </c>
      <c r="L830" s="19">
        <v>44804</v>
      </c>
      <c r="M830" s="22">
        <v>1302.8499999999999</v>
      </c>
      <c r="N830" s="22">
        <v>0</v>
      </c>
      <c r="O830" s="22">
        <f t="shared" si="298"/>
        <v>0</v>
      </c>
      <c r="P830" s="22">
        <v>0</v>
      </c>
      <c r="Q830" s="22">
        <f t="shared" si="299"/>
        <v>0</v>
      </c>
      <c r="R830" s="22">
        <f t="shared" si="300"/>
        <v>0</v>
      </c>
      <c r="S830" s="22">
        <f t="shared" si="301"/>
        <v>0</v>
      </c>
      <c r="U830" s="22">
        <v>0</v>
      </c>
      <c r="V830" s="23">
        <v>10</v>
      </c>
      <c r="W830" s="23">
        <v>15</v>
      </c>
      <c r="X830" s="23">
        <f t="shared" si="302"/>
        <v>-5</v>
      </c>
      <c r="Y830" s="24">
        <f t="shared" si="303"/>
        <v>-60</v>
      </c>
      <c r="Z830" s="24">
        <f t="shared" si="304"/>
        <v>-52</v>
      </c>
      <c r="AA830" s="22">
        <v>0</v>
      </c>
      <c r="AB830" s="22">
        <v>0</v>
      </c>
      <c r="AC830" s="22">
        <v>0</v>
      </c>
      <c r="AD830" s="22">
        <f t="shared" si="305"/>
        <v>0</v>
      </c>
      <c r="AE830" s="24"/>
      <c r="AF830" s="4">
        <v>0</v>
      </c>
      <c r="AG830" s="4">
        <v>0</v>
      </c>
      <c r="AH830" s="4">
        <f t="shared" si="306"/>
        <v>0</v>
      </c>
    </row>
    <row r="831" spans="1:34">
      <c r="A831" s="16" t="s">
        <v>1938</v>
      </c>
      <c r="B831" s="16" t="s">
        <v>1939</v>
      </c>
      <c r="C831" s="16" t="s">
        <v>1940</v>
      </c>
      <c r="D831" s="19">
        <v>36708</v>
      </c>
      <c r="E831" s="16" t="s">
        <v>111</v>
      </c>
      <c r="F831" s="20">
        <v>15</v>
      </c>
      <c r="G831" s="20">
        <v>0</v>
      </c>
      <c r="H831" s="20">
        <v>0</v>
      </c>
      <c r="I831" s="20">
        <v>0</v>
      </c>
      <c r="J831" s="21">
        <f t="shared" si="297"/>
        <v>0</v>
      </c>
      <c r="K831" s="22">
        <v>-9585.83</v>
      </c>
      <c r="L831" s="19">
        <v>44804</v>
      </c>
      <c r="M831" s="22">
        <v>-9585.83</v>
      </c>
      <c r="N831" s="22">
        <v>0</v>
      </c>
      <c r="O831" s="22">
        <f t="shared" si="298"/>
        <v>0</v>
      </c>
      <c r="P831" s="22">
        <v>0</v>
      </c>
      <c r="Q831" s="22">
        <f t="shared" si="299"/>
        <v>0</v>
      </c>
      <c r="R831" s="22">
        <f t="shared" si="300"/>
        <v>0</v>
      </c>
      <c r="S831" s="22">
        <f t="shared" si="301"/>
        <v>0</v>
      </c>
      <c r="U831" s="22">
        <v>0</v>
      </c>
      <c r="V831" s="23">
        <v>10</v>
      </c>
      <c r="W831" s="23">
        <v>15</v>
      </c>
      <c r="X831" s="23">
        <f t="shared" si="302"/>
        <v>-5</v>
      </c>
      <c r="Y831" s="24">
        <f t="shared" si="303"/>
        <v>-60</v>
      </c>
      <c r="Z831" s="24">
        <f t="shared" si="304"/>
        <v>-52</v>
      </c>
      <c r="AA831" s="22">
        <v>0</v>
      </c>
      <c r="AB831" s="22">
        <v>0</v>
      </c>
      <c r="AC831" s="22">
        <v>0</v>
      </c>
      <c r="AD831" s="22">
        <f t="shared" si="305"/>
        <v>0</v>
      </c>
      <c r="AE831" s="24"/>
      <c r="AF831" s="4">
        <v>0</v>
      </c>
      <c r="AG831" s="4">
        <v>0</v>
      </c>
      <c r="AH831" s="4">
        <f t="shared" si="306"/>
        <v>0</v>
      </c>
    </row>
    <row r="832" spans="1:34">
      <c r="A832" s="16" t="s">
        <v>1941</v>
      </c>
      <c r="B832" s="16" t="s">
        <v>1942</v>
      </c>
      <c r="C832" s="16" t="s">
        <v>1943</v>
      </c>
      <c r="D832" s="19">
        <v>36708</v>
      </c>
      <c r="E832" s="16" t="s">
        <v>111</v>
      </c>
      <c r="F832" s="20">
        <v>15</v>
      </c>
      <c r="G832" s="20">
        <v>0</v>
      </c>
      <c r="H832" s="20">
        <v>0</v>
      </c>
      <c r="I832" s="20">
        <v>0</v>
      </c>
      <c r="J832" s="21">
        <f t="shared" si="297"/>
        <v>0</v>
      </c>
      <c r="K832" s="22">
        <v>7871.99</v>
      </c>
      <c r="L832" s="19">
        <v>44804</v>
      </c>
      <c r="M832" s="22">
        <v>7871.99</v>
      </c>
      <c r="N832" s="22">
        <v>0</v>
      </c>
      <c r="O832" s="22">
        <f t="shared" si="298"/>
        <v>0</v>
      </c>
      <c r="P832" s="22">
        <v>0</v>
      </c>
      <c r="Q832" s="22">
        <f t="shared" si="299"/>
        <v>0</v>
      </c>
      <c r="R832" s="22">
        <f t="shared" si="300"/>
        <v>0</v>
      </c>
      <c r="S832" s="22">
        <f t="shared" si="301"/>
        <v>0</v>
      </c>
      <c r="U832" s="22">
        <v>0</v>
      </c>
      <c r="V832" s="23">
        <v>10</v>
      </c>
      <c r="W832" s="23">
        <v>15</v>
      </c>
      <c r="X832" s="23">
        <f t="shared" si="302"/>
        <v>-5</v>
      </c>
      <c r="Y832" s="24">
        <f t="shared" si="303"/>
        <v>-60</v>
      </c>
      <c r="Z832" s="24">
        <f t="shared" si="304"/>
        <v>-52</v>
      </c>
      <c r="AA832" s="22">
        <v>0</v>
      </c>
      <c r="AB832" s="22">
        <v>0</v>
      </c>
      <c r="AC832" s="22">
        <v>0</v>
      </c>
      <c r="AD832" s="22">
        <f t="shared" si="305"/>
        <v>0</v>
      </c>
      <c r="AE832" s="24"/>
      <c r="AF832" s="4">
        <v>0</v>
      </c>
      <c r="AG832" s="4">
        <v>0</v>
      </c>
      <c r="AH832" s="4">
        <f t="shared" si="306"/>
        <v>0</v>
      </c>
    </row>
    <row r="833" spans="1:34">
      <c r="A833" s="16" t="s">
        <v>1944</v>
      </c>
      <c r="B833" s="16" t="s">
        <v>1945</v>
      </c>
      <c r="C833" s="16" t="s">
        <v>1946</v>
      </c>
      <c r="D833" s="19">
        <v>36708</v>
      </c>
      <c r="E833" s="16" t="s">
        <v>111</v>
      </c>
      <c r="F833" s="20">
        <v>15</v>
      </c>
      <c r="G833" s="20">
        <v>0</v>
      </c>
      <c r="H833" s="20">
        <v>0</v>
      </c>
      <c r="I833" s="20">
        <v>0</v>
      </c>
      <c r="J833" s="21">
        <f t="shared" si="297"/>
        <v>0</v>
      </c>
      <c r="K833" s="22">
        <v>-5707.95</v>
      </c>
      <c r="L833" s="19">
        <v>44804</v>
      </c>
      <c r="M833" s="22">
        <v>-5707.95</v>
      </c>
      <c r="N833" s="22">
        <v>0</v>
      </c>
      <c r="O833" s="22">
        <f t="shared" si="298"/>
        <v>0</v>
      </c>
      <c r="P833" s="22">
        <v>0</v>
      </c>
      <c r="Q833" s="22">
        <f t="shared" si="299"/>
        <v>0</v>
      </c>
      <c r="R833" s="22">
        <f t="shared" si="300"/>
        <v>0</v>
      </c>
      <c r="S833" s="22">
        <f t="shared" si="301"/>
        <v>0</v>
      </c>
      <c r="U833" s="22">
        <v>0</v>
      </c>
      <c r="V833" s="23">
        <v>10</v>
      </c>
      <c r="W833" s="23">
        <v>15</v>
      </c>
      <c r="X833" s="23">
        <f t="shared" si="302"/>
        <v>-5</v>
      </c>
      <c r="Y833" s="24">
        <f t="shared" si="303"/>
        <v>-60</v>
      </c>
      <c r="Z833" s="24">
        <f t="shared" si="304"/>
        <v>-52</v>
      </c>
      <c r="AA833" s="22">
        <v>0</v>
      </c>
      <c r="AB833" s="22">
        <v>0</v>
      </c>
      <c r="AC833" s="22">
        <v>0</v>
      </c>
      <c r="AD833" s="22">
        <f t="shared" si="305"/>
        <v>0</v>
      </c>
      <c r="AE833" s="24"/>
      <c r="AF833" s="4">
        <v>0</v>
      </c>
      <c r="AG833" s="4">
        <v>0</v>
      </c>
      <c r="AH833" s="4">
        <f t="shared" si="306"/>
        <v>0</v>
      </c>
    </row>
    <row r="834" spans="1:34">
      <c r="A834" s="16" t="s">
        <v>1947</v>
      </c>
      <c r="B834" s="16" t="s">
        <v>1948</v>
      </c>
      <c r="C834" s="16" t="s">
        <v>1949</v>
      </c>
      <c r="D834" s="19">
        <v>36708</v>
      </c>
      <c r="E834" s="16" t="s">
        <v>111</v>
      </c>
      <c r="F834" s="20">
        <v>15</v>
      </c>
      <c r="G834" s="20">
        <v>0</v>
      </c>
      <c r="H834" s="20">
        <v>0</v>
      </c>
      <c r="I834" s="20">
        <v>0</v>
      </c>
      <c r="J834" s="21">
        <f t="shared" si="297"/>
        <v>0</v>
      </c>
      <c r="K834" s="22">
        <v>-1125</v>
      </c>
      <c r="L834" s="19">
        <v>44804</v>
      </c>
      <c r="M834" s="22">
        <v>-1125</v>
      </c>
      <c r="N834" s="22">
        <v>0</v>
      </c>
      <c r="O834" s="22">
        <f t="shared" si="298"/>
        <v>0</v>
      </c>
      <c r="P834" s="22">
        <v>0</v>
      </c>
      <c r="Q834" s="22">
        <f t="shared" si="299"/>
        <v>0</v>
      </c>
      <c r="R834" s="22">
        <f t="shared" si="300"/>
        <v>0</v>
      </c>
      <c r="S834" s="22">
        <f t="shared" si="301"/>
        <v>0</v>
      </c>
      <c r="U834" s="22">
        <v>0</v>
      </c>
      <c r="V834" s="23">
        <v>10</v>
      </c>
      <c r="W834" s="23">
        <v>15</v>
      </c>
      <c r="X834" s="23">
        <f t="shared" si="302"/>
        <v>-5</v>
      </c>
      <c r="Y834" s="24">
        <f t="shared" si="303"/>
        <v>-60</v>
      </c>
      <c r="Z834" s="24">
        <f t="shared" si="304"/>
        <v>-52</v>
      </c>
      <c r="AA834" s="22">
        <v>0</v>
      </c>
      <c r="AB834" s="22">
        <v>0</v>
      </c>
      <c r="AC834" s="22">
        <v>0</v>
      </c>
      <c r="AD834" s="22">
        <f t="shared" si="305"/>
        <v>0</v>
      </c>
      <c r="AE834" s="24"/>
      <c r="AF834" s="4">
        <v>0</v>
      </c>
      <c r="AG834" s="4">
        <v>0</v>
      </c>
      <c r="AH834" s="4">
        <f t="shared" si="306"/>
        <v>0</v>
      </c>
    </row>
    <row r="835" spans="1:34">
      <c r="A835" s="16" t="s">
        <v>1950</v>
      </c>
      <c r="B835" s="16" t="s">
        <v>1951</v>
      </c>
      <c r="C835" s="16" t="s">
        <v>1952</v>
      </c>
      <c r="D835" s="19">
        <v>37500</v>
      </c>
      <c r="E835" s="16" t="s">
        <v>111</v>
      </c>
      <c r="F835" s="20">
        <v>15</v>
      </c>
      <c r="G835" s="20">
        <v>0</v>
      </c>
      <c r="H835" s="20">
        <v>0</v>
      </c>
      <c r="I835" s="20">
        <v>0</v>
      </c>
      <c r="J835" s="21">
        <f t="shared" si="297"/>
        <v>0</v>
      </c>
      <c r="K835" s="22">
        <v>31.95</v>
      </c>
      <c r="L835" s="19">
        <v>44804</v>
      </c>
      <c r="M835" s="22">
        <v>31.95</v>
      </c>
      <c r="N835" s="22">
        <v>0</v>
      </c>
      <c r="O835" s="22">
        <f t="shared" si="298"/>
        <v>0</v>
      </c>
      <c r="P835" s="22">
        <v>0</v>
      </c>
      <c r="Q835" s="22">
        <f t="shared" si="299"/>
        <v>0</v>
      </c>
      <c r="R835" s="22">
        <f t="shared" si="300"/>
        <v>0</v>
      </c>
      <c r="S835" s="22">
        <f t="shared" si="301"/>
        <v>0</v>
      </c>
      <c r="U835" s="22">
        <v>0</v>
      </c>
      <c r="V835" s="23">
        <v>10</v>
      </c>
      <c r="W835" s="23">
        <v>15</v>
      </c>
      <c r="X835" s="23">
        <f t="shared" si="302"/>
        <v>-5</v>
      </c>
      <c r="Y835" s="24">
        <f t="shared" si="303"/>
        <v>-60</v>
      </c>
      <c r="Z835" s="24">
        <f t="shared" si="304"/>
        <v>-52</v>
      </c>
      <c r="AA835" s="22">
        <v>0</v>
      </c>
      <c r="AB835" s="22">
        <v>0</v>
      </c>
      <c r="AC835" s="22">
        <v>0</v>
      </c>
      <c r="AD835" s="22">
        <f t="shared" si="305"/>
        <v>0</v>
      </c>
      <c r="AE835" s="24"/>
      <c r="AF835" s="4">
        <v>0</v>
      </c>
      <c r="AG835" s="4">
        <v>0</v>
      </c>
      <c r="AH835" s="4">
        <f t="shared" si="306"/>
        <v>0</v>
      </c>
    </row>
    <row r="836" spans="1:34">
      <c r="A836" s="16" t="s">
        <v>1953</v>
      </c>
      <c r="B836" s="16" t="s">
        <v>1954</v>
      </c>
      <c r="C836" s="16" t="s">
        <v>1955</v>
      </c>
      <c r="D836" s="19">
        <v>37500</v>
      </c>
      <c r="E836" s="16" t="s">
        <v>111</v>
      </c>
      <c r="F836" s="20">
        <v>15</v>
      </c>
      <c r="G836" s="20">
        <v>0</v>
      </c>
      <c r="H836" s="20">
        <v>0</v>
      </c>
      <c r="I836" s="20">
        <v>0</v>
      </c>
      <c r="J836" s="21">
        <f t="shared" si="297"/>
        <v>0</v>
      </c>
      <c r="K836" s="22">
        <v>29.4</v>
      </c>
      <c r="L836" s="19">
        <v>44804</v>
      </c>
      <c r="M836" s="22">
        <v>29.4</v>
      </c>
      <c r="N836" s="22">
        <v>0</v>
      </c>
      <c r="O836" s="22">
        <f t="shared" si="298"/>
        <v>0</v>
      </c>
      <c r="P836" s="22">
        <v>0</v>
      </c>
      <c r="Q836" s="22">
        <f t="shared" si="299"/>
        <v>0</v>
      </c>
      <c r="R836" s="22">
        <f t="shared" si="300"/>
        <v>0</v>
      </c>
      <c r="S836" s="22">
        <f t="shared" si="301"/>
        <v>0</v>
      </c>
      <c r="U836" s="22">
        <v>0</v>
      </c>
      <c r="V836" s="23">
        <v>10</v>
      </c>
      <c r="W836" s="23">
        <v>15</v>
      </c>
      <c r="X836" s="23">
        <f t="shared" si="302"/>
        <v>-5</v>
      </c>
      <c r="Y836" s="24">
        <f t="shared" si="303"/>
        <v>-60</v>
      </c>
      <c r="Z836" s="24">
        <f t="shared" si="304"/>
        <v>-52</v>
      </c>
      <c r="AA836" s="22">
        <v>0</v>
      </c>
      <c r="AB836" s="22">
        <v>0</v>
      </c>
      <c r="AC836" s="22">
        <v>0</v>
      </c>
      <c r="AD836" s="22">
        <f t="shared" si="305"/>
        <v>0</v>
      </c>
      <c r="AE836" s="24"/>
      <c r="AF836" s="4">
        <v>0</v>
      </c>
      <c r="AG836" s="4">
        <v>0</v>
      </c>
      <c r="AH836" s="4">
        <f t="shared" si="306"/>
        <v>0</v>
      </c>
    </row>
    <row r="837" spans="1:34">
      <c r="A837" s="16" t="s">
        <v>1956</v>
      </c>
      <c r="B837" s="16" t="s">
        <v>1957</v>
      </c>
      <c r="C837" s="16" t="s">
        <v>1958</v>
      </c>
      <c r="D837" s="19">
        <v>37469</v>
      </c>
      <c r="E837" s="16" t="s">
        <v>111</v>
      </c>
      <c r="F837" s="20">
        <v>15</v>
      </c>
      <c r="G837" s="20">
        <v>0</v>
      </c>
      <c r="H837" s="20">
        <v>0</v>
      </c>
      <c r="I837" s="20">
        <v>0</v>
      </c>
      <c r="J837" s="21">
        <f t="shared" si="297"/>
        <v>0</v>
      </c>
      <c r="K837" s="22">
        <v>450</v>
      </c>
      <c r="L837" s="19">
        <v>44804</v>
      </c>
      <c r="M837" s="22">
        <v>450</v>
      </c>
      <c r="N837" s="22">
        <v>0</v>
      </c>
      <c r="O837" s="22">
        <f t="shared" si="298"/>
        <v>0</v>
      </c>
      <c r="P837" s="22">
        <v>0</v>
      </c>
      <c r="Q837" s="22">
        <f t="shared" si="299"/>
        <v>0</v>
      </c>
      <c r="R837" s="22">
        <f t="shared" si="300"/>
        <v>0</v>
      </c>
      <c r="S837" s="22">
        <f t="shared" si="301"/>
        <v>0</v>
      </c>
      <c r="U837" s="22">
        <v>0</v>
      </c>
      <c r="V837" s="23">
        <v>10</v>
      </c>
      <c r="W837" s="23">
        <v>15</v>
      </c>
      <c r="X837" s="23">
        <f t="shared" si="302"/>
        <v>-5</v>
      </c>
      <c r="Y837" s="24">
        <f t="shared" si="303"/>
        <v>-60</v>
      </c>
      <c r="Z837" s="24">
        <f t="shared" si="304"/>
        <v>-52</v>
      </c>
      <c r="AA837" s="22">
        <v>0</v>
      </c>
      <c r="AB837" s="22">
        <v>0</v>
      </c>
      <c r="AC837" s="22">
        <v>0</v>
      </c>
      <c r="AD837" s="22">
        <f t="shared" si="305"/>
        <v>0</v>
      </c>
      <c r="AE837" s="24"/>
      <c r="AF837" s="4">
        <v>0</v>
      </c>
      <c r="AG837" s="4">
        <v>0</v>
      </c>
      <c r="AH837" s="4">
        <f t="shared" si="306"/>
        <v>0</v>
      </c>
    </row>
    <row r="838" spans="1:34">
      <c r="A838" s="16" t="s">
        <v>1959</v>
      </c>
      <c r="B838" s="16" t="s">
        <v>1960</v>
      </c>
      <c r="C838" s="16" t="s">
        <v>1961</v>
      </c>
      <c r="D838" s="19">
        <v>37622</v>
      </c>
      <c r="E838" s="16" t="s">
        <v>111</v>
      </c>
      <c r="F838" s="20">
        <v>15</v>
      </c>
      <c r="G838" s="20">
        <v>0</v>
      </c>
      <c r="H838" s="20">
        <v>0</v>
      </c>
      <c r="I838" s="20">
        <v>0</v>
      </c>
      <c r="J838" s="21">
        <f t="shared" si="297"/>
        <v>0</v>
      </c>
      <c r="K838" s="22">
        <v>2145</v>
      </c>
      <c r="L838" s="19">
        <v>44804</v>
      </c>
      <c r="M838" s="22">
        <v>2145</v>
      </c>
      <c r="N838" s="22">
        <v>0</v>
      </c>
      <c r="O838" s="22">
        <f t="shared" si="298"/>
        <v>0</v>
      </c>
      <c r="P838" s="22">
        <v>0</v>
      </c>
      <c r="Q838" s="22">
        <f t="shared" si="299"/>
        <v>0</v>
      </c>
      <c r="R838" s="22">
        <f t="shared" si="300"/>
        <v>0</v>
      </c>
      <c r="S838" s="22">
        <f t="shared" si="301"/>
        <v>0</v>
      </c>
      <c r="U838" s="22">
        <v>0</v>
      </c>
      <c r="V838" s="23">
        <v>10</v>
      </c>
      <c r="W838" s="23">
        <v>15</v>
      </c>
      <c r="X838" s="23">
        <f t="shared" si="302"/>
        <v>-5</v>
      </c>
      <c r="Y838" s="24">
        <f t="shared" si="303"/>
        <v>-60</v>
      </c>
      <c r="Z838" s="24">
        <f t="shared" si="304"/>
        <v>-52</v>
      </c>
      <c r="AA838" s="22">
        <v>0</v>
      </c>
      <c r="AB838" s="22">
        <v>0</v>
      </c>
      <c r="AC838" s="22">
        <v>0</v>
      </c>
      <c r="AD838" s="22">
        <f t="shared" si="305"/>
        <v>0</v>
      </c>
      <c r="AE838" s="24"/>
      <c r="AF838" s="4">
        <v>0</v>
      </c>
      <c r="AG838" s="4">
        <v>0</v>
      </c>
      <c r="AH838" s="4">
        <f t="shared" si="306"/>
        <v>0</v>
      </c>
    </row>
    <row r="839" spans="1:34">
      <c r="A839" s="16" t="s">
        <v>1962</v>
      </c>
      <c r="B839" s="16" t="s">
        <v>1963</v>
      </c>
      <c r="C839" s="16" t="s">
        <v>1964</v>
      </c>
      <c r="D839" s="19">
        <v>37500</v>
      </c>
      <c r="E839" s="16" t="s">
        <v>111</v>
      </c>
      <c r="F839" s="20">
        <v>15</v>
      </c>
      <c r="G839" s="20">
        <v>0</v>
      </c>
      <c r="H839" s="20">
        <v>0</v>
      </c>
      <c r="I839" s="20">
        <v>0</v>
      </c>
      <c r="J839" s="21">
        <f t="shared" si="297"/>
        <v>0</v>
      </c>
      <c r="K839" s="22">
        <v>28.25</v>
      </c>
      <c r="L839" s="19">
        <v>44804</v>
      </c>
      <c r="M839" s="22">
        <v>28.25</v>
      </c>
      <c r="N839" s="22">
        <v>0</v>
      </c>
      <c r="O839" s="22">
        <f t="shared" si="298"/>
        <v>0</v>
      </c>
      <c r="P839" s="22">
        <v>0</v>
      </c>
      <c r="Q839" s="22">
        <f t="shared" si="299"/>
        <v>0</v>
      </c>
      <c r="R839" s="22">
        <f t="shared" si="300"/>
        <v>0</v>
      </c>
      <c r="S839" s="22">
        <f t="shared" si="301"/>
        <v>0</v>
      </c>
      <c r="U839" s="22">
        <v>0</v>
      </c>
      <c r="V839" s="23">
        <v>10</v>
      </c>
      <c r="W839" s="23">
        <v>15</v>
      </c>
      <c r="X839" s="23">
        <f t="shared" si="302"/>
        <v>-5</v>
      </c>
      <c r="Y839" s="24">
        <f t="shared" si="303"/>
        <v>-60</v>
      </c>
      <c r="Z839" s="24">
        <f t="shared" si="304"/>
        <v>-52</v>
      </c>
      <c r="AA839" s="22">
        <v>0</v>
      </c>
      <c r="AB839" s="22">
        <v>0</v>
      </c>
      <c r="AC839" s="22">
        <v>0</v>
      </c>
      <c r="AD839" s="22">
        <f t="shared" si="305"/>
        <v>0</v>
      </c>
      <c r="AE839" s="24"/>
      <c r="AF839" s="4">
        <v>0</v>
      </c>
      <c r="AG839" s="4">
        <v>0</v>
      </c>
      <c r="AH839" s="4">
        <f t="shared" si="306"/>
        <v>0</v>
      </c>
    </row>
    <row r="840" spans="1:34">
      <c r="A840" s="16" t="s">
        <v>1965</v>
      </c>
      <c r="B840" s="16" t="s">
        <v>1966</v>
      </c>
      <c r="C840" s="16" t="s">
        <v>1967</v>
      </c>
      <c r="D840" s="19">
        <v>37987</v>
      </c>
      <c r="E840" s="16" t="s">
        <v>111</v>
      </c>
      <c r="F840" s="20">
        <v>15</v>
      </c>
      <c r="G840" s="20">
        <v>0</v>
      </c>
      <c r="H840" s="20">
        <v>0</v>
      </c>
      <c r="I840" s="20">
        <v>0</v>
      </c>
      <c r="J840" s="21">
        <f t="shared" si="297"/>
        <v>0</v>
      </c>
      <c r="K840" s="22">
        <v>307.92</v>
      </c>
      <c r="L840" s="19">
        <v>44804</v>
      </c>
      <c r="M840" s="22">
        <v>307.92</v>
      </c>
      <c r="N840" s="22">
        <v>0</v>
      </c>
      <c r="O840" s="22">
        <f t="shared" si="298"/>
        <v>0</v>
      </c>
      <c r="P840" s="22">
        <v>0</v>
      </c>
      <c r="Q840" s="22">
        <f t="shared" si="299"/>
        <v>0</v>
      </c>
      <c r="R840" s="22">
        <f t="shared" si="300"/>
        <v>0</v>
      </c>
      <c r="S840" s="22">
        <f t="shared" si="301"/>
        <v>0</v>
      </c>
      <c r="U840" s="22">
        <v>0</v>
      </c>
      <c r="V840" s="23">
        <v>10</v>
      </c>
      <c r="W840" s="23">
        <v>15</v>
      </c>
      <c r="X840" s="23">
        <f t="shared" si="302"/>
        <v>-5</v>
      </c>
      <c r="Y840" s="24">
        <f t="shared" si="303"/>
        <v>-60</v>
      </c>
      <c r="Z840" s="24">
        <f t="shared" si="304"/>
        <v>-52</v>
      </c>
      <c r="AA840" s="22">
        <v>0</v>
      </c>
      <c r="AB840" s="22">
        <v>0</v>
      </c>
      <c r="AC840" s="22">
        <v>0</v>
      </c>
      <c r="AD840" s="22">
        <f t="shared" si="305"/>
        <v>0</v>
      </c>
      <c r="AE840" s="24"/>
      <c r="AF840" s="4">
        <v>0</v>
      </c>
      <c r="AG840" s="4">
        <v>0</v>
      </c>
      <c r="AH840" s="4">
        <f t="shared" si="306"/>
        <v>0</v>
      </c>
    </row>
    <row r="841" spans="1:34">
      <c r="A841" s="16" t="s">
        <v>1968</v>
      </c>
      <c r="B841" s="16" t="s">
        <v>1969</v>
      </c>
      <c r="C841" s="16" t="s">
        <v>1970</v>
      </c>
      <c r="D841" s="19">
        <v>37987</v>
      </c>
      <c r="E841" s="16" t="s">
        <v>111</v>
      </c>
      <c r="F841" s="20">
        <v>15</v>
      </c>
      <c r="G841" s="20">
        <v>0</v>
      </c>
      <c r="H841" s="20">
        <v>0</v>
      </c>
      <c r="I841" s="20">
        <v>0</v>
      </c>
      <c r="J841" s="21">
        <f t="shared" si="297"/>
        <v>0</v>
      </c>
      <c r="K841" s="22">
        <v>297.22000000000003</v>
      </c>
      <c r="L841" s="19">
        <v>44804</v>
      </c>
      <c r="M841" s="22">
        <v>297.22000000000003</v>
      </c>
      <c r="N841" s="22">
        <v>0</v>
      </c>
      <c r="O841" s="22">
        <f t="shared" si="298"/>
        <v>0</v>
      </c>
      <c r="P841" s="22">
        <v>0</v>
      </c>
      <c r="Q841" s="22">
        <f t="shared" si="299"/>
        <v>0</v>
      </c>
      <c r="R841" s="22">
        <f t="shared" si="300"/>
        <v>0</v>
      </c>
      <c r="S841" s="22">
        <f t="shared" si="301"/>
        <v>0</v>
      </c>
      <c r="U841" s="22">
        <v>0</v>
      </c>
      <c r="V841" s="23">
        <v>10</v>
      </c>
      <c r="W841" s="23">
        <v>15</v>
      </c>
      <c r="X841" s="23">
        <f t="shared" si="302"/>
        <v>-5</v>
      </c>
      <c r="Y841" s="24">
        <f t="shared" si="303"/>
        <v>-60</v>
      </c>
      <c r="Z841" s="24">
        <f t="shared" si="304"/>
        <v>-52</v>
      </c>
      <c r="AA841" s="22">
        <v>0</v>
      </c>
      <c r="AB841" s="22">
        <v>0</v>
      </c>
      <c r="AC841" s="22">
        <v>0</v>
      </c>
      <c r="AD841" s="22">
        <f t="shared" si="305"/>
        <v>0</v>
      </c>
      <c r="AE841" s="24"/>
      <c r="AF841" s="4">
        <v>0</v>
      </c>
      <c r="AG841" s="4">
        <v>0</v>
      </c>
      <c r="AH841" s="4">
        <f t="shared" si="306"/>
        <v>0</v>
      </c>
    </row>
    <row r="842" spans="1:34">
      <c r="A842" s="16" t="s">
        <v>1971</v>
      </c>
      <c r="B842" s="16" t="s">
        <v>1972</v>
      </c>
      <c r="C842" s="16" t="s">
        <v>1973</v>
      </c>
      <c r="D842" s="19">
        <v>38078</v>
      </c>
      <c r="E842" s="16" t="s">
        <v>111</v>
      </c>
      <c r="F842" s="20">
        <v>15</v>
      </c>
      <c r="G842" s="20">
        <v>0</v>
      </c>
      <c r="H842" s="20">
        <v>0</v>
      </c>
      <c r="I842" s="20">
        <v>0</v>
      </c>
      <c r="J842" s="21">
        <f t="shared" si="297"/>
        <v>0</v>
      </c>
      <c r="K842" s="22">
        <v>939.86</v>
      </c>
      <c r="L842" s="19">
        <v>44804</v>
      </c>
      <c r="M842" s="22">
        <v>939.86</v>
      </c>
      <c r="N842" s="22">
        <v>0</v>
      </c>
      <c r="O842" s="22">
        <f t="shared" si="298"/>
        <v>0</v>
      </c>
      <c r="P842" s="22">
        <v>0</v>
      </c>
      <c r="Q842" s="22">
        <f t="shared" si="299"/>
        <v>0</v>
      </c>
      <c r="R842" s="22">
        <f t="shared" si="300"/>
        <v>0</v>
      </c>
      <c r="S842" s="22">
        <f t="shared" si="301"/>
        <v>0</v>
      </c>
      <c r="U842" s="22">
        <v>0</v>
      </c>
      <c r="V842" s="23">
        <v>10</v>
      </c>
      <c r="W842" s="23">
        <v>15</v>
      </c>
      <c r="X842" s="23">
        <f t="shared" si="302"/>
        <v>-5</v>
      </c>
      <c r="Y842" s="24">
        <f t="shared" si="303"/>
        <v>-60</v>
      </c>
      <c r="Z842" s="24">
        <f t="shared" si="304"/>
        <v>-52</v>
      </c>
      <c r="AA842" s="22">
        <v>0</v>
      </c>
      <c r="AB842" s="22">
        <v>0</v>
      </c>
      <c r="AC842" s="22">
        <v>0</v>
      </c>
      <c r="AD842" s="22">
        <f t="shared" si="305"/>
        <v>0</v>
      </c>
      <c r="AE842" s="24"/>
      <c r="AF842" s="4">
        <v>0</v>
      </c>
      <c r="AG842" s="4">
        <v>0</v>
      </c>
      <c r="AH842" s="4">
        <f t="shared" si="306"/>
        <v>0</v>
      </c>
    </row>
    <row r="843" spans="1:34">
      <c r="A843" s="16" t="s">
        <v>1974</v>
      </c>
      <c r="B843" s="16" t="s">
        <v>1975</v>
      </c>
      <c r="C843" s="16" t="s">
        <v>1976</v>
      </c>
      <c r="D843" s="19">
        <v>38534</v>
      </c>
      <c r="E843" s="16" t="s">
        <v>111</v>
      </c>
      <c r="F843" s="20">
        <v>15</v>
      </c>
      <c r="G843" s="20">
        <v>0</v>
      </c>
      <c r="H843" s="20">
        <v>0</v>
      </c>
      <c r="I843" s="20">
        <v>0</v>
      </c>
      <c r="J843" s="21">
        <f t="shared" si="297"/>
        <v>0</v>
      </c>
      <c r="K843" s="22">
        <v>379.77</v>
      </c>
      <c r="L843" s="19">
        <v>44804</v>
      </c>
      <c r="M843" s="22">
        <v>379.77</v>
      </c>
      <c r="N843" s="22">
        <v>0</v>
      </c>
      <c r="O843" s="22">
        <f t="shared" si="298"/>
        <v>0</v>
      </c>
      <c r="P843" s="22">
        <v>0</v>
      </c>
      <c r="Q843" s="22">
        <f t="shared" si="299"/>
        <v>0</v>
      </c>
      <c r="R843" s="22">
        <f t="shared" si="300"/>
        <v>0</v>
      </c>
      <c r="S843" s="22">
        <f t="shared" si="301"/>
        <v>0</v>
      </c>
      <c r="U843" s="22">
        <v>0</v>
      </c>
      <c r="V843" s="23">
        <v>10</v>
      </c>
      <c r="W843" s="23">
        <v>15</v>
      </c>
      <c r="X843" s="23">
        <f t="shared" si="302"/>
        <v>-5</v>
      </c>
      <c r="Y843" s="24">
        <f t="shared" si="303"/>
        <v>-60</v>
      </c>
      <c r="Z843" s="24">
        <f t="shared" si="304"/>
        <v>-52</v>
      </c>
      <c r="AA843" s="22">
        <v>0</v>
      </c>
      <c r="AB843" s="22">
        <v>0</v>
      </c>
      <c r="AC843" s="22">
        <v>0</v>
      </c>
      <c r="AD843" s="22">
        <f t="shared" si="305"/>
        <v>0</v>
      </c>
      <c r="AE843" s="24"/>
      <c r="AF843" s="4">
        <v>0</v>
      </c>
      <c r="AG843" s="4">
        <v>0</v>
      </c>
      <c r="AH843" s="4">
        <f t="shared" si="306"/>
        <v>0</v>
      </c>
    </row>
    <row r="844" spans="1:34">
      <c r="A844" s="16" t="s">
        <v>1977</v>
      </c>
      <c r="B844" s="16" t="s">
        <v>1978</v>
      </c>
      <c r="C844" s="16" t="s">
        <v>1979</v>
      </c>
      <c r="D844" s="19">
        <v>39995</v>
      </c>
      <c r="E844" s="16" t="s">
        <v>111</v>
      </c>
      <c r="F844" s="20">
        <v>15</v>
      </c>
      <c r="G844" s="20">
        <v>0</v>
      </c>
      <c r="H844" s="20">
        <v>1</v>
      </c>
      <c r="I844" s="20">
        <v>10</v>
      </c>
      <c r="J844" s="21">
        <f t="shared" si="297"/>
        <v>22</v>
      </c>
      <c r="K844" s="22">
        <v>2502.64</v>
      </c>
      <c r="L844" s="19">
        <v>44804</v>
      </c>
      <c r="M844" s="22">
        <v>2196.6999999999998</v>
      </c>
      <c r="N844" s="22">
        <v>305.94</v>
      </c>
      <c r="O844" s="22">
        <f t="shared" si="298"/>
        <v>417.15999999999997</v>
      </c>
      <c r="P844" s="22">
        <v>111.22</v>
      </c>
      <c r="Q844" s="22">
        <f t="shared" si="299"/>
        <v>13.9025</v>
      </c>
      <c r="R844" s="22">
        <f t="shared" si="300"/>
        <v>55.61</v>
      </c>
      <c r="S844" s="22">
        <f t="shared" si="301"/>
        <v>250.32999999999993</v>
      </c>
      <c r="U844" s="22">
        <v>417.15999999999997</v>
      </c>
      <c r="V844" s="23">
        <v>10</v>
      </c>
      <c r="W844" s="23">
        <v>15</v>
      </c>
      <c r="X844" s="23">
        <f t="shared" si="302"/>
        <v>-5</v>
      </c>
      <c r="Y844" s="24">
        <f t="shared" si="303"/>
        <v>-60</v>
      </c>
      <c r="Z844" s="24">
        <f t="shared" si="304"/>
        <v>-30</v>
      </c>
      <c r="AA844" s="22">
        <v>0</v>
      </c>
      <c r="AB844" s="22">
        <v>0</v>
      </c>
      <c r="AC844" s="22">
        <v>0</v>
      </c>
      <c r="AD844" s="22">
        <f t="shared" si="305"/>
        <v>-250.32999999999993</v>
      </c>
      <c r="AE844" s="24"/>
      <c r="AF844" s="4">
        <v>0</v>
      </c>
      <c r="AG844" s="4">
        <v>417.15999999999997</v>
      </c>
      <c r="AH844" s="4">
        <f t="shared" si="306"/>
        <v>417.15999999999997</v>
      </c>
    </row>
    <row r="845" spans="1:34">
      <c r="A845" s="16" t="s">
        <v>1980</v>
      </c>
      <c r="B845" s="16" t="s">
        <v>1981</v>
      </c>
      <c r="C845" s="16" t="s">
        <v>1982</v>
      </c>
      <c r="D845" s="19">
        <v>40909</v>
      </c>
      <c r="E845" s="16" t="s">
        <v>111</v>
      </c>
      <c r="F845" s="20">
        <v>15</v>
      </c>
      <c r="G845" s="20">
        <v>0</v>
      </c>
      <c r="H845" s="20">
        <v>4</v>
      </c>
      <c r="I845" s="20">
        <v>4</v>
      </c>
      <c r="J845" s="21">
        <f t="shared" si="297"/>
        <v>52</v>
      </c>
      <c r="K845" s="22">
        <v>136.87</v>
      </c>
      <c r="L845" s="19">
        <v>44804</v>
      </c>
      <c r="M845" s="22">
        <v>97.34</v>
      </c>
      <c r="N845" s="22">
        <v>39.53</v>
      </c>
      <c r="O845" s="22">
        <f t="shared" si="298"/>
        <v>45.61</v>
      </c>
      <c r="P845" s="22">
        <v>6.08</v>
      </c>
      <c r="Q845" s="22">
        <f t="shared" si="299"/>
        <v>0.76</v>
      </c>
      <c r="R845" s="22">
        <f t="shared" si="300"/>
        <v>3.04</v>
      </c>
      <c r="S845" s="22">
        <f t="shared" si="301"/>
        <v>36.49</v>
      </c>
      <c r="U845" s="22">
        <v>45.61</v>
      </c>
      <c r="V845" s="23">
        <v>10</v>
      </c>
      <c r="W845" s="23">
        <v>15</v>
      </c>
      <c r="X845" s="23">
        <f t="shared" si="302"/>
        <v>-5</v>
      </c>
      <c r="Y845" s="24">
        <f t="shared" si="303"/>
        <v>-60</v>
      </c>
      <c r="Z845" s="24">
        <f t="shared" si="304"/>
        <v>0</v>
      </c>
      <c r="AA845" s="22">
        <v>0</v>
      </c>
      <c r="AB845" s="22">
        <v>0</v>
      </c>
      <c r="AC845" s="22">
        <v>0</v>
      </c>
      <c r="AD845" s="22">
        <f t="shared" si="305"/>
        <v>-36.49</v>
      </c>
      <c r="AE845" s="24"/>
      <c r="AF845" s="4">
        <v>0</v>
      </c>
      <c r="AG845" s="4">
        <v>45.61</v>
      </c>
      <c r="AH845" s="4">
        <f t="shared" si="306"/>
        <v>45.61</v>
      </c>
    </row>
    <row r="846" spans="1:34">
      <c r="A846" s="16" t="s">
        <v>1983</v>
      </c>
      <c r="B846" s="16" t="s">
        <v>1984</v>
      </c>
      <c r="C846" s="16" t="s">
        <v>1985</v>
      </c>
      <c r="D846" s="19">
        <v>41000</v>
      </c>
      <c r="E846" s="16" t="s">
        <v>111</v>
      </c>
      <c r="F846" s="20">
        <v>15</v>
      </c>
      <c r="G846" s="20">
        <v>0</v>
      </c>
      <c r="H846" s="20">
        <v>4</v>
      </c>
      <c r="I846" s="20">
        <v>7</v>
      </c>
      <c r="J846" s="21">
        <f t="shared" si="297"/>
        <v>55</v>
      </c>
      <c r="K846" s="22">
        <v>509.74</v>
      </c>
      <c r="L846" s="19">
        <v>44804</v>
      </c>
      <c r="M846" s="22">
        <v>353.96</v>
      </c>
      <c r="N846" s="22">
        <v>155.78</v>
      </c>
      <c r="O846" s="22">
        <f t="shared" si="298"/>
        <v>178.43</v>
      </c>
      <c r="P846" s="22">
        <v>22.65</v>
      </c>
      <c r="Q846" s="22">
        <f t="shared" si="299"/>
        <v>2.8312499999999998</v>
      </c>
      <c r="R846" s="22">
        <f t="shared" si="300"/>
        <v>11.324999999999999</v>
      </c>
      <c r="S846" s="22">
        <f t="shared" si="301"/>
        <v>144.45500000000001</v>
      </c>
      <c r="U846" s="22">
        <v>178.43</v>
      </c>
      <c r="V846" s="23">
        <v>10</v>
      </c>
      <c r="W846" s="23">
        <v>15</v>
      </c>
      <c r="X846" s="23">
        <f t="shared" si="302"/>
        <v>-5</v>
      </c>
      <c r="Y846" s="24">
        <f t="shared" si="303"/>
        <v>-60</v>
      </c>
      <c r="Z846" s="24">
        <f t="shared" si="304"/>
        <v>3</v>
      </c>
      <c r="AA846" s="22">
        <f>+U846/Z846</f>
        <v>59.476666666666667</v>
      </c>
      <c r="AB846" s="22">
        <f>+AA846*3</f>
        <v>178.43</v>
      </c>
      <c r="AC846" s="22">
        <f t="shared" ref="AC846:AC854" si="307">+U846-AB846</f>
        <v>0</v>
      </c>
      <c r="AD846" s="22">
        <f t="shared" si="305"/>
        <v>-144.45500000000001</v>
      </c>
      <c r="AE846" s="24"/>
      <c r="AF846" s="4">
        <v>178.43</v>
      </c>
      <c r="AG846" s="4">
        <v>0</v>
      </c>
      <c r="AH846" s="4">
        <f t="shared" si="306"/>
        <v>178.43</v>
      </c>
    </row>
    <row r="847" spans="1:34">
      <c r="A847" s="16" t="s">
        <v>1986</v>
      </c>
      <c r="B847" s="16" t="s">
        <v>1987</v>
      </c>
      <c r="C847" s="16" t="s">
        <v>1985</v>
      </c>
      <c r="D847" s="19">
        <v>41365</v>
      </c>
      <c r="E847" s="16" t="s">
        <v>111</v>
      </c>
      <c r="F847" s="20">
        <v>15</v>
      </c>
      <c r="G847" s="20">
        <v>0</v>
      </c>
      <c r="H847" s="20">
        <v>5</v>
      </c>
      <c r="I847" s="20">
        <v>7</v>
      </c>
      <c r="J847" s="21">
        <f t="shared" si="297"/>
        <v>67</v>
      </c>
      <c r="K847" s="22">
        <v>259</v>
      </c>
      <c r="L847" s="19">
        <v>44804</v>
      </c>
      <c r="M847" s="22">
        <v>162.63</v>
      </c>
      <c r="N847" s="22">
        <v>96.37</v>
      </c>
      <c r="O847" s="22">
        <f t="shared" si="298"/>
        <v>107.88000000000001</v>
      </c>
      <c r="P847" s="22">
        <v>11.51</v>
      </c>
      <c r="Q847" s="22">
        <f t="shared" si="299"/>
        <v>1.43875</v>
      </c>
      <c r="R847" s="22">
        <f t="shared" si="300"/>
        <v>5.7549999999999999</v>
      </c>
      <c r="S847" s="22">
        <f t="shared" si="301"/>
        <v>90.615000000000009</v>
      </c>
      <c r="U847" s="22">
        <v>107.88000000000001</v>
      </c>
      <c r="V847" s="23">
        <v>10</v>
      </c>
      <c r="W847" s="23">
        <v>15</v>
      </c>
      <c r="X847" s="23">
        <f t="shared" si="302"/>
        <v>-5</v>
      </c>
      <c r="Y847" s="24">
        <f t="shared" si="303"/>
        <v>-60</v>
      </c>
      <c r="Z847" s="24">
        <f t="shared" si="304"/>
        <v>15</v>
      </c>
      <c r="AA847" s="22">
        <f t="shared" ref="AA847:AA854" si="308">+U847/Z847</f>
        <v>7.1920000000000011</v>
      </c>
      <c r="AB847" s="22">
        <f t="shared" ref="AB847:AB854" si="309">+AA847*12</f>
        <v>86.304000000000016</v>
      </c>
      <c r="AC847" s="22">
        <f t="shared" si="307"/>
        <v>21.575999999999993</v>
      </c>
      <c r="AD847" s="22">
        <f t="shared" si="305"/>
        <v>-69.039000000000016</v>
      </c>
      <c r="AE847" s="24"/>
      <c r="AF847" s="4">
        <v>86.304000000000016</v>
      </c>
      <c r="AG847" s="4">
        <v>0</v>
      </c>
      <c r="AH847" s="4">
        <f t="shared" si="306"/>
        <v>86.304000000000016</v>
      </c>
    </row>
    <row r="848" spans="1:34">
      <c r="A848" s="16" t="s">
        <v>1988</v>
      </c>
      <c r="B848" s="16" t="s">
        <v>1987</v>
      </c>
      <c r="C848" s="16" t="s">
        <v>1989</v>
      </c>
      <c r="D848" s="19">
        <v>42005</v>
      </c>
      <c r="E848" s="16" t="s">
        <v>111</v>
      </c>
      <c r="F848" s="20">
        <v>15</v>
      </c>
      <c r="G848" s="20">
        <v>0</v>
      </c>
      <c r="H848" s="20">
        <v>7</v>
      </c>
      <c r="I848" s="20">
        <v>4</v>
      </c>
      <c r="J848" s="21">
        <f t="shared" si="297"/>
        <v>88</v>
      </c>
      <c r="K848" s="22">
        <v>302.5</v>
      </c>
      <c r="L848" s="19">
        <v>44804</v>
      </c>
      <c r="M848" s="22">
        <v>154.63</v>
      </c>
      <c r="N848" s="22">
        <v>147.87</v>
      </c>
      <c r="O848" s="22">
        <f t="shared" si="298"/>
        <v>161.31</v>
      </c>
      <c r="P848" s="22">
        <v>13.44</v>
      </c>
      <c r="Q848" s="22">
        <f t="shared" si="299"/>
        <v>1.68</v>
      </c>
      <c r="R848" s="22">
        <f t="shared" si="300"/>
        <v>6.72</v>
      </c>
      <c r="S848" s="22">
        <f t="shared" si="301"/>
        <v>141.15</v>
      </c>
      <c r="U848" s="22">
        <v>161.31</v>
      </c>
      <c r="V848" s="23">
        <v>10</v>
      </c>
      <c r="W848" s="23">
        <v>15</v>
      </c>
      <c r="X848" s="23">
        <f t="shared" si="302"/>
        <v>-5</v>
      </c>
      <c r="Y848" s="24">
        <f t="shared" si="303"/>
        <v>-60</v>
      </c>
      <c r="Z848" s="24">
        <f t="shared" si="304"/>
        <v>36</v>
      </c>
      <c r="AA848" s="22">
        <f t="shared" si="308"/>
        <v>4.480833333333333</v>
      </c>
      <c r="AB848" s="22">
        <f t="shared" si="309"/>
        <v>53.769999999999996</v>
      </c>
      <c r="AC848" s="22">
        <f t="shared" si="307"/>
        <v>107.54</v>
      </c>
      <c r="AD848" s="22">
        <f t="shared" si="305"/>
        <v>-33.61</v>
      </c>
      <c r="AE848" s="24"/>
      <c r="AF848" s="4">
        <v>53.769999999999996</v>
      </c>
      <c r="AG848" s="4">
        <v>0</v>
      </c>
      <c r="AH848" s="4">
        <f t="shared" si="306"/>
        <v>53.769999999999996</v>
      </c>
    </row>
    <row r="849" spans="1:34">
      <c r="A849" s="16" t="s">
        <v>1990</v>
      </c>
      <c r="B849" s="16" t="s">
        <v>1987</v>
      </c>
      <c r="C849" s="16" t="s">
        <v>1991</v>
      </c>
      <c r="D849" s="19">
        <v>42186</v>
      </c>
      <c r="E849" s="16" t="s">
        <v>111</v>
      </c>
      <c r="F849" s="20">
        <v>15</v>
      </c>
      <c r="G849" s="20">
        <v>0</v>
      </c>
      <c r="H849" s="20">
        <v>7</v>
      </c>
      <c r="I849" s="20">
        <v>10</v>
      </c>
      <c r="J849" s="21">
        <f t="shared" si="297"/>
        <v>94</v>
      </c>
      <c r="K849" s="22">
        <v>1719.12</v>
      </c>
      <c r="L849" s="19">
        <v>44804</v>
      </c>
      <c r="M849" s="22">
        <v>821.36</v>
      </c>
      <c r="N849" s="22">
        <v>897.76</v>
      </c>
      <c r="O849" s="22">
        <f t="shared" si="298"/>
        <v>974.16</v>
      </c>
      <c r="P849" s="22">
        <v>76.400000000000006</v>
      </c>
      <c r="Q849" s="22">
        <f t="shared" si="299"/>
        <v>9.5500000000000007</v>
      </c>
      <c r="R849" s="22">
        <f t="shared" si="300"/>
        <v>38.200000000000003</v>
      </c>
      <c r="S849" s="22">
        <f t="shared" si="301"/>
        <v>859.56</v>
      </c>
      <c r="U849" s="22">
        <v>974.16</v>
      </c>
      <c r="V849" s="23">
        <v>10</v>
      </c>
      <c r="W849" s="23">
        <v>15</v>
      </c>
      <c r="X849" s="23">
        <f t="shared" si="302"/>
        <v>-5</v>
      </c>
      <c r="Y849" s="24">
        <f t="shared" si="303"/>
        <v>-60</v>
      </c>
      <c r="Z849" s="24">
        <f t="shared" si="304"/>
        <v>42</v>
      </c>
      <c r="AA849" s="22">
        <f t="shared" si="308"/>
        <v>23.194285714285712</v>
      </c>
      <c r="AB849" s="22">
        <f t="shared" si="309"/>
        <v>278.33142857142855</v>
      </c>
      <c r="AC849" s="22">
        <f t="shared" si="307"/>
        <v>695.82857142857142</v>
      </c>
      <c r="AD849" s="22">
        <f t="shared" si="305"/>
        <v>-163.73142857142852</v>
      </c>
      <c r="AE849" s="24"/>
      <c r="AF849" s="4">
        <v>278.33142857142855</v>
      </c>
      <c r="AG849" s="4">
        <v>0</v>
      </c>
      <c r="AH849" s="4">
        <f t="shared" si="306"/>
        <v>278.33142857142855</v>
      </c>
    </row>
    <row r="850" spans="1:34">
      <c r="A850" s="16" t="s">
        <v>1992</v>
      </c>
      <c r="B850" s="16" t="s">
        <v>1987</v>
      </c>
      <c r="C850" s="16" t="s">
        <v>1993</v>
      </c>
      <c r="D850" s="19">
        <v>44013</v>
      </c>
      <c r="E850" s="16" t="s">
        <v>111</v>
      </c>
      <c r="F850" s="20">
        <v>15</v>
      </c>
      <c r="G850" s="20">
        <v>0</v>
      </c>
      <c r="H850" s="20">
        <v>12</v>
      </c>
      <c r="I850" s="20">
        <v>10</v>
      </c>
      <c r="J850" s="21">
        <f t="shared" si="297"/>
        <v>154</v>
      </c>
      <c r="K850" s="22">
        <v>1428.26</v>
      </c>
      <c r="L850" s="19">
        <v>44804</v>
      </c>
      <c r="M850" s="22">
        <v>206.31</v>
      </c>
      <c r="N850" s="22">
        <v>1221.95</v>
      </c>
      <c r="O850" s="22">
        <f t="shared" si="298"/>
        <v>1285.43</v>
      </c>
      <c r="P850" s="22">
        <v>63.48</v>
      </c>
      <c r="Q850" s="22">
        <f t="shared" si="299"/>
        <v>7.9349999999999996</v>
      </c>
      <c r="R850" s="22">
        <f t="shared" si="300"/>
        <v>31.74</v>
      </c>
      <c r="S850" s="22">
        <f t="shared" si="301"/>
        <v>1190.21</v>
      </c>
      <c r="U850" s="22">
        <v>1285.43</v>
      </c>
      <c r="V850" s="23">
        <v>10</v>
      </c>
      <c r="W850" s="23">
        <v>15</v>
      </c>
      <c r="X850" s="23">
        <f t="shared" si="302"/>
        <v>-5</v>
      </c>
      <c r="Y850" s="24">
        <f t="shared" si="303"/>
        <v>-60</v>
      </c>
      <c r="Z850" s="24">
        <f t="shared" si="304"/>
        <v>102</v>
      </c>
      <c r="AA850" s="22">
        <f t="shared" si="308"/>
        <v>12.602254901960785</v>
      </c>
      <c r="AB850" s="22">
        <f t="shared" si="309"/>
        <v>151.22705882352943</v>
      </c>
      <c r="AC850" s="22">
        <f t="shared" si="307"/>
        <v>1134.2029411764706</v>
      </c>
      <c r="AD850" s="22">
        <f t="shared" si="305"/>
        <v>-56.007058823529405</v>
      </c>
      <c r="AE850" s="24"/>
      <c r="AF850" s="4">
        <v>151.22705882352943</v>
      </c>
      <c r="AG850" s="4">
        <v>0</v>
      </c>
      <c r="AH850" s="4">
        <f t="shared" si="306"/>
        <v>151.22705882352943</v>
      </c>
    </row>
    <row r="851" spans="1:34">
      <c r="A851" s="16" t="s">
        <v>1994</v>
      </c>
      <c r="B851" s="16" t="s">
        <v>1987</v>
      </c>
      <c r="C851" s="16" t="s">
        <v>1995</v>
      </c>
      <c r="D851" s="19">
        <v>44105</v>
      </c>
      <c r="E851" s="16" t="s">
        <v>111</v>
      </c>
      <c r="F851" s="20">
        <v>15</v>
      </c>
      <c r="G851" s="20">
        <v>0</v>
      </c>
      <c r="H851" s="20">
        <v>13</v>
      </c>
      <c r="I851" s="20">
        <v>1</v>
      </c>
      <c r="J851" s="21">
        <f t="shared" si="297"/>
        <v>157</v>
      </c>
      <c r="K851" s="22">
        <v>1574.7</v>
      </c>
      <c r="L851" s="19">
        <v>44804</v>
      </c>
      <c r="M851" s="22">
        <v>201.21</v>
      </c>
      <c r="N851" s="22">
        <v>1373.49</v>
      </c>
      <c r="O851" s="22">
        <f t="shared" si="298"/>
        <v>1443.47</v>
      </c>
      <c r="P851" s="22">
        <v>69.98</v>
      </c>
      <c r="Q851" s="22">
        <f t="shared" si="299"/>
        <v>8.7475000000000005</v>
      </c>
      <c r="R851" s="22">
        <f t="shared" si="300"/>
        <v>34.99</v>
      </c>
      <c r="S851" s="22">
        <f t="shared" si="301"/>
        <v>1338.5</v>
      </c>
      <c r="U851" s="22">
        <v>1443.47</v>
      </c>
      <c r="V851" s="23">
        <v>10</v>
      </c>
      <c r="W851" s="23">
        <v>15</v>
      </c>
      <c r="X851" s="23">
        <f t="shared" si="302"/>
        <v>-5</v>
      </c>
      <c r="Y851" s="24">
        <f t="shared" si="303"/>
        <v>-60</v>
      </c>
      <c r="Z851" s="24">
        <f t="shared" si="304"/>
        <v>105</v>
      </c>
      <c r="AA851" s="22">
        <f t="shared" si="308"/>
        <v>13.747333333333334</v>
      </c>
      <c r="AB851" s="22">
        <f t="shared" si="309"/>
        <v>164.96800000000002</v>
      </c>
      <c r="AC851" s="22">
        <f t="shared" si="307"/>
        <v>1278.502</v>
      </c>
      <c r="AD851" s="22">
        <f t="shared" si="305"/>
        <v>-59.998000000000047</v>
      </c>
      <c r="AE851" s="24"/>
      <c r="AF851" s="4">
        <v>164.96800000000002</v>
      </c>
      <c r="AG851" s="4">
        <v>0</v>
      </c>
      <c r="AH851" s="4">
        <f t="shared" si="306"/>
        <v>164.96800000000002</v>
      </c>
    </row>
    <row r="852" spans="1:34">
      <c r="A852" s="16" t="s">
        <v>1996</v>
      </c>
      <c r="B852" s="16" t="s">
        <v>1987</v>
      </c>
      <c r="C852" s="16" t="s">
        <v>1997</v>
      </c>
      <c r="D852" s="19">
        <v>44287</v>
      </c>
      <c r="E852" s="16" t="s">
        <v>111</v>
      </c>
      <c r="F852" s="20">
        <v>15</v>
      </c>
      <c r="G852" s="20">
        <v>0</v>
      </c>
      <c r="H852" s="20">
        <v>13</v>
      </c>
      <c r="I852" s="20">
        <v>7</v>
      </c>
      <c r="J852" s="21">
        <f t="shared" si="297"/>
        <v>163</v>
      </c>
      <c r="K852" s="22">
        <v>11471.44</v>
      </c>
      <c r="L852" s="19">
        <v>44804</v>
      </c>
      <c r="M852" s="22">
        <v>1083.4100000000001</v>
      </c>
      <c r="N852" s="22">
        <v>10388.030000000001</v>
      </c>
      <c r="O852" s="22">
        <f t="shared" si="298"/>
        <v>10897.87</v>
      </c>
      <c r="P852" s="22">
        <v>509.84</v>
      </c>
      <c r="Q852" s="22">
        <f t="shared" si="299"/>
        <v>63.73</v>
      </c>
      <c r="R852" s="22">
        <f t="shared" si="300"/>
        <v>254.92</v>
      </c>
      <c r="S852" s="22">
        <f t="shared" si="301"/>
        <v>10133.11</v>
      </c>
      <c r="U852" s="22">
        <v>10897.87</v>
      </c>
      <c r="V852" s="23">
        <v>10</v>
      </c>
      <c r="W852" s="23">
        <v>15</v>
      </c>
      <c r="X852" s="23">
        <f t="shared" si="302"/>
        <v>-5</v>
      </c>
      <c r="Y852" s="24">
        <f t="shared" si="303"/>
        <v>-60</v>
      </c>
      <c r="Z852" s="24">
        <f t="shared" si="304"/>
        <v>111</v>
      </c>
      <c r="AA852" s="22">
        <f t="shared" si="308"/>
        <v>98.179009009009022</v>
      </c>
      <c r="AB852" s="22">
        <f t="shared" si="309"/>
        <v>1178.1481081081083</v>
      </c>
      <c r="AC852" s="22">
        <f t="shared" si="307"/>
        <v>9719.7218918918916</v>
      </c>
      <c r="AD852" s="22">
        <f t="shared" si="305"/>
        <v>-413.38810810810901</v>
      </c>
      <c r="AE852" s="24"/>
      <c r="AF852" s="4">
        <v>1178.1481081081083</v>
      </c>
      <c r="AG852" s="4">
        <v>0</v>
      </c>
      <c r="AH852" s="4">
        <f t="shared" si="306"/>
        <v>1178.1481081081083</v>
      </c>
    </row>
    <row r="853" spans="1:34">
      <c r="A853" s="16" t="s">
        <v>1998</v>
      </c>
      <c r="B853" s="16" t="s">
        <v>1987</v>
      </c>
      <c r="C853" s="16" t="s">
        <v>1997</v>
      </c>
      <c r="D853" s="19">
        <v>44378</v>
      </c>
      <c r="E853" s="16" t="s">
        <v>111</v>
      </c>
      <c r="F853" s="20">
        <v>15</v>
      </c>
      <c r="G853" s="20">
        <v>0</v>
      </c>
      <c r="H853" s="20">
        <v>13</v>
      </c>
      <c r="I853" s="20">
        <v>10</v>
      </c>
      <c r="J853" s="21">
        <f t="shared" si="297"/>
        <v>166</v>
      </c>
      <c r="K853" s="22">
        <v>11533.15</v>
      </c>
      <c r="L853" s="19">
        <v>44804</v>
      </c>
      <c r="M853" s="22">
        <v>897.02</v>
      </c>
      <c r="N853" s="22">
        <v>10636.13</v>
      </c>
      <c r="O853" s="22">
        <f t="shared" si="298"/>
        <v>11148.71</v>
      </c>
      <c r="P853" s="22">
        <v>512.58000000000004</v>
      </c>
      <c r="Q853" s="22">
        <f t="shared" si="299"/>
        <v>64.072500000000005</v>
      </c>
      <c r="R853" s="22">
        <f t="shared" si="300"/>
        <v>256.29000000000002</v>
      </c>
      <c r="S853" s="22">
        <f t="shared" si="301"/>
        <v>10379.839999999998</v>
      </c>
      <c r="U853" s="22">
        <v>11148.71</v>
      </c>
      <c r="V853" s="23">
        <v>10</v>
      </c>
      <c r="W853" s="23">
        <v>15</v>
      </c>
      <c r="X853" s="23">
        <f t="shared" si="302"/>
        <v>-5</v>
      </c>
      <c r="Y853" s="24">
        <f t="shared" si="303"/>
        <v>-60</v>
      </c>
      <c r="Z853" s="24">
        <f t="shared" si="304"/>
        <v>114</v>
      </c>
      <c r="AA853" s="22">
        <f t="shared" si="308"/>
        <v>97.795701754385959</v>
      </c>
      <c r="AB853" s="22">
        <f t="shared" si="309"/>
        <v>1173.5484210526315</v>
      </c>
      <c r="AC853" s="22">
        <f t="shared" si="307"/>
        <v>9975.1615789473672</v>
      </c>
      <c r="AD853" s="22">
        <f t="shared" si="305"/>
        <v>-404.67842105263117</v>
      </c>
      <c r="AE853" s="24"/>
      <c r="AF853" s="4">
        <v>1173.5484210526315</v>
      </c>
      <c r="AG853" s="4">
        <v>0</v>
      </c>
      <c r="AH853" s="4">
        <f t="shared" si="306"/>
        <v>1173.5484210526315</v>
      </c>
    </row>
    <row r="854" spans="1:34">
      <c r="A854" s="16" t="s">
        <v>1999</v>
      </c>
      <c r="B854" s="16" t="s">
        <v>515</v>
      </c>
      <c r="C854" s="16" t="s">
        <v>1989</v>
      </c>
      <c r="D854" s="19">
        <v>44470</v>
      </c>
      <c r="E854" s="16" t="s">
        <v>111</v>
      </c>
      <c r="F854" s="20">
        <v>15</v>
      </c>
      <c r="G854" s="20">
        <v>0</v>
      </c>
      <c r="H854" s="20">
        <v>14</v>
      </c>
      <c r="I854" s="20">
        <v>1</v>
      </c>
      <c r="J854" s="21">
        <f t="shared" si="297"/>
        <v>169</v>
      </c>
      <c r="K854" s="22">
        <v>6027.29</v>
      </c>
      <c r="L854" s="19">
        <v>44804</v>
      </c>
      <c r="M854" s="22">
        <v>368.34</v>
      </c>
      <c r="N854" s="22">
        <v>5658.95</v>
      </c>
      <c r="O854" s="22">
        <f t="shared" si="298"/>
        <v>5926.83</v>
      </c>
      <c r="P854" s="22">
        <v>267.88</v>
      </c>
      <c r="Q854" s="22">
        <f t="shared" si="299"/>
        <v>33.484999999999999</v>
      </c>
      <c r="R854" s="22">
        <f t="shared" si="300"/>
        <v>133.94</v>
      </c>
      <c r="S854" s="22">
        <f t="shared" si="301"/>
        <v>5525.01</v>
      </c>
      <c r="U854" s="22">
        <v>5926.83</v>
      </c>
      <c r="V854" s="23">
        <v>10</v>
      </c>
      <c r="W854" s="23">
        <v>15</v>
      </c>
      <c r="X854" s="23">
        <f t="shared" si="302"/>
        <v>-5</v>
      </c>
      <c r="Y854" s="24">
        <f t="shared" si="303"/>
        <v>-60</v>
      </c>
      <c r="Z854" s="24">
        <f t="shared" si="304"/>
        <v>117</v>
      </c>
      <c r="AA854" s="22">
        <f t="shared" si="308"/>
        <v>50.656666666666666</v>
      </c>
      <c r="AB854" s="22">
        <f t="shared" si="309"/>
        <v>607.88</v>
      </c>
      <c r="AC854" s="22">
        <f t="shared" si="307"/>
        <v>5318.95</v>
      </c>
      <c r="AD854" s="22">
        <f t="shared" si="305"/>
        <v>-206.0600000000004</v>
      </c>
      <c r="AE854" s="24"/>
      <c r="AF854" s="4">
        <v>607.88</v>
      </c>
      <c r="AG854" s="4">
        <v>0</v>
      </c>
      <c r="AH854" s="4">
        <f t="shared" si="306"/>
        <v>607.88</v>
      </c>
    </row>
    <row r="855" spans="1:34">
      <c r="A855" s="16" t="s">
        <v>2000</v>
      </c>
      <c r="B855" s="16" t="s">
        <v>515</v>
      </c>
      <c r="C855" s="16" t="s">
        <v>1989</v>
      </c>
      <c r="D855" s="19">
        <v>44743</v>
      </c>
      <c r="E855" s="16" t="s">
        <v>111</v>
      </c>
      <c r="F855" s="20">
        <v>15</v>
      </c>
      <c r="G855" s="20">
        <v>0</v>
      </c>
      <c r="H855" s="20">
        <v>14</v>
      </c>
      <c r="I855" s="20">
        <v>10</v>
      </c>
      <c r="J855" s="21">
        <f t="shared" si="297"/>
        <v>178</v>
      </c>
      <c r="K855" s="22">
        <v>121.18</v>
      </c>
      <c r="L855" s="19">
        <v>44804</v>
      </c>
      <c r="M855" s="22">
        <v>1.34</v>
      </c>
      <c r="N855" s="22">
        <v>119.84</v>
      </c>
      <c r="O855" s="22">
        <f t="shared" si="298"/>
        <v>121.18</v>
      </c>
      <c r="P855" s="22">
        <v>1.34</v>
      </c>
      <c r="Q855" s="22">
        <f>+P855/2</f>
        <v>0.67</v>
      </c>
      <c r="R855" s="22">
        <f t="shared" si="300"/>
        <v>2.68</v>
      </c>
      <c r="S855" s="22">
        <f t="shared" si="301"/>
        <v>117.16</v>
      </c>
      <c r="U855" s="22">
        <v>121.18</v>
      </c>
      <c r="V855" s="23">
        <v>10</v>
      </c>
      <c r="W855" s="23">
        <v>15</v>
      </c>
      <c r="X855" s="23">
        <f t="shared" si="302"/>
        <v>-5</v>
      </c>
      <c r="Y855" s="24">
        <f t="shared" si="303"/>
        <v>-60</v>
      </c>
      <c r="Z855" s="24">
        <f>+V855*12</f>
        <v>120</v>
      </c>
      <c r="AA855" s="22">
        <f>+U855/Z855</f>
        <v>1.0098333333333334</v>
      </c>
      <c r="AB855" s="22">
        <f>+AA855*6</f>
        <v>6.0590000000000002</v>
      </c>
      <c r="AC855" s="22">
        <f>+U855-AB855</f>
        <v>115.12100000000001</v>
      </c>
      <c r="AD855" s="22">
        <f t="shared" si="305"/>
        <v>-2.0389999999999873</v>
      </c>
      <c r="AE855" s="24"/>
      <c r="AF855" s="4">
        <v>6.0590000000000002</v>
      </c>
      <c r="AG855" s="4">
        <v>0</v>
      </c>
      <c r="AH855" s="4">
        <f t="shared" si="306"/>
        <v>6.0590000000000002</v>
      </c>
    </row>
    <row r="856" spans="1:34">
      <c r="A856" s="37" t="s">
        <v>2001</v>
      </c>
      <c r="B856" s="37" t="s">
        <v>515</v>
      </c>
      <c r="C856" s="37" t="s">
        <v>1989</v>
      </c>
      <c r="D856" s="38">
        <v>44835</v>
      </c>
      <c r="E856" s="37" t="s">
        <v>111</v>
      </c>
      <c r="F856" s="20">
        <v>15</v>
      </c>
      <c r="G856" s="20">
        <v>0</v>
      </c>
      <c r="H856" s="20">
        <v>14</v>
      </c>
      <c r="I856" s="20">
        <v>9</v>
      </c>
      <c r="J856" s="21">
        <f t="shared" si="297"/>
        <v>177</v>
      </c>
      <c r="K856" s="39">
        <v>819.24</v>
      </c>
      <c r="L856" s="38">
        <v>44926</v>
      </c>
      <c r="M856" s="39">
        <v>13.65</v>
      </c>
      <c r="N856" s="22"/>
      <c r="O856" s="22"/>
      <c r="P856" s="22"/>
      <c r="Q856" s="22"/>
      <c r="R856" s="39">
        <v>13.65</v>
      </c>
      <c r="S856" s="39">
        <v>805.59</v>
      </c>
      <c r="U856" s="39">
        <v>819.24</v>
      </c>
      <c r="V856" s="23">
        <v>10</v>
      </c>
      <c r="W856" s="23">
        <v>15</v>
      </c>
      <c r="X856" s="23">
        <f t="shared" si="302"/>
        <v>-5</v>
      </c>
      <c r="Y856" s="24">
        <f t="shared" si="303"/>
        <v>-60</v>
      </c>
      <c r="Z856" s="24">
        <f>+V856*12</f>
        <v>120</v>
      </c>
      <c r="AA856" s="22">
        <f>+U856/Z856</f>
        <v>6.827</v>
      </c>
      <c r="AB856" s="22">
        <f>+AA856*3</f>
        <v>20.481000000000002</v>
      </c>
      <c r="AC856" s="22">
        <f>+U856-AB856</f>
        <v>798.75900000000001</v>
      </c>
      <c r="AD856" s="22">
        <f t="shared" si="305"/>
        <v>-6.8310000000000173</v>
      </c>
      <c r="AE856" s="24"/>
      <c r="AF856" s="4">
        <v>20.481000000000002</v>
      </c>
      <c r="AG856" s="4">
        <v>0</v>
      </c>
      <c r="AH856" s="4">
        <f t="shared" si="306"/>
        <v>20.481000000000002</v>
      </c>
    </row>
    <row r="857" spans="1:34">
      <c r="A857" s="16" t="s">
        <v>1928</v>
      </c>
      <c r="K857" s="35">
        <f>SUM(K828:K856)-1</f>
        <v>337291.52999999997</v>
      </c>
      <c r="M857" s="22">
        <v>267022.2</v>
      </c>
      <c r="N857" s="22">
        <v>69451.09</v>
      </c>
      <c r="O857" s="4">
        <f>SUM(O828:O856)</f>
        <v>71117.489999999991</v>
      </c>
      <c r="P857" s="4">
        <f>SUM(P828:P856)</f>
        <v>1666.3999999999999</v>
      </c>
      <c r="Q857" s="4">
        <f>SUM(Q828:Q856)</f>
        <v>208.80249999999998</v>
      </c>
      <c r="R857" s="4">
        <f>SUM(R828:R856)</f>
        <v>848.8599999999999</v>
      </c>
      <c r="S857" s="36">
        <f>SUM(S828:S856)</f>
        <v>69421.469999999987</v>
      </c>
      <c r="U857" s="4">
        <v>71117.489999999991</v>
      </c>
      <c r="AA857" s="4">
        <f>SUM(AA828:AA856)</f>
        <v>375.16158471297484</v>
      </c>
      <c r="AB857" s="4">
        <f>SUM(AB828:AB856)</f>
        <v>3899.1470165556984</v>
      </c>
      <c r="AC857" s="4">
        <f>SUM(AC828:AC856)</f>
        <v>29165.362983444305</v>
      </c>
      <c r="AD857" s="4">
        <f>SUM(AD828:AD856)</f>
        <v>-40256.107016555696</v>
      </c>
      <c r="AF857" s="4">
        <f>SUM(AF828:AF856)-1</f>
        <v>3898.1470165556984</v>
      </c>
      <c r="AG857" s="4">
        <f t="shared" ref="AG857" si="310">SUM(AG828:AG856)</f>
        <v>38872.22</v>
      </c>
      <c r="AH857" s="4">
        <f>SUM(AH828:AH856)-1</f>
        <v>42770.36701655569</v>
      </c>
    </row>
    <row r="858" spans="1:34">
      <c r="A858" s="16" t="s">
        <v>69</v>
      </c>
      <c r="K858" s="22">
        <v>0</v>
      </c>
      <c r="M858" s="22">
        <v>0</v>
      </c>
      <c r="N858" s="22">
        <v>0</v>
      </c>
      <c r="AB858" s="4"/>
      <c r="AC858" s="4"/>
      <c r="AD858" s="4"/>
      <c r="AF858" s="4"/>
      <c r="AG858" s="4"/>
      <c r="AH858" s="4"/>
    </row>
    <row r="859" spans="1:34">
      <c r="A859" s="16" t="s">
        <v>70</v>
      </c>
      <c r="AB859" s="4"/>
      <c r="AC859" s="4"/>
      <c r="AD859" s="4"/>
      <c r="AF859" s="4"/>
      <c r="AG859" s="4"/>
      <c r="AH859" s="4"/>
    </row>
    <row r="860" spans="1:34">
      <c r="A860" s="16" t="s">
        <v>71</v>
      </c>
      <c r="K860" s="22">
        <f>+K857</f>
        <v>337291.52999999997</v>
      </c>
      <c r="M860" s="22">
        <v>267022.2</v>
      </c>
      <c r="N860" s="22">
        <v>69451.09</v>
      </c>
      <c r="AB860" s="4"/>
      <c r="AC860" s="4"/>
      <c r="AD860" s="4"/>
      <c r="AF860" s="4"/>
      <c r="AG860" s="4"/>
      <c r="AH860" s="4"/>
    </row>
    <row r="861" spans="1:34">
      <c r="A861" s="16" t="s">
        <v>2002</v>
      </c>
      <c r="AB861" s="4"/>
      <c r="AC861" s="4"/>
      <c r="AD861" s="4"/>
      <c r="AF861" s="4"/>
      <c r="AG861" s="4"/>
      <c r="AH861" s="4"/>
    </row>
    <row r="862" spans="1:34">
      <c r="A862" s="16" t="s">
        <v>73</v>
      </c>
      <c r="AB862" s="4"/>
      <c r="AC862" s="4"/>
      <c r="AD862" s="4"/>
      <c r="AF862" s="4"/>
      <c r="AG862" s="4"/>
      <c r="AH862" s="4"/>
    </row>
    <row r="863" spans="1:34">
      <c r="A863" s="16" t="s">
        <v>2003</v>
      </c>
      <c r="AB863" s="4"/>
      <c r="AC863" s="4"/>
      <c r="AD863" s="4"/>
      <c r="AF863" s="4"/>
      <c r="AG863" s="4"/>
      <c r="AH863" s="4"/>
    </row>
    <row r="864" spans="1:34">
      <c r="A864" s="16" t="s">
        <v>2004</v>
      </c>
      <c r="B864" s="16" t="s">
        <v>2005</v>
      </c>
      <c r="C864" s="16" t="s">
        <v>2006</v>
      </c>
      <c r="D864" s="19">
        <v>27576</v>
      </c>
      <c r="E864" s="16" t="s">
        <v>111</v>
      </c>
      <c r="F864" s="20">
        <v>50</v>
      </c>
      <c r="G864" s="20">
        <v>0</v>
      </c>
      <c r="H864" s="20">
        <v>2</v>
      </c>
      <c r="I864" s="20">
        <v>10</v>
      </c>
      <c r="J864" s="21">
        <f t="shared" ref="J864:J927" si="311">(H864*12)+I864</f>
        <v>34</v>
      </c>
      <c r="K864" s="22">
        <v>28186</v>
      </c>
      <c r="L864" s="19">
        <v>44804</v>
      </c>
      <c r="M864" s="22">
        <v>26465.06</v>
      </c>
      <c r="N864" s="22">
        <v>1720.94</v>
      </c>
      <c r="O864" s="22">
        <f t="shared" ref="O864:O927" si="312">+N864+P864</f>
        <v>2096.75</v>
      </c>
      <c r="P864" s="22">
        <v>375.81</v>
      </c>
      <c r="Q864" s="22">
        <f t="shared" ref="Q864:Q927" si="313">+P864/8</f>
        <v>46.97625</v>
      </c>
      <c r="R864" s="22">
        <f t="shared" ref="R864:R927" si="314">+Q864*4</f>
        <v>187.905</v>
      </c>
      <c r="S864" s="22">
        <f t="shared" ref="S864:S927" si="315">+O864-P864-R864</f>
        <v>1533.0350000000001</v>
      </c>
      <c r="U864" s="22">
        <v>2096.75</v>
      </c>
      <c r="V864" s="23">
        <v>40</v>
      </c>
      <c r="W864" s="23">
        <v>50</v>
      </c>
      <c r="X864" s="23">
        <f t="shared" ref="X864:X927" si="316">+V864-W864</f>
        <v>-10</v>
      </c>
      <c r="Y864" s="24">
        <f t="shared" ref="Y864:Y927" si="317">+X864*12</f>
        <v>-120</v>
      </c>
      <c r="Z864" s="24">
        <f t="shared" ref="Z864:Z927" si="318">+J864+Y864+8</f>
        <v>-78</v>
      </c>
      <c r="AA864" s="22">
        <v>0</v>
      </c>
      <c r="AB864" s="22">
        <v>0</v>
      </c>
      <c r="AC864" s="22">
        <v>0</v>
      </c>
      <c r="AD864" s="22">
        <f t="shared" ref="AD864:AD927" si="319">+AC864-S864</f>
        <v>-1533.0350000000001</v>
      </c>
      <c r="AE864" s="24"/>
      <c r="AF864" s="4">
        <v>0</v>
      </c>
      <c r="AG864" s="4">
        <v>2096.75</v>
      </c>
      <c r="AH864" s="4">
        <f t="shared" ref="AH864:AH927" si="320">+AF864+AG864</f>
        <v>2096.75</v>
      </c>
    </row>
    <row r="865" spans="1:34">
      <c r="A865" s="16" t="s">
        <v>2007</v>
      </c>
      <c r="B865" s="16" t="s">
        <v>2008</v>
      </c>
      <c r="C865" s="16" t="s">
        <v>2006</v>
      </c>
      <c r="D865" s="19">
        <v>27942</v>
      </c>
      <c r="E865" s="16" t="s">
        <v>111</v>
      </c>
      <c r="F865" s="20">
        <v>50</v>
      </c>
      <c r="G865" s="20">
        <v>0</v>
      </c>
      <c r="H865" s="20">
        <v>3</v>
      </c>
      <c r="I865" s="20">
        <v>10</v>
      </c>
      <c r="J865" s="21">
        <f t="shared" si="311"/>
        <v>46</v>
      </c>
      <c r="K865" s="22">
        <v>2291.8200000000002</v>
      </c>
      <c r="L865" s="19">
        <v>44804</v>
      </c>
      <c r="M865" s="22">
        <v>2116.2800000000002</v>
      </c>
      <c r="N865" s="22">
        <v>175.54</v>
      </c>
      <c r="O865" s="22">
        <f t="shared" si="312"/>
        <v>206.1</v>
      </c>
      <c r="P865" s="22">
        <v>30.56</v>
      </c>
      <c r="Q865" s="22">
        <f t="shared" si="313"/>
        <v>3.82</v>
      </c>
      <c r="R865" s="22">
        <f t="shared" si="314"/>
        <v>15.28</v>
      </c>
      <c r="S865" s="22">
        <f t="shared" si="315"/>
        <v>160.26</v>
      </c>
      <c r="U865" s="22">
        <v>206.1</v>
      </c>
      <c r="V865" s="23">
        <v>40</v>
      </c>
      <c r="W865" s="23">
        <v>50</v>
      </c>
      <c r="X865" s="23">
        <f t="shared" si="316"/>
        <v>-10</v>
      </c>
      <c r="Y865" s="24">
        <f t="shared" si="317"/>
        <v>-120</v>
      </c>
      <c r="Z865" s="24">
        <f t="shared" si="318"/>
        <v>-66</v>
      </c>
      <c r="AA865" s="22">
        <v>0</v>
      </c>
      <c r="AB865" s="22">
        <v>0</v>
      </c>
      <c r="AC865" s="22">
        <v>0</v>
      </c>
      <c r="AD865" s="22">
        <f t="shared" si="319"/>
        <v>-160.26</v>
      </c>
      <c r="AE865" s="24"/>
      <c r="AF865" s="4">
        <v>0</v>
      </c>
      <c r="AG865" s="4">
        <v>206.1</v>
      </c>
      <c r="AH865" s="4">
        <f t="shared" si="320"/>
        <v>206.1</v>
      </c>
    </row>
    <row r="866" spans="1:34">
      <c r="A866" s="16" t="s">
        <v>2009</v>
      </c>
      <c r="B866" s="16" t="s">
        <v>2010</v>
      </c>
      <c r="C866" s="16" t="s">
        <v>2006</v>
      </c>
      <c r="D866" s="19">
        <v>28307</v>
      </c>
      <c r="E866" s="16" t="s">
        <v>111</v>
      </c>
      <c r="F866" s="20">
        <v>50</v>
      </c>
      <c r="G866" s="20">
        <v>0</v>
      </c>
      <c r="H866" s="20">
        <v>4</v>
      </c>
      <c r="I866" s="20">
        <v>10</v>
      </c>
      <c r="J866" s="21">
        <f t="shared" si="311"/>
        <v>58</v>
      </c>
      <c r="K866" s="22">
        <v>13276.05</v>
      </c>
      <c r="L866" s="19">
        <v>44804</v>
      </c>
      <c r="M866" s="22">
        <v>11992.66</v>
      </c>
      <c r="N866" s="22">
        <v>1283.3900000000001</v>
      </c>
      <c r="O866" s="22">
        <f t="shared" si="312"/>
        <v>1460.4</v>
      </c>
      <c r="P866" s="22">
        <v>177.01</v>
      </c>
      <c r="Q866" s="22">
        <f t="shared" si="313"/>
        <v>22.126249999999999</v>
      </c>
      <c r="R866" s="22">
        <f t="shared" si="314"/>
        <v>88.504999999999995</v>
      </c>
      <c r="S866" s="22">
        <f t="shared" si="315"/>
        <v>1194.8850000000002</v>
      </c>
      <c r="U866" s="22">
        <v>1460.4</v>
      </c>
      <c r="V866" s="23">
        <v>40</v>
      </c>
      <c r="W866" s="23">
        <v>50</v>
      </c>
      <c r="X866" s="23">
        <f t="shared" si="316"/>
        <v>-10</v>
      </c>
      <c r="Y866" s="24">
        <f t="shared" si="317"/>
        <v>-120</v>
      </c>
      <c r="Z866" s="24">
        <f t="shared" si="318"/>
        <v>-54</v>
      </c>
      <c r="AA866" s="22">
        <v>0</v>
      </c>
      <c r="AB866" s="22">
        <v>0</v>
      </c>
      <c r="AC866" s="22">
        <v>0</v>
      </c>
      <c r="AD866" s="22">
        <f t="shared" si="319"/>
        <v>-1194.8850000000002</v>
      </c>
      <c r="AE866" s="24"/>
      <c r="AF866" s="4">
        <v>0</v>
      </c>
      <c r="AG866" s="4">
        <v>1460.4</v>
      </c>
      <c r="AH866" s="4">
        <f t="shared" si="320"/>
        <v>1460.4</v>
      </c>
    </row>
    <row r="867" spans="1:34">
      <c r="A867" s="16" t="s">
        <v>2011</v>
      </c>
      <c r="B867" s="16" t="s">
        <v>2012</v>
      </c>
      <c r="C867" s="16" t="s">
        <v>2006</v>
      </c>
      <c r="D867" s="19">
        <v>28368</v>
      </c>
      <c r="E867" s="16" t="s">
        <v>111</v>
      </c>
      <c r="F867" s="20">
        <v>50</v>
      </c>
      <c r="G867" s="20">
        <v>0</v>
      </c>
      <c r="H867" s="20">
        <v>5</v>
      </c>
      <c r="I867" s="20">
        <v>0</v>
      </c>
      <c r="J867" s="21">
        <f t="shared" si="311"/>
        <v>60</v>
      </c>
      <c r="K867" s="22">
        <v>51342.82</v>
      </c>
      <c r="L867" s="19">
        <v>44804</v>
      </c>
      <c r="M867" s="22">
        <v>46208.7</v>
      </c>
      <c r="N867" s="22">
        <v>5134.12</v>
      </c>
      <c r="O867" s="22">
        <f t="shared" si="312"/>
        <v>5818.69</v>
      </c>
      <c r="P867" s="22">
        <v>684.57</v>
      </c>
      <c r="Q867" s="22">
        <f t="shared" si="313"/>
        <v>85.571250000000006</v>
      </c>
      <c r="R867" s="22">
        <f t="shared" si="314"/>
        <v>342.28500000000003</v>
      </c>
      <c r="S867" s="22">
        <f t="shared" si="315"/>
        <v>4791.835</v>
      </c>
      <c r="U867" s="22">
        <v>5818.69</v>
      </c>
      <c r="V867" s="23">
        <v>40</v>
      </c>
      <c r="W867" s="23">
        <v>50</v>
      </c>
      <c r="X867" s="23">
        <f t="shared" si="316"/>
        <v>-10</v>
      </c>
      <c r="Y867" s="24">
        <f t="shared" si="317"/>
        <v>-120</v>
      </c>
      <c r="Z867" s="24">
        <f t="shared" si="318"/>
        <v>-52</v>
      </c>
      <c r="AA867" s="22">
        <v>0</v>
      </c>
      <c r="AB867" s="22">
        <v>0</v>
      </c>
      <c r="AC867" s="22">
        <v>0</v>
      </c>
      <c r="AD867" s="22">
        <f t="shared" si="319"/>
        <v>-4791.835</v>
      </c>
      <c r="AE867" s="24"/>
      <c r="AF867" s="4">
        <v>0</v>
      </c>
      <c r="AG867" s="4">
        <v>5818.69</v>
      </c>
      <c r="AH867" s="4">
        <f t="shared" si="320"/>
        <v>5818.69</v>
      </c>
    </row>
    <row r="868" spans="1:34">
      <c r="A868" s="16" t="s">
        <v>2013</v>
      </c>
      <c r="B868" s="16" t="s">
        <v>2014</v>
      </c>
      <c r="C868" s="16" t="s">
        <v>2006</v>
      </c>
      <c r="D868" s="19">
        <v>28672</v>
      </c>
      <c r="E868" s="16" t="s">
        <v>111</v>
      </c>
      <c r="F868" s="20">
        <v>50</v>
      </c>
      <c r="G868" s="20">
        <v>0</v>
      </c>
      <c r="H868" s="20">
        <v>5</v>
      </c>
      <c r="I868" s="20">
        <v>10</v>
      </c>
      <c r="J868" s="21">
        <f t="shared" si="311"/>
        <v>70</v>
      </c>
      <c r="K868" s="22">
        <v>6763.59</v>
      </c>
      <c r="L868" s="19">
        <v>44804</v>
      </c>
      <c r="M868" s="22">
        <v>5974.43</v>
      </c>
      <c r="N868" s="22">
        <v>789.16</v>
      </c>
      <c r="O868" s="22">
        <f t="shared" si="312"/>
        <v>879.33999999999992</v>
      </c>
      <c r="P868" s="22">
        <v>90.18</v>
      </c>
      <c r="Q868" s="22">
        <f t="shared" si="313"/>
        <v>11.272500000000001</v>
      </c>
      <c r="R868" s="22">
        <f t="shared" si="314"/>
        <v>45.09</v>
      </c>
      <c r="S868" s="22">
        <f t="shared" si="315"/>
        <v>744.06999999999982</v>
      </c>
      <c r="U868" s="22">
        <v>879.33999999999992</v>
      </c>
      <c r="V868" s="23">
        <v>40</v>
      </c>
      <c r="W868" s="23">
        <v>50</v>
      </c>
      <c r="X868" s="23">
        <f t="shared" si="316"/>
        <v>-10</v>
      </c>
      <c r="Y868" s="24">
        <f t="shared" si="317"/>
        <v>-120</v>
      </c>
      <c r="Z868" s="24">
        <f t="shared" si="318"/>
        <v>-42</v>
      </c>
      <c r="AA868" s="22">
        <v>0</v>
      </c>
      <c r="AB868" s="22">
        <v>0</v>
      </c>
      <c r="AC868" s="22">
        <v>0</v>
      </c>
      <c r="AD868" s="22">
        <f t="shared" si="319"/>
        <v>-744.06999999999982</v>
      </c>
      <c r="AE868" s="24"/>
      <c r="AF868" s="4">
        <v>0</v>
      </c>
      <c r="AG868" s="4">
        <v>879.33999999999992</v>
      </c>
      <c r="AH868" s="4">
        <f t="shared" si="320"/>
        <v>879.33999999999992</v>
      </c>
    </row>
    <row r="869" spans="1:34">
      <c r="A869" s="16" t="s">
        <v>2015</v>
      </c>
      <c r="B869" s="16" t="s">
        <v>2016</v>
      </c>
      <c r="C869" s="16" t="s">
        <v>2006</v>
      </c>
      <c r="D869" s="19">
        <v>29037</v>
      </c>
      <c r="E869" s="16" t="s">
        <v>111</v>
      </c>
      <c r="F869" s="20">
        <v>50</v>
      </c>
      <c r="G869" s="20">
        <v>0</v>
      </c>
      <c r="H869" s="20">
        <v>6</v>
      </c>
      <c r="I869" s="20">
        <v>10</v>
      </c>
      <c r="J869" s="21">
        <f t="shared" si="311"/>
        <v>82</v>
      </c>
      <c r="K869" s="22">
        <v>22667.73</v>
      </c>
      <c r="L869" s="19">
        <v>44804</v>
      </c>
      <c r="M869" s="22">
        <v>19570.04</v>
      </c>
      <c r="N869" s="22">
        <v>3097.69</v>
      </c>
      <c r="O869" s="22">
        <f t="shared" si="312"/>
        <v>3399.9300000000003</v>
      </c>
      <c r="P869" s="22">
        <v>302.24</v>
      </c>
      <c r="Q869" s="22">
        <f t="shared" si="313"/>
        <v>37.78</v>
      </c>
      <c r="R869" s="22">
        <f t="shared" si="314"/>
        <v>151.12</v>
      </c>
      <c r="S869" s="22">
        <f t="shared" si="315"/>
        <v>2946.5700000000006</v>
      </c>
      <c r="U869" s="22">
        <v>3399.9300000000003</v>
      </c>
      <c r="V869" s="23">
        <v>40</v>
      </c>
      <c r="W869" s="23">
        <v>50</v>
      </c>
      <c r="X869" s="23">
        <f t="shared" si="316"/>
        <v>-10</v>
      </c>
      <c r="Y869" s="24">
        <f t="shared" si="317"/>
        <v>-120</v>
      </c>
      <c r="Z869" s="24">
        <f t="shared" si="318"/>
        <v>-30</v>
      </c>
      <c r="AA869" s="22">
        <v>0</v>
      </c>
      <c r="AB869" s="22">
        <v>0</v>
      </c>
      <c r="AC869" s="22">
        <v>0</v>
      </c>
      <c r="AD869" s="22">
        <f t="shared" si="319"/>
        <v>-2946.5700000000006</v>
      </c>
      <c r="AE869" s="24"/>
      <c r="AF869" s="4">
        <v>0</v>
      </c>
      <c r="AG869" s="4">
        <v>3399.9300000000003</v>
      </c>
      <c r="AH869" s="4">
        <f t="shared" si="320"/>
        <v>3399.9300000000003</v>
      </c>
    </row>
    <row r="870" spans="1:34">
      <c r="A870" s="16" t="s">
        <v>2017</v>
      </c>
      <c r="B870" s="16" t="s">
        <v>2018</v>
      </c>
      <c r="C870" s="16" t="s">
        <v>2006</v>
      </c>
      <c r="D870" s="19">
        <v>29403</v>
      </c>
      <c r="E870" s="16" t="s">
        <v>111</v>
      </c>
      <c r="F870" s="20">
        <v>50</v>
      </c>
      <c r="G870" s="20">
        <v>0</v>
      </c>
      <c r="H870" s="20">
        <v>7</v>
      </c>
      <c r="I870" s="20">
        <v>10</v>
      </c>
      <c r="J870" s="21">
        <f t="shared" si="311"/>
        <v>94</v>
      </c>
      <c r="K870" s="22">
        <v>7253.06</v>
      </c>
      <c r="L870" s="19">
        <v>44804</v>
      </c>
      <c r="M870" s="22">
        <v>6116.7</v>
      </c>
      <c r="N870" s="22">
        <v>1136.3599999999999</v>
      </c>
      <c r="O870" s="22">
        <f t="shared" si="312"/>
        <v>1233.06</v>
      </c>
      <c r="P870" s="22">
        <v>96.7</v>
      </c>
      <c r="Q870" s="22">
        <f t="shared" si="313"/>
        <v>12.0875</v>
      </c>
      <c r="R870" s="22">
        <f t="shared" si="314"/>
        <v>48.35</v>
      </c>
      <c r="S870" s="22">
        <f t="shared" si="315"/>
        <v>1088.01</v>
      </c>
      <c r="U870" s="22">
        <v>1233.06</v>
      </c>
      <c r="V870" s="23">
        <v>40</v>
      </c>
      <c r="W870" s="23">
        <v>50</v>
      </c>
      <c r="X870" s="23">
        <f t="shared" si="316"/>
        <v>-10</v>
      </c>
      <c r="Y870" s="24">
        <f t="shared" si="317"/>
        <v>-120</v>
      </c>
      <c r="Z870" s="24">
        <f t="shared" si="318"/>
        <v>-18</v>
      </c>
      <c r="AA870" s="22">
        <v>0</v>
      </c>
      <c r="AB870" s="22">
        <v>0</v>
      </c>
      <c r="AC870" s="22">
        <v>0</v>
      </c>
      <c r="AD870" s="22">
        <f t="shared" si="319"/>
        <v>-1088.01</v>
      </c>
      <c r="AE870" s="24"/>
      <c r="AF870" s="4">
        <v>0</v>
      </c>
      <c r="AG870" s="4">
        <v>1233.06</v>
      </c>
      <c r="AH870" s="4">
        <f t="shared" si="320"/>
        <v>1233.06</v>
      </c>
    </row>
    <row r="871" spans="1:34">
      <c r="A871" s="16" t="s">
        <v>2019</v>
      </c>
      <c r="B871" s="16" t="s">
        <v>2020</v>
      </c>
      <c r="C871" s="16" t="s">
        <v>2006</v>
      </c>
      <c r="D871" s="19">
        <v>29768</v>
      </c>
      <c r="E871" s="16" t="s">
        <v>111</v>
      </c>
      <c r="F871" s="20">
        <v>50</v>
      </c>
      <c r="G871" s="20">
        <v>0</v>
      </c>
      <c r="H871" s="20">
        <v>8</v>
      </c>
      <c r="I871" s="20">
        <v>10</v>
      </c>
      <c r="J871" s="21">
        <f t="shared" si="311"/>
        <v>106</v>
      </c>
      <c r="K871" s="22">
        <v>9499.35</v>
      </c>
      <c r="L871" s="19">
        <v>44804</v>
      </c>
      <c r="M871" s="22">
        <v>7821.25</v>
      </c>
      <c r="N871" s="22">
        <v>1678.1</v>
      </c>
      <c r="O871" s="22">
        <f t="shared" si="312"/>
        <v>1804.76</v>
      </c>
      <c r="P871" s="22">
        <v>126.66</v>
      </c>
      <c r="Q871" s="22">
        <f t="shared" si="313"/>
        <v>15.8325</v>
      </c>
      <c r="R871" s="22">
        <f t="shared" si="314"/>
        <v>63.33</v>
      </c>
      <c r="S871" s="22">
        <f t="shared" si="315"/>
        <v>1614.77</v>
      </c>
      <c r="U871" s="22">
        <v>1804.76</v>
      </c>
      <c r="V871" s="23">
        <v>40</v>
      </c>
      <c r="W871" s="23">
        <v>50</v>
      </c>
      <c r="X871" s="23">
        <f t="shared" si="316"/>
        <v>-10</v>
      </c>
      <c r="Y871" s="24">
        <f t="shared" si="317"/>
        <v>-120</v>
      </c>
      <c r="Z871" s="24">
        <f t="shared" si="318"/>
        <v>-6</v>
      </c>
      <c r="AA871" s="22">
        <v>0</v>
      </c>
      <c r="AB871" s="22">
        <v>0</v>
      </c>
      <c r="AC871" s="22">
        <v>0</v>
      </c>
      <c r="AD871" s="22">
        <f t="shared" si="319"/>
        <v>-1614.77</v>
      </c>
      <c r="AE871" s="24"/>
      <c r="AF871" s="4">
        <v>0</v>
      </c>
      <c r="AG871" s="4">
        <v>1804.76</v>
      </c>
      <c r="AH871" s="4">
        <f t="shared" si="320"/>
        <v>1804.76</v>
      </c>
    </row>
    <row r="872" spans="1:34">
      <c r="A872" s="16" t="s">
        <v>2021</v>
      </c>
      <c r="B872" s="16" t="s">
        <v>2022</v>
      </c>
      <c r="C872" s="16" t="s">
        <v>2023</v>
      </c>
      <c r="D872" s="19">
        <v>30133</v>
      </c>
      <c r="E872" s="16" t="s">
        <v>111</v>
      </c>
      <c r="F872" s="20">
        <v>50</v>
      </c>
      <c r="G872" s="20">
        <v>0</v>
      </c>
      <c r="H872" s="20">
        <v>9</v>
      </c>
      <c r="I872" s="20">
        <v>10</v>
      </c>
      <c r="J872" s="21">
        <f t="shared" si="311"/>
        <v>118</v>
      </c>
      <c r="K872" s="22">
        <v>10918.9</v>
      </c>
      <c r="L872" s="19">
        <v>44804</v>
      </c>
      <c r="M872" s="22">
        <v>8771.6</v>
      </c>
      <c r="N872" s="22">
        <v>2147.3000000000002</v>
      </c>
      <c r="O872" s="22">
        <f t="shared" si="312"/>
        <v>2292.88</v>
      </c>
      <c r="P872" s="22">
        <v>145.58000000000001</v>
      </c>
      <c r="Q872" s="22">
        <f t="shared" si="313"/>
        <v>18.197500000000002</v>
      </c>
      <c r="R872" s="22">
        <f t="shared" si="314"/>
        <v>72.790000000000006</v>
      </c>
      <c r="S872" s="22">
        <f t="shared" si="315"/>
        <v>2074.5100000000002</v>
      </c>
      <c r="U872" s="22">
        <v>2292.88</v>
      </c>
      <c r="V872" s="23">
        <v>40</v>
      </c>
      <c r="W872" s="23">
        <v>50</v>
      </c>
      <c r="X872" s="23">
        <f t="shared" si="316"/>
        <v>-10</v>
      </c>
      <c r="Y872" s="24">
        <f t="shared" si="317"/>
        <v>-120</v>
      </c>
      <c r="Z872" s="24">
        <f t="shared" si="318"/>
        <v>6</v>
      </c>
      <c r="AA872" s="22">
        <f>+U872/Z872</f>
        <v>382.1466666666667</v>
      </c>
      <c r="AB872" s="22">
        <f>+AA872*6</f>
        <v>2292.88</v>
      </c>
      <c r="AC872" s="22">
        <f t="shared" ref="AC872:AC935" si="321">+U872-AB872</f>
        <v>0</v>
      </c>
      <c r="AD872" s="22">
        <f t="shared" si="319"/>
        <v>-2074.5100000000002</v>
      </c>
      <c r="AE872" s="24"/>
      <c r="AF872" s="4">
        <v>2292.88</v>
      </c>
      <c r="AG872" s="4">
        <v>0</v>
      </c>
      <c r="AH872" s="4">
        <f t="shared" si="320"/>
        <v>2292.88</v>
      </c>
    </row>
    <row r="873" spans="1:34">
      <c r="A873" s="16" t="s">
        <v>2024</v>
      </c>
      <c r="B873" s="16" t="s">
        <v>2025</v>
      </c>
      <c r="C873" s="16" t="s">
        <v>2006</v>
      </c>
      <c r="D873" s="19">
        <v>30498</v>
      </c>
      <c r="E873" s="16" t="s">
        <v>111</v>
      </c>
      <c r="F873" s="20">
        <v>50</v>
      </c>
      <c r="G873" s="20">
        <v>0</v>
      </c>
      <c r="H873" s="20">
        <v>10</v>
      </c>
      <c r="I873" s="20">
        <v>10</v>
      </c>
      <c r="J873" s="21">
        <f t="shared" si="311"/>
        <v>130</v>
      </c>
      <c r="K873" s="22">
        <v>10851.3</v>
      </c>
      <c r="L873" s="19">
        <v>44804</v>
      </c>
      <c r="M873" s="22">
        <v>8500.34</v>
      </c>
      <c r="N873" s="22">
        <v>2350.96</v>
      </c>
      <c r="O873" s="22">
        <f t="shared" si="312"/>
        <v>2495.64</v>
      </c>
      <c r="P873" s="22">
        <v>144.68</v>
      </c>
      <c r="Q873" s="22">
        <f t="shared" si="313"/>
        <v>18.085000000000001</v>
      </c>
      <c r="R873" s="22">
        <f t="shared" si="314"/>
        <v>72.34</v>
      </c>
      <c r="S873" s="22">
        <f t="shared" si="315"/>
        <v>2278.62</v>
      </c>
      <c r="U873" s="22">
        <v>2495.64</v>
      </c>
      <c r="V873" s="23">
        <v>40</v>
      </c>
      <c r="W873" s="23">
        <v>50</v>
      </c>
      <c r="X873" s="23">
        <f t="shared" si="316"/>
        <v>-10</v>
      </c>
      <c r="Y873" s="24">
        <f t="shared" si="317"/>
        <v>-120</v>
      </c>
      <c r="Z873" s="24">
        <f t="shared" si="318"/>
        <v>18</v>
      </c>
      <c r="AA873" s="22">
        <f t="shared" ref="AA873:AA936" si="322">+U873/Z873</f>
        <v>138.64666666666665</v>
      </c>
      <c r="AB873" s="22">
        <f t="shared" ref="AB873:AB936" si="323">+AA873*12</f>
        <v>1663.7599999999998</v>
      </c>
      <c r="AC873" s="22">
        <f t="shared" si="321"/>
        <v>831.88000000000011</v>
      </c>
      <c r="AD873" s="22">
        <f t="shared" si="319"/>
        <v>-1446.7399999999998</v>
      </c>
      <c r="AE873" s="24"/>
      <c r="AF873" s="4">
        <v>1663.7599999999998</v>
      </c>
      <c r="AG873" s="4">
        <v>0</v>
      </c>
      <c r="AH873" s="4">
        <f t="shared" si="320"/>
        <v>1663.7599999999998</v>
      </c>
    </row>
    <row r="874" spans="1:34">
      <c r="A874" s="16" t="s">
        <v>2026</v>
      </c>
      <c r="B874" s="16" t="s">
        <v>2027</v>
      </c>
      <c r="C874" s="16" t="s">
        <v>2006</v>
      </c>
      <c r="D874" s="19">
        <v>30864</v>
      </c>
      <c r="E874" s="16" t="s">
        <v>111</v>
      </c>
      <c r="F874" s="20">
        <v>50</v>
      </c>
      <c r="G874" s="20">
        <v>0</v>
      </c>
      <c r="H874" s="20">
        <v>11</v>
      </c>
      <c r="I874" s="20">
        <v>10</v>
      </c>
      <c r="J874" s="21">
        <f t="shared" si="311"/>
        <v>142</v>
      </c>
      <c r="K874" s="22">
        <v>7986.18</v>
      </c>
      <c r="L874" s="19">
        <v>44804</v>
      </c>
      <c r="M874" s="22">
        <v>6095.98</v>
      </c>
      <c r="N874" s="22">
        <v>1890.2</v>
      </c>
      <c r="O874" s="22">
        <f t="shared" si="312"/>
        <v>1996.68</v>
      </c>
      <c r="P874" s="22">
        <v>106.48</v>
      </c>
      <c r="Q874" s="22">
        <f t="shared" si="313"/>
        <v>13.31</v>
      </c>
      <c r="R874" s="22">
        <f t="shared" si="314"/>
        <v>53.24</v>
      </c>
      <c r="S874" s="22">
        <f t="shared" si="315"/>
        <v>1836.96</v>
      </c>
      <c r="U874" s="22">
        <v>1996.68</v>
      </c>
      <c r="V874" s="23">
        <v>40</v>
      </c>
      <c r="W874" s="23">
        <v>50</v>
      </c>
      <c r="X874" s="23">
        <f t="shared" si="316"/>
        <v>-10</v>
      </c>
      <c r="Y874" s="24">
        <f t="shared" si="317"/>
        <v>-120</v>
      </c>
      <c r="Z874" s="24">
        <f t="shared" si="318"/>
        <v>30</v>
      </c>
      <c r="AA874" s="22">
        <f t="shared" si="322"/>
        <v>66.555999999999997</v>
      </c>
      <c r="AB874" s="22">
        <f t="shared" si="323"/>
        <v>798.67200000000003</v>
      </c>
      <c r="AC874" s="22">
        <f t="shared" si="321"/>
        <v>1198.008</v>
      </c>
      <c r="AD874" s="22">
        <f t="shared" si="319"/>
        <v>-638.952</v>
      </c>
      <c r="AE874" s="24"/>
      <c r="AF874" s="4">
        <v>798.67200000000003</v>
      </c>
      <c r="AG874" s="4">
        <v>0</v>
      </c>
      <c r="AH874" s="4">
        <f t="shared" si="320"/>
        <v>798.67200000000003</v>
      </c>
    </row>
    <row r="875" spans="1:34">
      <c r="A875" s="16" t="s">
        <v>2028</v>
      </c>
      <c r="B875" s="16" t="s">
        <v>2029</v>
      </c>
      <c r="C875" s="16" t="s">
        <v>2023</v>
      </c>
      <c r="D875" s="19">
        <v>31229</v>
      </c>
      <c r="E875" s="16" t="s">
        <v>111</v>
      </c>
      <c r="F875" s="20">
        <v>50</v>
      </c>
      <c r="G875" s="20">
        <v>0</v>
      </c>
      <c r="H875" s="20">
        <v>12</v>
      </c>
      <c r="I875" s="20">
        <v>10</v>
      </c>
      <c r="J875" s="21">
        <f t="shared" si="311"/>
        <v>154</v>
      </c>
      <c r="K875" s="22">
        <v>13173.65</v>
      </c>
      <c r="L875" s="19">
        <v>44804</v>
      </c>
      <c r="M875" s="22">
        <v>9792.31</v>
      </c>
      <c r="N875" s="22">
        <v>3381.34</v>
      </c>
      <c r="O875" s="22">
        <f t="shared" si="312"/>
        <v>3556.98</v>
      </c>
      <c r="P875" s="22">
        <v>175.64</v>
      </c>
      <c r="Q875" s="22">
        <f t="shared" si="313"/>
        <v>21.954999999999998</v>
      </c>
      <c r="R875" s="22">
        <f t="shared" si="314"/>
        <v>87.82</v>
      </c>
      <c r="S875" s="22">
        <f t="shared" si="315"/>
        <v>3293.52</v>
      </c>
      <c r="U875" s="22">
        <v>3556.98</v>
      </c>
      <c r="V875" s="23">
        <v>40</v>
      </c>
      <c r="W875" s="23">
        <v>50</v>
      </c>
      <c r="X875" s="23">
        <f t="shared" si="316"/>
        <v>-10</v>
      </c>
      <c r="Y875" s="24">
        <f t="shared" si="317"/>
        <v>-120</v>
      </c>
      <c r="Z875" s="24">
        <f t="shared" si="318"/>
        <v>42</v>
      </c>
      <c r="AA875" s="22">
        <f t="shared" si="322"/>
        <v>84.69</v>
      </c>
      <c r="AB875" s="22">
        <f t="shared" si="323"/>
        <v>1016.28</v>
      </c>
      <c r="AC875" s="22">
        <f t="shared" si="321"/>
        <v>2540.6999999999998</v>
      </c>
      <c r="AD875" s="22">
        <f t="shared" si="319"/>
        <v>-752.82000000000016</v>
      </c>
      <c r="AE875" s="24"/>
      <c r="AF875" s="4">
        <v>1016.28</v>
      </c>
      <c r="AG875" s="4">
        <v>0</v>
      </c>
      <c r="AH875" s="4">
        <f t="shared" si="320"/>
        <v>1016.28</v>
      </c>
    </row>
    <row r="876" spans="1:34">
      <c r="A876" s="16" t="s">
        <v>2030</v>
      </c>
      <c r="B876" s="16" t="s">
        <v>2031</v>
      </c>
      <c r="C876" s="16" t="s">
        <v>2006</v>
      </c>
      <c r="D876" s="19">
        <v>31594</v>
      </c>
      <c r="E876" s="16" t="s">
        <v>111</v>
      </c>
      <c r="F876" s="20">
        <v>50</v>
      </c>
      <c r="G876" s="20">
        <v>0</v>
      </c>
      <c r="H876" s="20">
        <v>13</v>
      </c>
      <c r="I876" s="20">
        <v>10</v>
      </c>
      <c r="J876" s="21">
        <f t="shared" si="311"/>
        <v>166</v>
      </c>
      <c r="K876" s="22">
        <v>21719.37</v>
      </c>
      <c r="L876" s="19">
        <v>44804</v>
      </c>
      <c r="M876" s="22">
        <v>15710.44</v>
      </c>
      <c r="N876" s="22">
        <v>6008.93</v>
      </c>
      <c r="O876" s="22">
        <f t="shared" si="312"/>
        <v>6298.52</v>
      </c>
      <c r="P876" s="22">
        <v>289.58999999999997</v>
      </c>
      <c r="Q876" s="22">
        <f t="shared" si="313"/>
        <v>36.198749999999997</v>
      </c>
      <c r="R876" s="22">
        <f t="shared" si="314"/>
        <v>144.79499999999999</v>
      </c>
      <c r="S876" s="22">
        <f t="shared" si="315"/>
        <v>5864.1350000000002</v>
      </c>
      <c r="U876" s="22">
        <v>6298.52</v>
      </c>
      <c r="V876" s="23">
        <v>40</v>
      </c>
      <c r="W876" s="23">
        <v>50</v>
      </c>
      <c r="X876" s="23">
        <f t="shared" si="316"/>
        <v>-10</v>
      </c>
      <c r="Y876" s="24">
        <f t="shared" si="317"/>
        <v>-120</v>
      </c>
      <c r="Z876" s="24">
        <f t="shared" si="318"/>
        <v>54</v>
      </c>
      <c r="AA876" s="22">
        <f t="shared" si="322"/>
        <v>116.63925925925926</v>
      </c>
      <c r="AB876" s="22">
        <f t="shared" si="323"/>
        <v>1399.6711111111113</v>
      </c>
      <c r="AC876" s="22">
        <f t="shared" si="321"/>
        <v>4898.8488888888896</v>
      </c>
      <c r="AD876" s="22">
        <f t="shared" si="319"/>
        <v>-965.28611111111059</v>
      </c>
      <c r="AE876" s="24"/>
      <c r="AF876" s="4">
        <v>1399.6711111111113</v>
      </c>
      <c r="AG876" s="4">
        <v>0</v>
      </c>
      <c r="AH876" s="4">
        <f t="shared" si="320"/>
        <v>1399.6711111111113</v>
      </c>
    </row>
    <row r="877" spans="1:34">
      <c r="A877" s="16" t="s">
        <v>2032</v>
      </c>
      <c r="B877" s="16" t="s">
        <v>2033</v>
      </c>
      <c r="C877" s="16" t="s">
        <v>2006</v>
      </c>
      <c r="D877" s="19">
        <v>31959</v>
      </c>
      <c r="E877" s="16" t="s">
        <v>111</v>
      </c>
      <c r="F877" s="20">
        <v>50</v>
      </c>
      <c r="G877" s="20">
        <v>0</v>
      </c>
      <c r="H877" s="20">
        <v>14</v>
      </c>
      <c r="I877" s="20">
        <v>10</v>
      </c>
      <c r="J877" s="21">
        <f t="shared" si="311"/>
        <v>178</v>
      </c>
      <c r="K877" s="22">
        <v>22508.98</v>
      </c>
      <c r="L877" s="19">
        <v>44804</v>
      </c>
      <c r="M877" s="22">
        <v>15831.34</v>
      </c>
      <c r="N877" s="22">
        <v>6677.64</v>
      </c>
      <c r="O877" s="22">
        <f t="shared" si="312"/>
        <v>6977.76</v>
      </c>
      <c r="P877" s="22">
        <v>300.12</v>
      </c>
      <c r="Q877" s="22">
        <f t="shared" si="313"/>
        <v>37.515000000000001</v>
      </c>
      <c r="R877" s="22">
        <f t="shared" si="314"/>
        <v>150.06</v>
      </c>
      <c r="S877" s="22">
        <f t="shared" si="315"/>
        <v>6527.58</v>
      </c>
      <c r="U877" s="22">
        <v>6977.76</v>
      </c>
      <c r="V877" s="23">
        <v>40</v>
      </c>
      <c r="W877" s="23">
        <v>50</v>
      </c>
      <c r="X877" s="23">
        <f t="shared" si="316"/>
        <v>-10</v>
      </c>
      <c r="Y877" s="24">
        <f t="shared" si="317"/>
        <v>-120</v>
      </c>
      <c r="Z877" s="24">
        <f t="shared" si="318"/>
        <v>66</v>
      </c>
      <c r="AA877" s="22">
        <f t="shared" si="322"/>
        <v>105.72363636363637</v>
      </c>
      <c r="AB877" s="22">
        <f t="shared" si="323"/>
        <v>1268.6836363636364</v>
      </c>
      <c r="AC877" s="22">
        <f t="shared" si="321"/>
        <v>5709.0763636363636</v>
      </c>
      <c r="AD877" s="22">
        <f t="shared" si="319"/>
        <v>-818.50363636363636</v>
      </c>
      <c r="AE877" s="24"/>
      <c r="AF877" s="4">
        <v>1268.6836363636364</v>
      </c>
      <c r="AG877" s="4">
        <v>0</v>
      </c>
      <c r="AH877" s="4">
        <f t="shared" si="320"/>
        <v>1268.6836363636364</v>
      </c>
    </row>
    <row r="878" spans="1:34">
      <c r="A878" s="16" t="s">
        <v>2034</v>
      </c>
      <c r="B878" s="16" t="s">
        <v>2035</v>
      </c>
      <c r="C878" s="16" t="s">
        <v>2006</v>
      </c>
      <c r="D878" s="19">
        <v>32325</v>
      </c>
      <c r="E878" s="16" t="s">
        <v>111</v>
      </c>
      <c r="F878" s="20">
        <v>50</v>
      </c>
      <c r="G878" s="20">
        <v>0</v>
      </c>
      <c r="H878" s="20">
        <v>15</v>
      </c>
      <c r="I878" s="20">
        <v>10</v>
      </c>
      <c r="J878" s="21">
        <f t="shared" si="311"/>
        <v>190</v>
      </c>
      <c r="K878" s="22">
        <v>60214.53</v>
      </c>
      <c r="L878" s="19">
        <v>44804</v>
      </c>
      <c r="M878" s="22">
        <v>41146.589999999997</v>
      </c>
      <c r="N878" s="22">
        <v>19067.939999999999</v>
      </c>
      <c r="O878" s="22">
        <f t="shared" si="312"/>
        <v>19870.8</v>
      </c>
      <c r="P878" s="22">
        <v>802.86</v>
      </c>
      <c r="Q878" s="22">
        <f t="shared" si="313"/>
        <v>100.3575</v>
      </c>
      <c r="R878" s="22">
        <f t="shared" si="314"/>
        <v>401.43</v>
      </c>
      <c r="S878" s="22">
        <f t="shared" si="315"/>
        <v>18666.509999999998</v>
      </c>
      <c r="U878" s="22">
        <v>19870.8</v>
      </c>
      <c r="V878" s="23">
        <v>40</v>
      </c>
      <c r="W878" s="23">
        <v>50</v>
      </c>
      <c r="X878" s="23">
        <f t="shared" si="316"/>
        <v>-10</v>
      </c>
      <c r="Y878" s="24">
        <f t="shared" si="317"/>
        <v>-120</v>
      </c>
      <c r="Z878" s="24">
        <f t="shared" si="318"/>
        <v>78</v>
      </c>
      <c r="AA878" s="22">
        <f t="shared" si="322"/>
        <v>254.75384615384615</v>
      </c>
      <c r="AB878" s="22">
        <f t="shared" si="323"/>
        <v>3057.0461538461541</v>
      </c>
      <c r="AC878" s="22">
        <f t="shared" si="321"/>
        <v>16813.753846153846</v>
      </c>
      <c r="AD878" s="22">
        <f t="shared" si="319"/>
        <v>-1852.7561538461523</v>
      </c>
      <c r="AE878" s="24"/>
      <c r="AF878" s="4">
        <v>3057.0461538461541</v>
      </c>
      <c r="AG878" s="4">
        <v>0</v>
      </c>
      <c r="AH878" s="4">
        <f t="shared" si="320"/>
        <v>3057.0461538461541</v>
      </c>
    </row>
    <row r="879" spans="1:34">
      <c r="A879" s="16" t="s">
        <v>2036</v>
      </c>
      <c r="B879" s="16" t="s">
        <v>2037</v>
      </c>
      <c r="C879" s="16" t="s">
        <v>2006</v>
      </c>
      <c r="D879" s="19">
        <v>32690</v>
      </c>
      <c r="E879" s="16" t="s">
        <v>111</v>
      </c>
      <c r="F879" s="20">
        <v>50</v>
      </c>
      <c r="G879" s="20">
        <v>0</v>
      </c>
      <c r="H879" s="20">
        <v>16</v>
      </c>
      <c r="I879" s="20">
        <v>10</v>
      </c>
      <c r="J879" s="21">
        <f t="shared" si="311"/>
        <v>202</v>
      </c>
      <c r="K879" s="22">
        <v>23907.23</v>
      </c>
      <c r="L879" s="19">
        <v>44804</v>
      </c>
      <c r="M879" s="22">
        <v>15858.64</v>
      </c>
      <c r="N879" s="22">
        <v>8048.59</v>
      </c>
      <c r="O879" s="22">
        <f t="shared" si="312"/>
        <v>8367.35</v>
      </c>
      <c r="P879" s="22">
        <v>318.76</v>
      </c>
      <c r="Q879" s="22">
        <f t="shared" si="313"/>
        <v>39.844999999999999</v>
      </c>
      <c r="R879" s="22">
        <f t="shared" si="314"/>
        <v>159.38</v>
      </c>
      <c r="S879" s="22">
        <f t="shared" si="315"/>
        <v>7889.21</v>
      </c>
      <c r="U879" s="22">
        <v>8367.35</v>
      </c>
      <c r="V879" s="23">
        <v>40</v>
      </c>
      <c r="W879" s="23">
        <v>50</v>
      </c>
      <c r="X879" s="23">
        <f t="shared" si="316"/>
        <v>-10</v>
      </c>
      <c r="Y879" s="24">
        <f t="shared" si="317"/>
        <v>-120</v>
      </c>
      <c r="Z879" s="24">
        <f t="shared" si="318"/>
        <v>90</v>
      </c>
      <c r="AA879" s="22">
        <f t="shared" si="322"/>
        <v>92.970555555555563</v>
      </c>
      <c r="AB879" s="22">
        <f t="shared" si="323"/>
        <v>1115.6466666666668</v>
      </c>
      <c r="AC879" s="22">
        <f t="shared" si="321"/>
        <v>7251.7033333333338</v>
      </c>
      <c r="AD879" s="22">
        <f t="shared" si="319"/>
        <v>-637.50666666666621</v>
      </c>
      <c r="AE879" s="24"/>
      <c r="AF879" s="4">
        <v>1115.6466666666668</v>
      </c>
      <c r="AG879" s="4">
        <v>0</v>
      </c>
      <c r="AH879" s="4">
        <f t="shared" si="320"/>
        <v>1115.6466666666668</v>
      </c>
    </row>
    <row r="880" spans="1:34">
      <c r="A880" s="16" t="s">
        <v>2038</v>
      </c>
      <c r="B880" s="16" t="s">
        <v>2039</v>
      </c>
      <c r="C880" s="16" t="s">
        <v>2006</v>
      </c>
      <c r="D880" s="19">
        <v>33055</v>
      </c>
      <c r="E880" s="16" t="s">
        <v>111</v>
      </c>
      <c r="F880" s="20">
        <v>50</v>
      </c>
      <c r="G880" s="20">
        <v>0</v>
      </c>
      <c r="H880" s="20">
        <v>17</v>
      </c>
      <c r="I880" s="20">
        <v>10</v>
      </c>
      <c r="J880" s="21">
        <f t="shared" si="311"/>
        <v>214</v>
      </c>
      <c r="K880" s="22">
        <v>79125.78</v>
      </c>
      <c r="L880" s="19">
        <v>44804</v>
      </c>
      <c r="M880" s="22">
        <v>50904.4</v>
      </c>
      <c r="N880" s="22">
        <v>28221.38</v>
      </c>
      <c r="O880" s="22">
        <f t="shared" si="312"/>
        <v>29276.39</v>
      </c>
      <c r="P880" s="22">
        <v>1055.01</v>
      </c>
      <c r="Q880" s="22">
        <f t="shared" si="313"/>
        <v>131.87625</v>
      </c>
      <c r="R880" s="22">
        <f t="shared" si="314"/>
        <v>527.505</v>
      </c>
      <c r="S880" s="22">
        <f t="shared" si="315"/>
        <v>27693.875</v>
      </c>
      <c r="U880" s="22">
        <v>29276.39</v>
      </c>
      <c r="V880" s="23">
        <v>40</v>
      </c>
      <c r="W880" s="23">
        <v>50</v>
      </c>
      <c r="X880" s="23">
        <f t="shared" si="316"/>
        <v>-10</v>
      </c>
      <c r="Y880" s="24">
        <f t="shared" si="317"/>
        <v>-120</v>
      </c>
      <c r="Z880" s="24">
        <f t="shared" si="318"/>
        <v>102</v>
      </c>
      <c r="AA880" s="22">
        <f t="shared" si="322"/>
        <v>287.023431372549</v>
      </c>
      <c r="AB880" s="22">
        <f t="shared" si="323"/>
        <v>3444.281176470588</v>
      </c>
      <c r="AC880" s="22">
        <f t="shared" si="321"/>
        <v>25832.108823529412</v>
      </c>
      <c r="AD880" s="22">
        <f t="shared" si="319"/>
        <v>-1861.7661764705881</v>
      </c>
      <c r="AE880" s="24"/>
      <c r="AF880" s="4">
        <v>3444.281176470588</v>
      </c>
      <c r="AG880" s="4">
        <v>0</v>
      </c>
      <c r="AH880" s="4">
        <f t="shared" si="320"/>
        <v>3444.281176470588</v>
      </c>
    </row>
    <row r="881" spans="1:34">
      <c r="A881" s="16" t="s">
        <v>2040</v>
      </c>
      <c r="B881" s="16" t="s">
        <v>2041</v>
      </c>
      <c r="C881" s="16" t="s">
        <v>2023</v>
      </c>
      <c r="D881" s="19">
        <v>33419</v>
      </c>
      <c r="E881" s="16" t="s">
        <v>111</v>
      </c>
      <c r="F881" s="20">
        <v>50</v>
      </c>
      <c r="G881" s="20">
        <v>0</v>
      </c>
      <c r="H881" s="20">
        <v>18</v>
      </c>
      <c r="I881" s="20">
        <v>10</v>
      </c>
      <c r="J881" s="21">
        <f t="shared" si="311"/>
        <v>226</v>
      </c>
      <c r="K881" s="22">
        <v>19785.57</v>
      </c>
      <c r="L881" s="19">
        <v>44804</v>
      </c>
      <c r="M881" s="22">
        <v>12135.12</v>
      </c>
      <c r="N881" s="22">
        <v>7650.45</v>
      </c>
      <c r="O881" s="22">
        <f t="shared" si="312"/>
        <v>7914.25</v>
      </c>
      <c r="P881" s="22">
        <v>263.8</v>
      </c>
      <c r="Q881" s="22">
        <f t="shared" si="313"/>
        <v>32.975000000000001</v>
      </c>
      <c r="R881" s="22">
        <f t="shared" si="314"/>
        <v>131.9</v>
      </c>
      <c r="S881" s="22">
        <f t="shared" si="315"/>
        <v>7518.55</v>
      </c>
      <c r="U881" s="22">
        <v>7914.25</v>
      </c>
      <c r="V881" s="23">
        <v>40</v>
      </c>
      <c r="W881" s="23">
        <v>50</v>
      </c>
      <c r="X881" s="23">
        <f t="shared" si="316"/>
        <v>-10</v>
      </c>
      <c r="Y881" s="24">
        <f t="shared" si="317"/>
        <v>-120</v>
      </c>
      <c r="Z881" s="24">
        <f t="shared" si="318"/>
        <v>114</v>
      </c>
      <c r="AA881" s="22">
        <f t="shared" si="322"/>
        <v>69.423245614035082</v>
      </c>
      <c r="AB881" s="22">
        <f t="shared" si="323"/>
        <v>833.07894736842104</v>
      </c>
      <c r="AC881" s="22">
        <f t="shared" si="321"/>
        <v>7081.1710526315792</v>
      </c>
      <c r="AD881" s="22">
        <f t="shared" si="319"/>
        <v>-437.378947368421</v>
      </c>
      <c r="AE881" s="24"/>
      <c r="AF881" s="4">
        <v>833.07894736842104</v>
      </c>
      <c r="AG881" s="4">
        <v>0</v>
      </c>
      <c r="AH881" s="4">
        <f t="shared" si="320"/>
        <v>833.07894736842104</v>
      </c>
    </row>
    <row r="882" spans="1:34">
      <c r="A882" s="16" t="s">
        <v>2042</v>
      </c>
      <c r="B882" s="16" t="s">
        <v>2043</v>
      </c>
      <c r="C882" s="16" t="s">
        <v>2044</v>
      </c>
      <c r="D882" s="19">
        <v>33785</v>
      </c>
      <c r="E882" s="16" t="s">
        <v>111</v>
      </c>
      <c r="F882" s="20">
        <v>50</v>
      </c>
      <c r="G882" s="20">
        <v>0</v>
      </c>
      <c r="H882" s="20">
        <v>19</v>
      </c>
      <c r="I882" s="20">
        <v>10</v>
      </c>
      <c r="J882" s="21">
        <f t="shared" si="311"/>
        <v>238</v>
      </c>
      <c r="K882" s="22">
        <v>89.64</v>
      </c>
      <c r="L882" s="19">
        <v>44804</v>
      </c>
      <c r="M882" s="22">
        <v>53.13</v>
      </c>
      <c r="N882" s="22">
        <v>36.51</v>
      </c>
      <c r="O882" s="22">
        <f t="shared" si="312"/>
        <v>37.699999999999996</v>
      </c>
      <c r="P882" s="22">
        <v>1.19</v>
      </c>
      <c r="Q882" s="22">
        <f t="shared" si="313"/>
        <v>0.14874999999999999</v>
      </c>
      <c r="R882" s="22">
        <f t="shared" si="314"/>
        <v>0.59499999999999997</v>
      </c>
      <c r="S882" s="22">
        <f t="shared" si="315"/>
        <v>35.914999999999999</v>
      </c>
      <c r="U882" s="22">
        <v>37.699999999999996</v>
      </c>
      <c r="V882" s="23">
        <v>40</v>
      </c>
      <c r="W882" s="23">
        <v>50</v>
      </c>
      <c r="X882" s="23">
        <f t="shared" si="316"/>
        <v>-10</v>
      </c>
      <c r="Y882" s="24">
        <f t="shared" si="317"/>
        <v>-120</v>
      </c>
      <c r="Z882" s="24">
        <f t="shared" si="318"/>
        <v>126</v>
      </c>
      <c r="AA882" s="22">
        <f t="shared" si="322"/>
        <v>0.2992063492063492</v>
      </c>
      <c r="AB882" s="22">
        <f t="shared" si="323"/>
        <v>3.5904761904761902</v>
      </c>
      <c r="AC882" s="22">
        <f t="shared" si="321"/>
        <v>34.109523809523807</v>
      </c>
      <c r="AD882" s="22">
        <f t="shared" si="319"/>
        <v>-1.8054761904761918</v>
      </c>
      <c r="AE882" s="24"/>
      <c r="AF882" s="4">
        <v>3.5904761904761902</v>
      </c>
      <c r="AG882" s="4">
        <v>0</v>
      </c>
      <c r="AH882" s="4">
        <f t="shared" si="320"/>
        <v>3.5904761904761902</v>
      </c>
    </row>
    <row r="883" spans="1:34">
      <c r="A883" s="16" t="s">
        <v>2045</v>
      </c>
      <c r="B883" s="16" t="s">
        <v>2046</v>
      </c>
      <c r="C883" s="16" t="s">
        <v>2047</v>
      </c>
      <c r="D883" s="19">
        <v>33785</v>
      </c>
      <c r="E883" s="16" t="s">
        <v>111</v>
      </c>
      <c r="F883" s="20">
        <v>50</v>
      </c>
      <c r="G883" s="20">
        <v>0</v>
      </c>
      <c r="H883" s="20">
        <v>19</v>
      </c>
      <c r="I883" s="20">
        <v>10</v>
      </c>
      <c r="J883" s="21">
        <f t="shared" si="311"/>
        <v>238</v>
      </c>
      <c r="K883" s="22">
        <v>9858.33</v>
      </c>
      <c r="L883" s="19">
        <v>44804</v>
      </c>
      <c r="M883" s="22">
        <v>5849.35</v>
      </c>
      <c r="N883" s="22">
        <v>4008.98</v>
      </c>
      <c r="O883" s="22">
        <f t="shared" si="312"/>
        <v>4140.42</v>
      </c>
      <c r="P883" s="22">
        <v>131.44</v>
      </c>
      <c r="Q883" s="22">
        <f t="shared" si="313"/>
        <v>16.43</v>
      </c>
      <c r="R883" s="22">
        <f t="shared" si="314"/>
        <v>65.72</v>
      </c>
      <c r="S883" s="22">
        <f t="shared" si="315"/>
        <v>3943.26</v>
      </c>
      <c r="U883" s="22">
        <v>4140.42</v>
      </c>
      <c r="V883" s="23">
        <v>40</v>
      </c>
      <c r="W883" s="23">
        <v>50</v>
      </c>
      <c r="X883" s="23">
        <f t="shared" si="316"/>
        <v>-10</v>
      </c>
      <c r="Y883" s="24">
        <f t="shared" si="317"/>
        <v>-120</v>
      </c>
      <c r="Z883" s="24">
        <f t="shared" si="318"/>
        <v>126</v>
      </c>
      <c r="AA883" s="22">
        <f t="shared" si="322"/>
        <v>32.860476190476192</v>
      </c>
      <c r="AB883" s="22">
        <f t="shared" si="323"/>
        <v>394.3257142857143</v>
      </c>
      <c r="AC883" s="22">
        <f t="shared" si="321"/>
        <v>3746.0942857142859</v>
      </c>
      <c r="AD883" s="22">
        <f t="shared" si="319"/>
        <v>-197.16571428571433</v>
      </c>
      <c r="AE883" s="24"/>
      <c r="AF883" s="4">
        <v>394.3257142857143</v>
      </c>
      <c r="AG883" s="4">
        <v>0</v>
      </c>
      <c r="AH883" s="4">
        <f t="shared" si="320"/>
        <v>394.3257142857143</v>
      </c>
    </row>
    <row r="884" spans="1:34">
      <c r="A884" s="16" t="s">
        <v>2048</v>
      </c>
      <c r="B884" s="16" t="s">
        <v>2049</v>
      </c>
      <c r="C884" s="16" t="s">
        <v>2050</v>
      </c>
      <c r="D884" s="19">
        <v>33785</v>
      </c>
      <c r="E884" s="16" t="s">
        <v>111</v>
      </c>
      <c r="F884" s="20">
        <v>50</v>
      </c>
      <c r="G884" s="20">
        <v>0</v>
      </c>
      <c r="H884" s="20">
        <v>19</v>
      </c>
      <c r="I884" s="20">
        <v>10</v>
      </c>
      <c r="J884" s="21">
        <f t="shared" si="311"/>
        <v>238</v>
      </c>
      <c r="K884" s="22">
        <v>6419.59</v>
      </c>
      <c r="L884" s="19">
        <v>44804</v>
      </c>
      <c r="M884" s="22">
        <v>3808.84</v>
      </c>
      <c r="N884" s="22">
        <v>2610.75</v>
      </c>
      <c r="O884" s="22">
        <f t="shared" si="312"/>
        <v>2696.34</v>
      </c>
      <c r="P884" s="22">
        <v>85.59</v>
      </c>
      <c r="Q884" s="22">
        <f t="shared" si="313"/>
        <v>10.69875</v>
      </c>
      <c r="R884" s="22">
        <f t="shared" si="314"/>
        <v>42.795000000000002</v>
      </c>
      <c r="S884" s="22">
        <f t="shared" si="315"/>
        <v>2567.9549999999999</v>
      </c>
      <c r="U884" s="22">
        <v>2696.34</v>
      </c>
      <c r="V884" s="23">
        <v>40</v>
      </c>
      <c r="W884" s="23">
        <v>50</v>
      </c>
      <c r="X884" s="23">
        <f t="shared" si="316"/>
        <v>-10</v>
      </c>
      <c r="Y884" s="24">
        <f t="shared" si="317"/>
        <v>-120</v>
      </c>
      <c r="Z884" s="24">
        <f t="shared" si="318"/>
        <v>126</v>
      </c>
      <c r="AA884" s="22">
        <f t="shared" si="322"/>
        <v>21.39952380952381</v>
      </c>
      <c r="AB884" s="22">
        <f t="shared" si="323"/>
        <v>256.79428571428571</v>
      </c>
      <c r="AC884" s="22">
        <f t="shared" si="321"/>
        <v>2439.5457142857144</v>
      </c>
      <c r="AD884" s="22">
        <f t="shared" si="319"/>
        <v>-128.40928571428549</v>
      </c>
      <c r="AE884" s="24"/>
      <c r="AF884" s="4">
        <v>256.79428571428571</v>
      </c>
      <c r="AG884" s="4">
        <v>0</v>
      </c>
      <c r="AH884" s="4">
        <f t="shared" si="320"/>
        <v>256.79428571428571</v>
      </c>
    </row>
    <row r="885" spans="1:34">
      <c r="A885" s="16" t="s">
        <v>2051</v>
      </c>
      <c r="B885" s="16" t="s">
        <v>2052</v>
      </c>
      <c r="C885" s="16" t="s">
        <v>2053</v>
      </c>
      <c r="D885" s="19">
        <v>33785</v>
      </c>
      <c r="E885" s="16" t="s">
        <v>111</v>
      </c>
      <c r="F885" s="20">
        <v>50</v>
      </c>
      <c r="G885" s="20">
        <v>0</v>
      </c>
      <c r="H885" s="20">
        <v>19</v>
      </c>
      <c r="I885" s="20">
        <v>10</v>
      </c>
      <c r="J885" s="21">
        <f t="shared" si="311"/>
        <v>238</v>
      </c>
      <c r="K885" s="22">
        <v>31.48</v>
      </c>
      <c r="L885" s="19">
        <v>44804</v>
      </c>
      <c r="M885" s="22">
        <v>18.690000000000001</v>
      </c>
      <c r="N885" s="22">
        <v>12.79</v>
      </c>
      <c r="O885" s="22">
        <f t="shared" si="312"/>
        <v>13.209999999999999</v>
      </c>
      <c r="P885" s="22">
        <v>0.42</v>
      </c>
      <c r="Q885" s="22">
        <f t="shared" si="313"/>
        <v>5.2499999999999998E-2</v>
      </c>
      <c r="R885" s="22">
        <f t="shared" si="314"/>
        <v>0.21</v>
      </c>
      <c r="S885" s="22">
        <f t="shared" si="315"/>
        <v>12.579999999999998</v>
      </c>
      <c r="U885" s="22">
        <v>13.209999999999999</v>
      </c>
      <c r="V885" s="23">
        <v>40</v>
      </c>
      <c r="W885" s="23">
        <v>50</v>
      </c>
      <c r="X885" s="23">
        <f t="shared" si="316"/>
        <v>-10</v>
      </c>
      <c r="Y885" s="24">
        <f t="shared" si="317"/>
        <v>-120</v>
      </c>
      <c r="Z885" s="24">
        <f t="shared" si="318"/>
        <v>126</v>
      </c>
      <c r="AA885" s="22">
        <f t="shared" si="322"/>
        <v>0.10484126984126983</v>
      </c>
      <c r="AB885" s="22">
        <f t="shared" si="323"/>
        <v>1.2580952380952379</v>
      </c>
      <c r="AC885" s="22">
        <f t="shared" si="321"/>
        <v>11.95190476190476</v>
      </c>
      <c r="AD885" s="22">
        <f t="shared" si="319"/>
        <v>-0.62809523809523782</v>
      </c>
      <c r="AE885" s="24"/>
      <c r="AF885" s="4">
        <v>1.2580952380952379</v>
      </c>
      <c r="AG885" s="4">
        <v>0</v>
      </c>
      <c r="AH885" s="4">
        <f t="shared" si="320"/>
        <v>1.2580952380952379</v>
      </c>
    </row>
    <row r="886" spans="1:34">
      <c r="A886" s="16" t="s">
        <v>2054</v>
      </c>
      <c r="B886" s="16" t="s">
        <v>2055</v>
      </c>
      <c r="C886" s="16" t="s">
        <v>2056</v>
      </c>
      <c r="D886" s="19">
        <v>33785</v>
      </c>
      <c r="E886" s="16" t="s">
        <v>111</v>
      </c>
      <c r="F886" s="20">
        <v>50</v>
      </c>
      <c r="G886" s="20">
        <v>0</v>
      </c>
      <c r="H886" s="20">
        <v>19</v>
      </c>
      <c r="I886" s="20">
        <v>10</v>
      </c>
      <c r="J886" s="21">
        <f t="shared" si="311"/>
        <v>238</v>
      </c>
      <c r="K886" s="22">
        <v>1733.22</v>
      </c>
      <c r="L886" s="19">
        <v>44804</v>
      </c>
      <c r="M886" s="22">
        <v>1028.51</v>
      </c>
      <c r="N886" s="22">
        <v>704.71</v>
      </c>
      <c r="O886" s="22">
        <f t="shared" si="312"/>
        <v>727.82</v>
      </c>
      <c r="P886" s="22">
        <v>23.11</v>
      </c>
      <c r="Q886" s="22">
        <f t="shared" si="313"/>
        <v>2.8887499999999999</v>
      </c>
      <c r="R886" s="22">
        <f t="shared" si="314"/>
        <v>11.555</v>
      </c>
      <c r="S886" s="22">
        <f t="shared" si="315"/>
        <v>693.15500000000009</v>
      </c>
      <c r="U886" s="22">
        <v>727.82</v>
      </c>
      <c r="V886" s="23">
        <v>40</v>
      </c>
      <c r="W886" s="23">
        <v>50</v>
      </c>
      <c r="X886" s="23">
        <f t="shared" si="316"/>
        <v>-10</v>
      </c>
      <c r="Y886" s="24">
        <f t="shared" si="317"/>
        <v>-120</v>
      </c>
      <c r="Z886" s="24">
        <f t="shared" si="318"/>
        <v>126</v>
      </c>
      <c r="AA886" s="22">
        <f t="shared" si="322"/>
        <v>5.7763492063492068</v>
      </c>
      <c r="AB886" s="22">
        <f t="shared" si="323"/>
        <v>69.316190476190485</v>
      </c>
      <c r="AC886" s="22">
        <f t="shared" si="321"/>
        <v>658.50380952380954</v>
      </c>
      <c r="AD886" s="22">
        <f t="shared" si="319"/>
        <v>-34.65119047619055</v>
      </c>
      <c r="AE886" s="24"/>
      <c r="AF886" s="4">
        <v>69.316190476190485</v>
      </c>
      <c r="AG886" s="4">
        <v>0</v>
      </c>
      <c r="AH886" s="4">
        <f t="shared" si="320"/>
        <v>69.316190476190485</v>
      </c>
    </row>
    <row r="887" spans="1:34">
      <c r="A887" s="16" t="s">
        <v>2057</v>
      </c>
      <c r="B887" s="16" t="s">
        <v>2058</v>
      </c>
      <c r="C887" s="16" t="s">
        <v>2047</v>
      </c>
      <c r="D887" s="19">
        <v>34150</v>
      </c>
      <c r="E887" s="16" t="s">
        <v>111</v>
      </c>
      <c r="F887" s="20">
        <v>50</v>
      </c>
      <c r="G887" s="20">
        <v>0</v>
      </c>
      <c r="H887" s="20">
        <v>20</v>
      </c>
      <c r="I887" s="20">
        <v>10</v>
      </c>
      <c r="J887" s="21">
        <f t="shared" si="311"/>
        <v>250</v>
      </c>
      <c r="K887" s="22">
        <v>19957.599999999999</v>
      </c>
      <c r="L887" s="19">
        <v>44804</v>
      </c>
      <c r="M887" s="22">
        <v>11442.31</v>
      </c>
      <c r="N887" s="22">
        <v>8515.2900000000009</v>
      </c>
      <c r="O887" s="22">
        <f t="shared" si="312"/>
        <v>8781.3900000000012</v>
      </c>
      <c r="P887" s="22">
        <v>266.10000000000002</v>
      </c>
      <c r="Q887" s="22">
        <f t="shared" si="313"/>
        <v>33.262500000000003</v>
      </c>
      <c r="R887" s="22">
        <f t="shared" si="314"/>
        <v>133.05000000000001</v>
      </c>
      <c r="S887" s="22">
        <f t="shared" si="315"/>
        <v>8382.2400000000016</v>
      </c>
      <c r="U887" s="22">
        <v>8781.3900000000012</v>
      </c>
      <c r="V887" s="23">
        <v>40</v>
      </c>
      <c r="W887" s="23">
        <v>50</v>
      </c>
      <c r="X887" s="23">
        <f t="shared" si="316"/>
        <v>-10</v>
      </c>
      <c r="Y887" s="24">
        <f t="shared" si="317"/>
        <v>-120</v>
      </c>
      <c r="Z887" s="24">
        <f t="shared" si="318"/>
        <v>138</v>
      </c>
      <c r="AA887" s="22">
        <f t="shared" si="322"/>
        <v>63.633260869565227</v>
      </c>
      <c r="AB887" s="22">
        <f t="shared" si="323"/>
        <v>763.59913043478275</v>
      </c>
      <c r="AC887" s="22">
        <f t="shared" si="321"/>
        <v>8017.7908695652186</v>
      </c>
      <c r="AD887" s="22">
        <f t="shared" si="319"/>
        <v>-364.449130434783</v>
      </c>
      <c r="AE887" s="24"/>
      <c r="AF887" s="4">
        <v>763.59913043478275</v>
      </c>
      <c r="AG887" s="4">
        <v>0</v>
      </c>
      <c r="AH887" s="4">
        <f t="shared" si="320"/>
        <v>763.59913043478275</v>
      </c>
    </row>
    <row r="888" spans="1:34">
      <c r="A888" s="16" t="s">
        <v>2059</v>
      </c>
      <c r="B888" s="16" t="s">
        <v>2060</v>
      </c>
      <c r="C888" s="16" t="s">
        <v>2050</v>
      </c>
      <c r="D888" s="19">
        <v>34150</v>
      </c>
      <c r="E888" s="16" t="s">
        <v>111</v>
      </c>
      <c r="F888" s="20">
        <v>50</v>
      </c>
      <c r="G888" s="20">
        <v>0</v>
      </c>
      <c r="H888" s="20">
        <v>20</v>
      </c>
      <c r="I888" s="20">
        <v>10</v>
      </c>
      <c r="J888" s="21">
        <f t="shared" si="311"/>
        <v>250</v>
      </c>
      <c r="K888" s="22">
        <v>6667.05</v>
      </c>
      <c r="L888" s="19">
        <v>44804</v>
      </c>
      <c r="M888" s="22">
        <v>3822.41</v>
      </c>
      <c r="N888" s="22">
        <v>2844.64</v>
      </c>
      <c r="O888" s="22">
        <f t="shared" si="312"/>
        <v>2933.5299999999997</v>
      </c>
      <c r="P888" s="22">
        <v>88.89</v>
      </c>
      <c r="Q888" s="22">
        <f t="shared" si="313"/>
        <v>11.11125</v>
      </c>
      <c r="R888" s="22">
        <f t="shared" si="314"/>
        <v>44.445</v>
      </c>
      <c r="S888" s="22">
        <f t="shared" si="315"/>
        <v>2800.1949999999997</v>
      </c>
      <c r="U888" s="22">
        <v>2933.5299999999997</v>
      </c>
      <c r="V888" s="23">
        <v>40</v>
      </c>
      <c r="W888" s="23">
        <v>50</v>
      </c>
      <c r="X888" s="23">
        <f t="shared" si="316"/>
        <v>-10</v>
      </c>
      <c r="Y888" s="24">
        <f t="shared" si="317"/>
        <v>-120</v>
      </c>
      <c r="Z888" s="24">
        <f t="shared" si="318"/>
        <v>138</v>
      </c>
      <c r="AA888" s="22">
        <f t="shared" si="322"/>
        <v>21.25746376811594</v>
      </c>
      <c r="AB888" s="22">
        <f t="shared" si="323"/>
        <v>255.08956521739128</v>
      </c>
      <c r="AC888" s="22">
        <f t="shared" si="321"/>
        <v>2678.4404347826085</v>
      </c>
      <c r="AD888" s="22">
        <f t="shared" si="319"/>
        <v>-121.75456521739125</v>
      </c>
      <c r="AE888" s="24"/>
      <c r="AF888" s="4">
        <v>255.08956521739128</v>
      </c>
      <c r="AG888" s="4">
        <v>0</v>
      </c>
      <c r="AH888" s="4">
        <f t="shared" si="320"/>
        <v>255.08956521739128</v>
      </c>
    </row>
    <row r="889" spans="1:34">
      <c r="A889" s="16" t="s">
        <v>2061</v>
      </c>
      <c r="B889" s="16" t="s">
        <v>2062</v>
      </c>
      <c r="C889" s="16" t="s">
        <v>2053</v>
      </c>
      <c r="D889" s="19">
        <v>34150</v>
      </c>
      <c r="E889" s="16" t="s">
        <v>111</v>
      </c>
      <c r="F889" s="20">
        <v>50</v>
      </c>
      <c r="G889" s="20">
        <v>0</v>
      </c>
      <c r="H889" s="20">
        <v>20</v>
      </c>
      <c r="I889" s="20">
        <v>10</v>
      </c>
      <c r="J889" s="21">
        <f t="shared" si="311"/>
        <v>250</v>
      </c>
      <c r="K889" s="22">
        <v>131.91</v>
      </c>
      <c r="L889" s="19">
        <v>44804</v>
      </c>
      <c r="M889" s="22">
        <v>75.66</v>
      </c>
      <c r="N889" s="22">
        <v>56.25</v>
      </c>
      <c r="O889" s="22">
        <f t="shared" si="312"/>
        <v>58.01</v>
      </c>
      <c r="P889" s="22">
        <v>1.76</v>
      </c>
      <c r="Q889" s="22">
        <f t="shared" si="313"/>
        <v>0.22</v>
      </c>
      <c r="R889" s="22">
        <f t="shared" si="314"/>
        <v>0.88</v>
      </c>
      <c r="S889" s="22">
        <f t="shared" si="315"/>
        <v>55.37</v>
      </c>
      <c r="U889" s="22">
        <v>58.01</v>
      </c>
      <c r="V889" s="23">
        <v>40</v>
      </c>
      <c r="W889" s="23">
        <v>50</v>
      </c>
      <c r="X889" s="23">
        <f t="shared" si="316"/>
        <v>-10</v>
      </c>
      <c r="Y889" s="24">
        <f t="shared" si="317"/>
        <v>-120</v>
      </c>
      <c r="Z889" s="24">
        <f t="shared" si="318"/>
        <v>138</v>
      </c>
      <c r="AA889" s="22">
        <f t="shared" si="322"/>
        <v>0.42036231884057967</v>
      </c>
      <c r="AB889" s="22">
        <f t="shared" si="323"/>
        <v>5.0443478260869563</v>
      </c>
      <c r="AC889" s="22">
        <f t="shared" si="321"/>
        <v>52.965652173913043</v>
      </c>
      <c r="AD889" s="22">
        <f t="shared" si="319"/>
        <v>-2.4043478260869549</v>
      </c>
      <c r="AE889" s="24"/>
      <c r="AF889" s="4">
        <v>5.0443478260869563</v>
      </c>
      <c r="AG889" s="4">
        <v>0</v>
      </c>
      <c r="AH889" s="4">
        <f t="shared" si="320"/>
        <v>5.0443478260869563</v>
      </c>
    </row>
    <row r="890" spans="1:34">
      <c r="A890" s="16" t="s">
        <v>2063</v>
      </c>
      <c r="B890" s="16" t="s">
        <v>2064</v>
      </c>
      <c r="C890" s="16" t="s">
        <v>2056</v>
      </c>
      <c r="D890" s="19">
        <v>34150</v>
      </c>
      <c r="E890" s="16" t="s">
        <v>111</v>
      </c>
      <c r="F890" s="20">
        <v>50</v>
      </c>
      <c r="G890" s="20">
        <v>0</v>
      </c>
      <c r="H890" s="20">
        <v>20</v>
      </c>
      <c r="I890" s="20">
        <v>10</v>
      </c>
      <c r="J890" s="21">
        <f t="shared" si="311"/>
        <v>250</v>
      </c>
      <c r="K890" s="22">
        <v>9529.99</v>
      </c>
      <c r="L890" s="19">
        <v>44804</v>
      </c>
      <c r="M890" s="22">
        <v>5463.85</v>
      </c>
      <c r="N890" s="22">
        <v>4066.14</v>
      </c>
      <c r="O890" s="22">
        <f t="shared" si="312"/>
        <v>4193.2</v>
      </c>
      <c r="P890" s="22">
        <v>127.06</v>
      </c>
      <c r="Q890" s="22">
        <f t="shared" si="313"/>
        <v>15.8825</v>
      </c>
      <c r="R890" s="22">
        <f t="shared" si="314"/>
        <v>63.53</v>
      </c>
      <c r="S890" s="22">
        <f t="shared" si="315"/>
        <v>4002.6099999999997</v>
      </c>
      <c r="U890" s="22">
        <v>4193.2</v>
      </c>
      <c r="V890" s="23">
        <v>40</v>
      </c>
      <c r="W890" s="23">
        <v>50</v>
      </c>
      <c r="X890" s="23">
        <f t="shared" si="316"/>
        <v>-10</v>
      </c>
      <c r="Y890" s="24">
        <f t="shared" si="317"/>
        <v>-120</v>
      </c>
      <c r="Z890" s="24">
        <f t="shared" si="318"/>
        <v>138</v>
      </c>
      <c r="AA890" s="22">
        <f t="shared" si="322"/>
        <v>30.385507246376811</v>
      </c>
      <c r="AB890" s="22">
        <f t="shared" si="323"/>
        <v>364.6260869565217</v>
      </c>
      <c r="AC890" s="22">
        <f t="shared" si="321"/>
        <v>3828.5739130434781</v>
      </c>
      <c r="AD890" s="22">
        <f t="shared" si="319"/>
        <v>-174.03608695652156</v>
      </c>
      <c r="AE890" s="24"/>
      <c r="AF890" s="4">
        <v>364.6260869565217</v>
      </c>
      <c r="AG890" s="4">
        <v>0</v>
      </c>
      <c r="AH890" s="4">
        <f t="shared" si="320"/>
        <v>364.6260869565217</v>
      </c>
    </row>
    <row r="891" spans="1:34">
      <c r="A891" s="16" t="s">
        <v>2065</v>
      </c>
      <c r="B891" s="16" t="s">
        <v>2066</v>
      </c>
      <c r="C891" s="16" t="s">
        <v>2067</v>
      </c>
      <c r="D891" s="19">
        <v>34150</v>
      </c>
      <c r="E891" s="16" t="s">
        <v>111</v>
      </c>
      <c r="F891" s="20">
        <v>50</v>
      </c>
      <c r="G891" s="20">
        <v>0</v>
      </c>
      <c r="H891" s="20">
        <v>20</v>
      </c>
      <c r="I891" s="20">
        <v>10</v>
      </c>
      <c r="J891" s="21">
        <f t="shared" si="311"/>
        <v>250</v>
      </c>
      <c r="K891" s="22">
        <v>3444.35</v>
      </c>
      <c r="L891" s="19">
        <v>44804</v>
      </c>
      <c r="M891" s="22">
        <v>1974.76</v>
      </c>
      <c r="N891" s="22">
        <v>1469.59</v>
      </c>
      <c r="O891" s="22">
        <f t="shared" si="312"/>
        <v>1515.51</v>
      </c>
      <c r="P891" s="22">
        <v>45.92</v>
      </c>
      <c r="Q891" s="22">
        <f t="shared" si="313"/>
        <v>5.74</v>
      </c>
      <c r="R891" s="22">
        <f t="shared" si="314"/>
        <v>22.96</v>
      </c>
      <c r="S891" s="22">
        <f t="shared" si="315"/>
        <v>1446.6299999999999</v>
      </c>
      <c r="U891" s="22">
        <v>1515.51</v>
      </c>
      <c r="V891" s="23">
        <v>40</v>
      </c>
      <c r="W891" s="23">
        <v>50</v>
      </c>
      <c r="X891" s="23">
        <f t="shared" si="316"/>
        <v>-10</v>
      </c>
      <c r="Y891" s="24">
        <f t="shared" si="317"/>
        <v>-120</v>
      </c>
      <c r="Z891" s="24">
        <f t="shared" si="318"/>
        <v>138</v>
      </c>
      <c r="AA891" s="22">
        <f t="shared" si="322"/>
        <v>10.98195652173913</v>
      </c>
      <c r="AB891" s="22">
        <f t="shared" si="323"/>
        <v>131.78347826086957</v>
      </c>
      <c r="AC891" s="22">
        <f t="shared" si="321"/>
        <v>1383.7265217391305</v>
      </c>
      <c r="AD891" s="22">
        <f t="shared" si="319"/>
        <v>-62.903478260869406</v>
      </c>
      <c r="AE891" s="24"/>
      <c r="AF891" s="4">
        <v>131.78347826086957</v>
      </c>
      <c r="AG891" s="4">
        <v>0</v>
      </c>
      <c r="AH891" s="4">
        <f t="shared" si="320"/>
        <v>131.78347826086957</v>
      </c>
    </row>
    <row r="892" spans="1:34">
      <c r="A892" s="16" t="s">
        <v>2068</v>
      </c>
      <c r="B892" s="16" t="s">
        <v>2069</v>
      </c>
      <c r="C892" s="16" t="s">
        <v>2044</v>
      </c>
      <c r="D892" s="19">
        <v>34150</v>
      </c>
      <c r="E892" s="16" t="s">
        <v>111</v>
      </c>
      <c r="F892" s="20">
        <v>50</v>
      </c>
      <c r="G892" s="20">
        <v>0</v>
      </c>
      <c r="H892" s="20">
        <v>20</v>
      </c>
      <c r="I892" s="20">
        <v>10</v>
      </c>
      <c r="J892" s="21">
        <f t="shared" si="311"/>
        <v>250</v>
      </c>
      <c r="K892" s="22">
        <v>34.29</v>
      </c>
      <c r="L892" s="19">
        <v>44804</v>
      </c>
      <c r="M892" s="22">
        <v>19.760000000000002</v>
      </c>
      <c r="N892" s="22">
        <v>14.53</v>
      </c>
      <c r="O892" s="22">
        <f t="shared" si="312"/>
        <v>14.99</v>
      </c>
      <c r="P892" s="22">
        <v>0.46</v>
      </c>
      <c r="Q892" s="22">
        <f t="shared" si="313"/>
        <v>5.7500000000000002E-2</v>
      </c>
      <c r="R892" s="22">
        <f t="shared" si="314"/>
        <v>0.23</v>
      </c>
      <c r="S892" s="22">
        <f t="shared" si="315"/>
        <v>14.299999999999999</v>
      </c>
      <c r="U892" s="22">
        <v>14.99</v>
      </c>
      <c r="V892" s="23">
        <v>40</v>
      </c>
      <c r="W892" s="23">
        <v>50</v>
      </c>
      <c r="X892" s="23">
        <f t="shared" si="316"/>
        <v>-10</v>
      </c>
      <c r="Y892" s="24">
        <f t="shared" si="317"/>
        <v>-120</v>
      </c>
      <c r="Z892" s="24">
        <f t="shared" si="318"/>
        <v>138</v>
      </c>
      <c r="AA892" s="22">
        <f t="shared" si="322"/>
        <v>0.1086231884057971</v>
      </c>
      <c r="AB892" s="22">
        <f t="shared" si="323"/>
        <v>1.3034782608695652</v>
      </c>
      <c r="AC892" s="22">
        <f t="shared" si="321"/>
        <v>13.686521739130434</v>
      </c>
      <c r="AD892" s="22">
        <f t="shared" si="319"/>
        <v>-0.61347826086956481</v>
      </c>
      <c r="AE892" s="24"/>
      <c r="AF892" s="4">
        <v>1.3034782608695652</v>
      </c>
      <c r="AG892" s="4">
        <v>0</v>
      </c>
      <c r="AH892" s="4">
        <f t="shared" si="320"/>
        <v>1.3034782608695652</v>
      </c>
    </row>
    <row r="893" spans="1:34">
      <c r="A893" s="16" t="s">
        <v>2070</v>
      </c>
      <c r="B893" s="16" t="s">
        <v>2071</v>
      </c>
      <c r="C893" s="16" t="s">
        <v>2072</v>
      </c>
      <c r="D893" s="19">
        <v>34150</v>
      </c>
      <c r="E893" s="16" t="s">
        <v>111</v>
      </c>
      <c r="F893" s="20">
        <v>50</v>
      </c>
      <c r="G893" s="20">
        <v>0</v>
      </c>
      <c r="H893" s="20">
        <v>20</v>
      </c>
      <c r="I893" s="20">
        <v>10</v>
      </c>
      <c r="J893" s="21">
        <f t="shared" si="311"/>
        <v>250</v>
      </c>
      <c r="K893" s="22">
        <v>313.20999999999998</v>
      </c>
      <c r="L893" s="19">
        <v>44804</v>
      </c>
      <c r="M893" s="22">
        <v>179.7</v>
      </c>
      <c r="N893" s="22">
        <v>133.51</v>
      </c>
      <c r="O893" s="22">
        <f t="shared" si="312"/>
        <v>137.69</v>
      </c>
      <c r="P893" s="22">
        <v>4.18</v>
      </c>
      <c r="Q893" s="22">
        <f t="shared" si="313"/>
        <v>0.52249999999999996</v>
      </c>
      <c r="R893" s="22">
        <f t="shared" si="314"/>
        <v>2.09</v>
      </c>
      <c r="S893" s="22">
        <f t="shared" si="315"/>
        <v>131.41999999999999</v>
      </c>
      <c r="U893" s="22">
        <v>137.69</v>
      </c>
      <c r="V893" s="23">
        <v>40</v>
      </c>
      <c r="W893" s="23">
        <v>50</v>
      </c>
      <c r="X893" s="23">
        <f t="shared" si="316"/>
        <v>-10</v>
      </c>
      <c r="Y893" s="24">
        <f t="shared" si="317"/>
        <v>-120</v>
      </c>
      <c r="Z893" s="24">
        <f t="shared" si="318"/>
        <v>138</v>
      </c>
      <c r="AA893" s="22">
        <f t="shared" si="322"/>
        <v>0.99775362318840577</v>
      </c>
      <c r="AB893" s="22">
        <f t="shared" si="323"/>
        <v>11.97304347826087</v>
      </c>
      <c r="AC893" s="22">
        <f t="shared" si="321"/>
        <v>125.71695652173912</v>
      </c>
      <c r="AD893" s="22">
        <f t="shared" si="319"/>
        <v>-5.7030434782608666</v>
      </c>
      <c r="AE893" s="24"/>
      <c r="AF893" s="4">
        <v>11.97304347826087</v>
      </c>
      <c r="AG893" s="4">
        <v>0</v>
      </c>
      <c r="AH893" s="4">
        <f t="shared" si="320"/>
        <v>11.97304347826087</v>
      </c>
    </row>
    <row r="894" spans="1:34">
      <c r="A894" s="16" t="s">
        <v>2073</v>
      </c>
      <c r="B894" s="16" t="s">
        <v>2074</v>
      </c>
      <c r="C894" s="16" t="s">
        <v>2044</v>
      </c>
      <c r="D894" s="19">
        <v>34515</v>
      </c>
      <c r="E894" s="16" t="s">
        <v>111</v>
      </c>
      <c r="F894" s="20">
        <v>50</v>
      </c>
      <c r="G894" s="20">
        <v>0</v>
      </c>
      <c r="H894" s="20">
        <v>21</v>
      </c>
      <c r="I894" s="20">
        <v>10</v>
      </c>
      <c r="J894" s="21">
        <f t="shared" si="311"/>
        <v>262</v>
      </c>
      <c r="K894" s="22">
        <v>27.76</v>
      </c>
      <c r="L894" s="19">
        <v>44804</v>
      </c>
      <c r="M894" s="22">
        <v>15.48</v>
      </c>
      <c r="N894" s="22">
        <v>12.28</v>
      </c>
      <c r="O894" s="22">
        <f t="shared" si="312"/>
        <v>12.649999999999999</v>
      </c>
      <c r="P894" s="22">
        <v>0.37</v>
      </c>
      <c r="Q894" s="22">
        <f t="shared" si="313"/>
        <v>4.6249999999999999E-2</v>
      </c>
      <c r="R894" s="22">
        <f t="shared" si="314"/>
        <v>0.185</v>
      </c>
      <c r="S894" s="22">
        <f t="shared" si="315"/>
        <v>12.094999999999999</v>
      </c>
      <c r="U894" s="22">
        <v>12.649999999999999</v>
      </c>
      <c r="V894" s="23">
        <v>40</v>
      </c>
      <c r="W894" s="23">
        <v>50</v>
      </c>
      <c r="X894" s="23">
        <f t="shared" si="316"/>
        <v>-10</v>
      </c>
      <c r="Y894" s="24">
        <f t="shared" si="317"/>
        <v>-120</v>
      </c>
      <c r="Z894" s="24">
        <f t="shared" si="318"/>
        <v>150</v>
      </c>
      <c r="AA894" s="22">
        <f t="shared" si="322"/>
        <v>8.433333333333333E-2</v>
      </c>
      <c r="AB894" s="22">
        <f t="shared" si="323"/>
        <v>1.012</v>
      </c>
      <c r="AC894" s="22">
        <f t="shared" si="321"/>
        <v>11.637999999999998</v>
      </c>
      <c r="AD894" s="22">
        <f t="shared" si="319"/>
        <v>-0.45700000000000074</v>
      </c>
      <c r="AE894" s="24"/>
      <c r="AF894" s="4">
        <v>1.012</v>
      </c>
      <c r="AG894" s="4">
        <v>0</v>
      </c>
      <c r="AH894" s="4">
        <f t="shared" si="320"/>
        <v>1.012</v>
      </c>
    </row>
    <row r="895" spans="1:34">
      <c r="A895" s="16" t="s">
        <v>2075</v>
      </c>
      <c r="B895" s="16" t="s">
        <v>2076</v>
      </c>
      <c r="C895" s="16" t="s">
        <v>2053</v>
      </c>
      <c r="D895" s="19">
        <v>34515</v>
      </c>
      <c r="E895" s="16" t="s">
        <v>111</v>
      </c>
      <c r="F895" s="20">
        <v>50</v>
      </c>
      <c r="G895" s="20">
        <v>0</v>
      </c>
      <c r="H895" s="20">
        <v>21</v>
      </c>
      <c r="I895" s="20">
        <v>10</v>
      </c>
      <c r="J895" s="21">
        <f t="shared" si="311"/>
        <v>262</v>
      </c>
      <c r="K895" s="22">
        <v>114.59</v>
      </c>
      <c r="L895" s="19">
        <v>44804</v>
      </c>
      <c r="M895" s="22">
        <v>63.32</v>
      </c>
      <c r="N895" s="22">
        <v>51.27</v>
      </c>
      <c r="O895" s="22">
        <f t="shared" si="312"/>
        <v>52.790000000000006</v>
      </c>
      <c r="P895" s="22">
        <v>1.52</v>
      </c>
      <c r="Q895" s="22">
        <f t="shared" si="313"/>
        <v>0.19</v>
      </c>
      <c r="R895" s="22">
        <f t="shared" si="314"/>
        <v>0.76</v>
      </c>
      <c r="S895" s="22">
        <f t="shared" si="315"/>
        <v>50.510000000000005</v>
      </c>
      <c r="U895" s="22">
        <v>52.790000000000006</v>
      </c>
      <c r="V895" s="23">
        <v>40</v>
      </c>
      <c r="W895" s="23">
        <v>50</v>
      </c>
      <c r="X895" s="23">
        <f t="shared" si="316"/>
        <v>-10</v>
      </c>
      <c r="Y895" s="24">
        <f t="shared" si="317"/>
        <v>-120</v>
      </c>
      <c r="Z895" s="24">
        <f t="shared" si="318"/>
        <v>150</v>
      </c>
      <c r="AA895" s="22">
        <f t="shared" si="322"/>
        <v>0.35193333333333338</v>
      </c>
      <c r="AB895" s="22">
        <f t="shared" si="323"/>
        <v>4.2232000000000003</v>
      </c>
      <c r="AC895" s="22">
        <f t="shared" si="321"/>
        <v>48.566800000000008</v>
      </c>
      <c r="AD895" s="22">
        <f t="shared" si="319"/>
        <v>-1.9431999999999974</v>
      </c>
      <c r="AE895" s="24"/>
      <c r="AF895" s="4">
        <v>4.2232000000000003</v>
      </c>
      <c r="AG895" s="4">
        <v>0</v>
      </c>
      <c r="AH895" s="4">
        <f t="shared" si="320"/>
        <v>4.2232000000000003</v>
      </c>
    </row>
    <row r="896" spans="1:34">
      <c r="A896" s="16" t="s">
        <v>2077</v>
      </c>
      <c r="B896" s="16" t="s">
        <v>2078</v>
      </c>
      <c r="C896" s="16" t="s">
        <v>883</v>
      </c>
      <c r="D896" s="19">
        <v>34515</v>
      </c>
      <c r="E896" s="16" t="s">
        <v>111</v>
      </c>
      <c r="F896" s="20">
        <v>50</v>
      </c>
      <c r="G896" s="20">
        <v>0</v>
      </c>
      <c r="H896" s="20">
        <v>21</v>
      </c>
      <c r="I896" s="20">
        <v>10</v>
      </c>
      <c r="J896" s="21">
        <f t="shared" si="311"/>
        <v>262</v>
      </c>
      <c r="K896" s="22">
        <v>735.49</v>
      </c>
      <c r="L896" s="19">
        <v>44804</v>
      </c>
      <c r="M896" s="22">
        <v>406.98</v>
      </c>
      <c r="N896" s="22">
        <v>328.51</v>
      </c>
      <c r="O896" s="22">
        <f t="shared" si="312"/>
        <v>338.31</v>
      </c>
      <c r="P896" s="22">
        <v>9.8000000000000007</v>
      </c>
      <c r="Q896" s="22">
        <f t="shared" si="313"/>
        <v>1.2250000000000001</v>
      </c>
      <c r="R896" s="22">
        <f t="shared" si="314"/>
        <v>4.9000000000000004</v>
      </c>
      <c r="S896" s="22">
        <f t="shared" si="315"/>
        <v>323.61</v>
      </c>
      <c r="U896" s="22">
        <v>338.31</v>
      </c>
      <c r="V896" s="23">
        <v>40</v>
      </c>
      <c r="W896" s="23">
        <v>50</v>
      </c>
      <c r="X896" s="23">
        <f t="shared" si="316"/>
        <v>-10</v>
      </c>
      <c r="Y896" s="24">
        <f t="shared" si="317"/>
        <v>-120</v>
      </c>
      <c r="Z896" s="24">
        <f t="shared" si="318"/>
        <v>150</v>
      </c>
      <c r="AA896" s="22">
        <f t="shared" si="322"/>
        <v>2.2553999999999998</v>
      </c>
      <c r="AB896" s="22">
        <f t="shared" si="323"/>
        <v>27.064799999999998</v>
      </c>
      <c r="AC896" s="22">
        <f t="shared" si="321"/>
        <v>311.24520000000001</v>
      </c>
      <c r="AD896" s="22">
        <f t="shared" si="319"/>
        <v>-12.364800000000002</v>
      </c>
      <c r="AE896" s="24"/>
      <c r="AF896" s="4">
        <v>27.064799999999998</v>
      </c>
      <c r="AG896" s="4">
        <v>0</v>
      </c>
      <c r="AH896" s="4">
        <f t="shared" si="320"/>
        <v>27.064799999999998</v>
      </c>
    </row>
    <row r="897" spans="1:34">
      <c r="A897" s="16" t="s">
        <v>2079</v>
      </c>
      <c r="B897" s="16" t="s">
        <v>2080</v>
      </c>
      <c r="C897" s="16" t="s">
        <v>2081</v>
      </c>
      <c r="D897" s="19">
        <v>34515</v>
      </c>
      <c r="E897" s="16" t="s">
        <v>111</v>
      </c>
      <c r="F897" s="20">
        <v>50</v>
      </c>
      <c r="G897" s="20">
        <v>0</v>
      </c>
      <c r="H897" s="20">
        <v>21</v>
      </c>
      <c r="I897" s="20">
        <v>10</v>
      </c>
      <c r="J897" s="21">
        <f t="shared" si="311"/>
        <v>262</v>
      </c>
      <c r="K897" s="22">
        <v>163.32</v>
      </c>
      <c r="L897" s="19">
        <v>44804</v>
      </c>
      <c r="M897" s="22">
        <v>90.43</v>
      </c>
      <c r="N897" s="22">
        <v>72.89</v>
      </c>
      <c r="O897" s="22">
        <f t="shared" si="312"/>
        <v>75.070000000000007</v>
      </c>
      <c r="P897" s="22">
        <v>2.1800000000000002</v>
      </c>
      <c r="Q897" s="22">
        <f t="shared" si="313"/>
        <v>0.27250000000000002</v>
      </c>
      <c r="R897" s="22">
        <f t="shared" si="314"/>
        <v>1.0900000000000001</v>
      </c>
      <c r="S897" s="22">
        <f t="shared" si="315"/>
        <v>71.8</v>
      </c>
      <c r="U897" s="22">
        <v>75.070000000000007</v>
      </c>
      <c r="V897" s="23">
        <v>40</v>
      </c>
      <c r="W897" s="23">
        <v>50</v>
      </c>
      <c r="X897" s="23">
        <f t="shared" si="316"/>
        <v>-10</v>
      </c>
      <c r="Y897" s="24">
        <f t="shared" si="317"/>
        <v>-120</v>
      </c>
      <c r="Z897" s="24">
        <f t="shared" si="318"/>
        <v>150</v>
      </c>
      <c r="AA897" s="22">
        <f t="shared" si="322"/>
        <v>0.50046666666666673</v>
      </c>
      <c r="AB897" s="22">
        <f t="shared" si="323"/>
        <v>6.0056000000000012</v>
      </c>
      <c r="AC897" s="22">
        <f t="shared" si="321"/>
        <v>69.064400000000006</v>
      </c>
      <c r="AD897" s="22">
        <f t="shared" si="319"/>
        <v>-2.7355999999999909</v>
      </c>
      <c r="AE897" s="24"/>
      <c r="AF897" s="4">
        <v>6.0056000000000012</v>
      </c>
      <c r="AG897" s="4">
        <v>0</v>
      </c>
      <c r="AH897" s="4">
        <f t="shared" si="320"/>
        <v>6.0056000000000012</v>
      </c>
    </row>
    <row r="898" spans="1:34">
      <c r="A898" s="16" t="s">
        <v>2082</v>
      </c>
      <c r="B898" s="16" t="s">
        <v>2083</v>
      </c>
      <c r="C898" s="16" t="s">
        <v>2084</v>
      </c>
      <c r="D898" s="19">
        <v>34515</v>
      </c>
      <c r="E898" s="16" t="s">
        <v>111</v>
      </c>
      <c r="F898" s="20">
        <v>50</v>
      </c>
      <c r="G898" s="20">
        <v>0</v>
      </c>
      <c r="H898" s="20">
        <v>21</v>
      </c>
      <c r="I898" s="20">
        <v>10</v>
      </c>
      <c r="J898" s="21">
        <f t="shared" si="311"/>
        <v>262</v>
      </c>
      <c r="K898" s="22">
        <v>300.26</v>
      </c>
      <c r="L898" s="19">
        <v>44804</v>
      </c>
      <c r="M898" s="22">
        <v>166.23</v>
      </c>
      <c r="N898" s="22">
        <v>134.03</v>
      </c>
      <c r="O898" s="22">
        <f t="shared" si="312"/>
        <v>138.03</v>
      </c>
      <c r="P898" s="22">
        <v>4</v>
      </c>
      <c r="Q898" s="22">
        <f t="shared" si="313"/>
        <v>0.5</v>
      </c>
      <c r="R898" s="22">
        <f t="shared" si="314"/>
        <v>2</v>
      </c>
      <c r="S898" s="22">
        <f t="shared" si="315"/>
        <v>132.03</v>
      </c>
      <c r="U898" s="22">
        <v>138.03</v>
      </c>
      <c r="V898" s="23">
        <v>40</v>
      </c>
      <c r="W898" s="23">
        <v>50</v>
      </c>
      <c r="X898" s="23">
        <f t="shared" si="316"/>
        <v>-10</v>
      </c>
      <c r="Y898" s="24">
        <f t="shared" si="317"/>
        <v>-120</v>
      </c>
      <c r="Z898" s="24">
        <f t="shared" si="318"/>
        <v>150</v>
      </c>
      <c r="AA898" s="22">
        <f t="shared" si="322"/>
        <v>0.92020000000000002</v>
      </c>
      <c r="AB898" s="22">
        <f t="shared" si="323"/>
        <v>11.042400000000001</v>
      </c>
      <c r="AC898" s="22">
        <f t="shared" si="321"/>
        <v>126.9876</v>
      </c>
      <c r="AD898" s="22">
        <f t="shared" si="319"/>
        <v>-5.0424000000000007</v>
      </c>
      <c r="AE898" s="24"/>
      <c r="AF898" s="4">
        <v>11.042400000000001</v>
      </c>
      <c r="AG898" s="4">
        <v>0</v>
      </c>
      <c r="AH898" s="4">
        <f t="shared" si="320"/>
        <v>11.042400000000001</v>
      </c>
    </row>
    <row r="899" spans="1:34">
      <c r="A899" s="16" t="s">
        <v>2085</v>
      </c>
      <c r="B899" s="16" t="s">
        <v>2086</v>
      </c>
      <c r="C899" s="16" t="s">
        <v>2087</v>
      </c>
      <c r="D899" s="19">
        <v>34515</v>
      </c>
      <c r="E899" s="16" t="s">
        <v>111</v>
      </c>
      <c r="F899" s="20">
        <v>50</v>
      </c>
      <c r="G899" s="20">
        <v>0</v>
      </c>
      <c r="H899" s="20">
        <v>21</v>
      </c>
      <c r="I899" s="20">
        <v>10</v>
      </c>
      <c r="J899" s="21">
        <f t="shared" si="311"/>
        <v>262</v>
      </c>
      <c r="K899" s="22">
        <v>4845.17</v>
      </c>
      <c r="L899" s="19">
        <v>44804</v>
      </c>
      <c r="M899" s="22">
        <v>2680.9</v>
      </c>
      <c r="N899" s="22">
        <v>2164.27</v>
      </c>
      <c r="O899" s="22">
        <f t="shared" si="312"/>
        <v>2228.87</v>
      </c>
      <c r="P899" s="22">
        <v>64.599999999999994</v>
      </c>
      <c r="Q899" s="22">
        <f t="shared" si="313"/>
        <v>8.0749999999999993</v>
      </c>
      <c r="R899" s="22">
        <f t="shared" si="314"/>
        <v>32.299999999999997</v>
      </c>
      <c r="S899" s="22">
        <f t="shared" si="315"/>
        <v>2131.9699999999998</v>
      </c>
      <c r="U899" s="22">
        <v>2228.87</v>
      </c>
      <c r="V899" s="23">
        <v>40</v>
      </c>
      <c r="W899" s="23">
        <v>50</v>
      </c>
      <c r="X899" s="23">
        <f t="shared" si="316"/>
        <v>-10</v>
      </c>
      <c r="Y899" s="24">
        <f t="shared" si="317"/>
        <v>-120</v>
      </c>
      <c r="Z899" s="24">
        <f t="shared" si="318"/>
        <v>150</v>
      </c>
      <c r="AA899" s="22">
        <f t="shared" si="322"/>
        <v>14.859133333333332</v>
      </c>
      <c r="AB899" s="22">
        <f t="shared" si="323"/>
        <v>178.30959999999999</v>
      </c>
      <c r="AC899" s="22">
        <f t="shared" si="321"/>
        <v>2050.5603999999998</v>
      </c>
      <c r="AD899" s="22">
        <f t="shared" si="319"/>
        <v>-81.409599999999955</v>
      </c>
      <c r="AE899" s="24"/>
      <c r="AF899" s="4">
        <v>178.30959999999999</v>
      </c>
      <c r="AG899" s="4">
        <v>0</v>
      </c>
      <c r="AH899" s="4">
        <f t="shared" si="320"/>
        <v>178.30959999999999</v>
      </c>
    </row>
    <row r="900" spans="1:34">
      <c r="A900" s="16" t="s">
        <v>2088</v>
      </c>
      <c r="B900" s="16" t="s">
        <v>2089</v>
      </c>
      <c r="C900" s="16" t="s">
        <v>2050</v>
      </c>
      <c r="D900" s="19">
        <v>34515</v>
      </c>
      <c r="E900" s="16" t="s">
        <v>111</v>
      </c>
      <c r="F900" s="20">
        <v>50</v>
      </c>
      <c r="G900" s="20">
        <v>0</v>
      </c>
      <c r="H900" s="20">
        <v>21</v>
      </c>
      <c r="I900" s="20">
        <v>10</v>
      </c>
      <c r="J900" s="21">
        <f t="shared" si="311"/>
        <v>262</v>
      </c>
      <c r="K900" s="22">
        <v>4244.58</v>
      </c>
      <c r="L900" s="19">
        <v>44804</v>
      </c>
      <c r="M900" s="22">
        <v>2348.63</v>
      </c>
      <c r="N900" s="22">
        <v>1895.95</v>
      </c>
      <c r="O900" s="22">
        <f t="shared" si="312"/>
        <v>1952.54</v>
      </c>
      <c r="P900" s="22">
        <v>56.59</v>
      </c>
      <c r="Q900" s="22">
        <f t="shared" si="313"/>
        <v>7.0737500000000004</v>
      </c>
      <c r="R900" s="22">
        <f t="shared" si="314"/>
        <v>28.295000000000002</v>
      </c>
      <c r="S900" s="22">
        <f t="shared" si="315"/>
        <v>1867.655</v>
      </c>
      <c r="U900" s="22">
        <v>1952.54</v>
      </c>
      <c r="V900" s="23">
        <v>40</v>
      </c>
      <c r="W900" s="23">
        <v>50</v>
      </c>
      <c r="X900" s="23">
        <f t="shared" si="316"/>
        <v>-10</v>
      </c>
      <c r="Y900" s="24">
        <f t="shared" si="317"/>
        <v>-120</v>
      </c>
      <c r="Z900" s="24">
        <f t="shared" si="318"/>
        <v>150</v>
      </c>
      <c r="AA900" s="22">
        <f t="shared" si="322"/>
        <v>13.016933333333332</v>
      </c>
      <c r="AB900" s="22">
        <f t="shared" si="323"/>
        <v>156.20319999999998</v>
      </c>
      <c r="AC900" s="22">
        <f t="shared" si="321"/>
        <v>1796.3368</v>
      </c>
      <c r="AD900" s="22">
        <f t="shared" si="319"/>
        <v>-71.318199999999933</v>
      </c>
      <c r="AE900" s="24"/>
      <c r="AF900" s="4">
        <v>156.20319999999998</v>
      </c>
      <c r="AG900" s="4">
        <v>0</v>
      </c>
      <c r="AH900" s="4">
        <f t="shared" si="320"/>
        <v>156.20319999999998</v>
      </c>
    </row>
    <row r="901" spans="1:34">
      <c r="A901" s="16" t="s">
        <v>2090</v>
      </c>
      <c r="B901" s="16" t="s">
        <v>2091</v>
      </c>
      <c r="C901" s="16" t="s">
        <v>2072</v>
      </c>
      <c r="D901" s="19">
        <v>34515</v>
      </c>
      <c r="E901" s="16" t="s">
        <v>111</v>
      </c>
      <c r="F901" s="20">
        <v>50</v>
      </c>
      <c r="G901" s="20">
        <v>0</v>
      </c>
      <c r="H901" s="20">
        <v>21</v>
      </c>
      <c r="I901" s="20">
        <v>10</v>
      </c>
      <c r="J901" s="21">
        <f t="shared" si="311"/>
        <v>262</v>
      </c>
      <c r="K901" s="22">
        <v>654.79999999999995</v>
      </c>
      <c r="L901" s="19">
        <v>44804</v>
      </c>
      <c r="M901" s="22">
        <v>362.41</v>
      </c>
      <c r="N901" s="22">
        <v>292.39</v>
      </c>
      <c r="O901" s="22">
        <f t="shared" si="312"/>
        <v>301.12</v>
      </c>
      <c r="P901" s="22">
        <v>8.73</v>
      </c>
      <c r="Q901" s="22">
        <f t="shared" si="313"/>
        <v>1.0912500000000001</v>
      </c>
      <c r="R901" s="22">
        <f t="shared" si="314"/>
        <v>4.3650000000000002</v>
      </c>
      <c r="S901" s="22">
        <f t="shared" si="315"/>
        <v>288.02499999999998</v>
      </c>
      <c r="U901" s="22">
        <v>301.12</v>
      </c>
      <c r="V901" s="23">
        <v>40</v>
      </c>
      <c r="W901" s="23">
        <v>50</v>
      </c>
      <c r="X901" s="23">
        <f t="shared" si="316"/>
        <v>-10</v>
      </c>
      <c r="Y901" s="24">
        <f t="shared" si="317"/>
        <v>-120</v>
      </c>
      <c r="Z901" s="24">
        <f t="shared" si="318"/>
        <v>150</v>
      </c>
      <c r="AA901" s="22">
        <f t="shared" si="322"/>
        <v>2.0074666666666667</v>
      </c>
      <c r="AB901" s="22">
        <f t="shared" si="323"/>
        <v>24.089600000000001</v>
      </c>
      <c r="AC901" s="22">
        <f t="shared" si="321"/>
        <v>277.03039999999999</v>
      </c>
      <c r="AD901" s="22">
        <f t="shared" si="319"/>
        <v>-10.994599999999991</v>
      </c>
      <c r="AE901" s="24"/>
      <c r="AF901" s="4">
        <v>24.089600000000001</v>
      </c>
      <c r="AG901" s="4">
        <v>0</v>
      </c>
      <c r="AH901" s="4">
        <f t="shared" si="320"/>
        <v>24.089600000000001</v>
      </c>
    </row>
    <row r="902" spans="1:34">
      <c r="A902" s="16" t="s">
        <v>2092</v>
      </c>
      <c r="B902" s="16" t="s">
        <v>2093</v>
      </c>
      <c r="C902" s="16" t="s">
        <v>2094</v>
      </c>
      <c r="D902" s="19">
        <v>34515</v>
      </c>
      <c r="E902" s="16" t="s">
        <v>111</v>
      </c>
      <c r="F902" s="20">
        <v>50</v>
      </c>
      <c r="G902" s="20">
        <v>0</v>
      </c>
      <c r="H902" s="20">
        <v>21</v>
      </c>
      <c r="I902" s="20">
        <v>10</v>
      </c>
      <c r="J902" s="21">
        <f t="shared" si="311"/>
        <v>262</v>
      </c>
      <c r="K902" s="22">
        <v>13315.64</v>
      </c>
      <c r="L902" s="19">
        <v>44804</v>
      </c>
      <c r="M902" s="22">
        <v>7367.92</v>
      </c>
      <c r="N902" s="22">
        <v>5947.72</v>
      </c>
      <c r="O902" s="22">
        <f t="shared" si="312"/>
        <v>6125.26</v>
      </c>
      <c r="P902" s="22">
        <v>177.54</v>
      </c>
      <c r="Q902" s="22">
        <f t="shared" si="313"/>
        <v>22.192499999999999</v>
      </c>
      <c r="R902" s="22">
        <f t="shared" si="314"/>
        <v>88.77</v>
      </c>
      <c r="S902" s="22">
        <f t="shared" si="315"/>
        <v>5858.95</v>
      </c>
      <c r="U902" s="22">
        <v>6125.26</v>
      </c>
      <c r="V902" s="23">
        <v>40</v>
      </c>
      <c r="W902" s="23">
        <v>50</v>
      </c>
      <c r="X902" s="23">
        <f t="shared" si="316"/>
        <v>-10</v>
      </c>
      <c r="Y902" s="24">
        <f t="shared" si="317"/>
        <v>-120</v>
      </c>
      <c r="Z902" s="24">
        <f t="shared" si="318"/>
        <v>150</v>
      </c>
      <c r="AA902" s="22">
        <f t="shared" si="322"/>
        <v>40.83506666666667</v>
      </c>
      <c r="AB902" s="22">
        <f t="shared" si="323"/>
        <v>490.02080000000001</v>
      </c>
      <c r="AC902" s="22">
        <f t="shared" si="321"/>
        <v>5635.2392</v>
      </c>
      <c r="AD902" s="22">
        <f t="shared" si="319"/>
        <v>-223.71079999999984</v>
      </c>
      <c r="AE902" s="24"/>
      <c r="AF902" s="4">
        <v>490.02080000000001</v>
      </c>
      <c r="AG902" s="4">
        <v>0</v>
      </c>
      <c r="AH902" s="4">
        <f t="shared" si="320"/>
        <v>490.02080000000001</v>
      </c>
    </row>
    <row r="903" spans="1:34">
      <c r="A903" s="16" t="s">
        <v>2095</v>
      </c>
      <c r="B903" s="16" t="s">
        <v>2096</v>
      </c>
      <c r="C903" s="16" t="s">
        <v>2097</v>
      </c>
      <c r="D903" s="19">
        <v>34515</v>
      </c>
      <c r="E903" s="16" t="s">
        <v>111</v>
      </c>
      <c r="F903" s="20">
        <v>50</v>
      </c>
      <c r="G903" s="20">
        <v>0</v>
      </c>
      <c r="H903" s="20">
        <v>21</v>
      </c>
      <c r="I903" s="20">
        <v>10</v>
      </c>
      <c r="J903" s="21">
        <f t="shared" si="311"/>
        <v>262</v>
      </c>
      <c r="K903" s="22">
        <v>1205.83</v>
      </c>
      <c r="L903" s="19">
        <v>44804</v>
      </c>
      <c r="M903" s="22">
        <v>667.3</v>
      </c>
      <c r="N903" s="22">
        <v>538.53</v>
      </c>
      <c r="O903" s="22">
        <f t="shared" si="312"/>
        <v>554.61</v>
      </c>
      <c r="P903" s="22">
        <v>16.079999999999998</v>
      </c>
      <c r="Q903" s="22">
        <f t="shared" si="313"/>
        <v>2.0099999999999998</v>
      </c>
      <c r="R903" s="22">
        <f t="shared" si="314"/>
        <v>8.0399999999999991</v>
      </c>
      <c r="S903" s="22">
        <f t="shared" si="315"/>
        <v>530.49</v>
      </c>
      <c r="U903" s="22">
        <v>554.61</v>
      </c>
      <c r="V903" s="23">
        <v>40</v>
      </c>
      <c r="W903" s="23">
        <v>50</v>
      </c>
      <c r="X903" s="23">
        <f t="shared" si="316"/>
        <v>-10</v>
      </c>
      <c r="Y903" s="24">
        <f t="shared" si="317"/>
        <v>-120</v>
      </c>
      <c r="Z903" s="24">
        <f t="shared" si="318"/>
        <v>150</v>
      </c>
      <c r="AA903" s="22">
        <f t="shared" si="322"/>
        <v>3.6974</v>
      </c>
      <c r="AB903" s="22">
        <f t="shared" si="323"/>
        <v>44.3688</v>
      </c>
      <c r="AC903" s="22">
        <f t="shared" si="321"/>
        <v>510.24119999999999</v>
      </c>
      <c r="AD903" s="22">
        <f t="shared" si="319"/>
        <v>-20.248800000000017</v>
      </c>
      <c r="AE903" s="24"/>
      <c r="AF903" s="4">
        <v>44.3688</v>
      </c>
      <c r="AG903" s="4">
        <v>0</v>
      </c>
      <c r="AH903" s="4">
        <f t="shared" si="320"/>
        <v>44.3688</v>
      </c>
    </row>
    <row r="904" spans="1:34">
      <c r="A904" s="16" t="s">
        <v>2098</v>
      </c>
      <c r="B904" s="16" t="s">
        <v>2099</v>
      </c>
      <c r="C904" s="16" t="s">
        <v>2094</v>
      </c>
      <c r="D904" s="19">
        <v>34880</v>
      </c>
      <c r="E904" s="16" t="s">
        <v>111</v>
      </c>
      <c r="F904" s="20">
        <v>50</v>
      </c>
      <c r="G904" s="20">
        <v>0</v>
      </c>
      <c r="H904" s="20">
        <v>22</v>
      </c>
      <c r="I904" s="20">
        <v>10</v>
      </c>
      <c r="J904" s="21">
        <f t="shared" si="311"/>
        <v>274</v>
      </c>
      <c r="K904" s="22">
        <v>12023.7</v>
      </c>
      <c r="L904" s="19">
        <v>44804</v>
      </c>
      <c r="M904" s="22">
        <v>6412.55</v>
      </c>
      <c r="N904" s="22">
        <v>5611.15</v>
      </c>
      <c r="O904" s="22">
        <f t="shared" si="312"/>
        <v>5771.46</v>
      </c>
      <c r="P904" s="22">
        <v>160.31</v>
      </c>
      <c r="Q904" s="22">
        <f t="shared" si="313"/>
        <v>20.03875</v>
      </c>
      <c r="R904" s="22">
        <f t="shared" si="314"/>
        <v>80.155000000000001</v>
      </c>
      <c r="S904" s="22">
        <f t="shared" si="315"/>
        <v>5530.9949999999999</v>
      </c>
      <c r="U904" s="22">
        <v>5771.46</v>
      </c>
      <c r="V904" s="23">
        <v>40</v>
      </c>
      <c r="W904" s="23">
        <v>50</v>
      </c>
      <c r="X904" s="23">
        <f t="shared" si="316"/>
        <v>-10</v>
      </c>
      <c r="Y904" s="24">
        <f t="shared" si="317"/>
        <v>-120</v>
      </c>
      <c r="Z904" s="24">
        <f t="shared" si="318"/>
        <v>162</v>
      </c>
      <c r="AA904" s="22">
        <f t="shared" si="322"/>
        <v>35.626296296296296</v>
      </c>
      <c r="AB904" s="22">
        <f t="shared" si="323"/>
        <v>427.51555555555558</v>
      </c>
      <c r="AC904" s="22">
        <f t="shared" si="321"/>
        <v>5343.9444444444443</v>
      </c>
      <c r="AD904" s="22">
        <f t="shared" si="319"/>
        <v>-187.05055555555555</v>
      </c>
      <c r="AE904" s="24"/>
      <c r="AF904" s="4">
        <v>427.51555555555558</v>
      </c>
      <c r="AG904" s="4">
        <v>0</v>
      </c>
      <c r="AH904" s="4">
        <f t="shared" si="320"/>
        <v>427.51555555555558</v>
      </c>
    </row>
    <row r="905" spans="1:34">
      <c r="A905" s="16" t="s">
        <v>2100</v>
      </c>
      <c r="B905" s="16" t="s">
        <v>2101</v>
      </c>
      <c r="C905" s="16" t="s">
        <v>883</v>
      </c>
      <c r="D905" s="19">
        <v>34880</v>
      </c>
      <c r="E905" s="16" t="s">
        <v>111</v>
      </c>
      <c r="F905" s="20">
        <v>50</v>
      </c>
      <c r="G905" s="20">
        <v>0</v>
      </c>
      <c r="H905" s="20">
        <v>22</v>
      </c>
      <c r="I905" s="20">
        <v>10</v>
      </c>
      <c r="J905" s="21">
        <f t="shared" si="311"/>
        <v>274</v>
      </c>
      <c r="K905" s="22">
        <v>1484.42</v>
      </c>
      <c r="L905" s="19">
        <v>44804</v>
      </c>
      <c r="M905" s="22">
        <v>791.72</v>
      </c>
      <c r="N905" s="22">
        <v>692.7</v>
      </c>
      <c r="O905" s="22">
        <f t="shared" si="312"/>
        <v>712.49</v>
      </c>
      <c r="P905" s="22">
        <v>19.79</v>
      </c>
      <c r="Q905" s="22">
        <f t="shared" si="313"/>
        <v>2.4737499999999999</v>
      </c>
      <c r="R905" s="22">
        <f t="shared" si="314"/>
        <v>9.8949999999999996</v>
      </c>
      <c r="S905" s="22">
        <f t="shared" si="315"/>
        <v>682.80500000000006</v>
      </c>
      <c r="U905" s="22">
        <v>712.49</v>
      </c>
      <c r="V905" s="23">
        <v>40</v>
      </c>
      <c r="W905" s="23">
        <v>50</v>
      </c>
      <c r="X905" s="23">
        <f t="shared" si="316"/>
        <v>-10</v>
      </c>
      <c r="Y905" s="24">
        <f t="shared" si="317"/>
        <v>-120</v>
      </c>
      <c r="Z905" s="24">
        <f t="shared" si="318"/>
        <v>162</v>
      </c>
      <c r="AA905" s="22">
        <f t="shared" si="322"/>
        <v>4.3980864197530867</v>
      </c>
      <c r="AB905" s="22">
        <f t="shared" si="323"/>
        <v>52.77703703703704</v>
      </c>
      <c r="AC905" s="22">
        <f t="shared" si="321"/>
        <v>659.71296296296293</v>
      </c>
      <c r="AD905" s="22">
        <f t="shared" si="319"/>
        <v>-23.09203703703713</v>
      </c>
      <c r="AE905" s="24"/>
      <c r="AF905" s="4">
        <v>52.77703703703704</v>
      </c>
      <c r="AG905" s="4">
        <v>0</v>
      </c>
      <c r="AH905" s="4">
        <f t="shared" si="320"/>
        <v>52.77703703703704</v>
      </c>
    </row>
    <row r="906" spans="1:34">
      <c r="A906" s="16" t="s">
        <v>2102</v>
      </c>
      <c r="B906" s="16" t="s">
        <v>2103</v>
      </c>
      <c r="C906" s="16" t="s">
        <v>2104</v>
      </c>
      <c r="D906" s="19">
        <v>34880</v>
      </c>
      <c r="E906" s="16" t="s">
        <v>111</v>
      </c>
      <c r="F906" s="20">
        <v>50</v>
      </c>
      <c r="G906" s="20">
        <v>0</v>
      </c>
      <c r="H906" s="20">
        <v>22</v>
      </c>
      <c r="I906" s="20">
        <v>10</v>
      </c>
      <c r="J906" s="21">
        <f t="shared" si="311"/>
        <v>274</v>
      </c>
      <c r="K906" s="22">
        <v>-591.52</v>
      </c>
      <c r="L906" s="19">
        <v>44804</v>
      </c>
      <c r="M906" s="22">
        <v>-271.11</v>
      </c>
      <c r="N906" s="22">
        <v>-320.41000000000003</v>
      </c>
      <c r="O906" s="22">
        <f t="shared" si="312"/>
        <v>-328.29</v>
      </c>
      <c r="P906" s="22">
        <v>-7.88</v>
      </c>
      <c r="Q906" s="22">
        <f t="shared" si="313"/>
        <v>-0.98499999999999999</v>
      </c>
      <c r="R906" s="22">
        <f t="shared" si="314"/>
        <v>-3.94</v>
      </c>
      <c r="S906" s="22">
        <f t="shared" si="315"/>
        <v>-316.47000000000003</v>
      </c>
      <c r="U906" s="22">
        <v>-328.29</v>
      </c>
      <c r="V906" s="23">
        <v>40</v>
      </c>
      <c r="W906" s="23">
        <v>50</v>
      </c>
      <c r="X906" s="23">
        <f t="shared" si="316"/>
        <v>-10</v>
      </c>
      <c r="Y906" s="24">
        <f t="shared" si="317"/>
        <v>-120</v>
      </c>
      <c r="Z906" s="24">
        <f t="shared" si="318"/>
        <v>162</v>
      </c>
      <c r="AA906" s="22">
        <f t="shared" si="322"/>
        <v>-2.0264814814814818</v>
      </c>
      <c r="AB906" s="22">
        <f t="shared" si="323"/>
        <v>-24.317777777777781</v>
      </c>
      <c r="AC906" s="22">
        <f t="shared" si="321"/>
        <v>-303.97222222222223</v>
      </c>
      <c r="AD906" s="22">
        <f t="shared" si="319"/>
        <v>12.497777777777799</v>
      </c>
      <c r="AE906" s="24"/>
      <c r="AF906" s="4">
        <v>-24.317777777777781</v>
      </c>
      <c r="AG906" s="4">
        <v>0</v>
      </c>
      <c r="AH906" s="4">
        <f t="shared" si="320"/>
        <v>-24.317777777777781</v>
      </c>
    </row>
    <row r="907" spans="1:34">
      <c r="A907" s="16" t="s">
        <v>2105</v>
      </c>
      <c r="B907" s="16" t="s">
        <v>2106</v>
      </c>
      <c r="C907" s="16" t="s">
        <v>2087</v>
      </c>
      <c r="D907" s="19">
        <v>34880</v>
      </c>
      <c r="E907" s="16" t="s">
        <v>111</v>
      </c>
      <c r="F907" s="20">
        <v>50</v>
      </c>
      <c r="G907" s="20">
        <v>0</v>
      </c>
      <c r="H907" s="20">
        <v>22</v>
      </c>
      <c r="I907" s="20">
        <v>10</v>
      </c>
      <c r="J907" s="21">
        <f t="shared" si="311"/>
        <v>274</v>
      </c>
      <c r="K907" s="22">
        <v>3947.42</v>
      </c>
      <c r="L907" s="19">
        <v>44804</v>
      </c>
      <c r="M907" s="22">
        <v>2105.33</v>
      </c>
      <c r="N907" s="22">
        <v>1842.09</v>
      </c>
      <c r="O907" s="22">
        <f t="shared" si="312"/>
        <v>1894.72</v>
      </c>
      <c r="P907" s="22">
        <v>52.63</v>
      </c>
      <c r="Q907" s="22">
        <f t="shared" si="313"/>
        <v>6.5787500000000003</v>
      </c>
      <c r="R907" s="22">
        <f t="shared" si="314"/>
        <v>26.315000000000001</v>
      </c>
      <c r="S907" s="22">
        <f t="shared" si="315"/>
        <v>1815.7749999999999</v>
      </c>
      <c r="U907" s="22">
        <v>1894.72</v>
      </c>
      <c r="V907" s="23">
        <v>40</v>
      </c>
      <c r="W907" s="23">
        <v>50</v>
      </c>
      <c r="X907" s="23">
        <f t="shared" si="316"/>
        <v>-10</v>
      </c>
      <c r="Y907" s="24">
        <f t="shared" si="317"/>
        <v>-120</v>
      </c>
      <c r="Z907" s="24">
        <f t="shared" si="318"/>
        <v>162</v>
      </c>
      <c r="AA907" s="22">
        <f t="shared" si="322"/>
        <v>11.695802469135803</v>
      </c>
      <c r="AB907" s="22">
        <f t="shared" si="323"/>
        <v>140.34962962962965</v>
      </c>
      <c r="AC907" s="22">
        <f t="shared" si="321"/>
        <v>1754.3703703703704</v>
      </c>
      <c r="AD907" s="22">
        <f t="shared" si="319"/>
        <v>-61.404629629629426</v>
      </c>
      <c r="AE907" s="24"/>
      <c r="AF907" s="4">
        <v>140.34962962962965</v>
      </c>
      <c r="AG907" s="4">
        <v>0</v>
      </c>
      <c r="AH907" s="4">
        <f t="shared" si="320"/>
        <v>140.34962962962965</v>
      </c>
    </row>
    <row r="908" spans="1:34">
      <c r="A908" s="16" t="s">
        <v>2107</v>
      </c>
      <c r="B908" s="16" t="s">
        <v>2108</v>
      </c>
      <c r="C908" s="16" t="s">
        <v>2050</v>
      </c>
      <c r="D908" s="19">
        <v>34880</v>
      </c>
      <c r="E908" s="16" t="s">
        <v>111</v>
      </c>
      <c r="F908" s="20">
        <v>50</v>
      </c>
      <c r="G908" s="20">
        <v>0</v>
      </c>
      <c r="H908" s="20">
        <v>22</v>
      </c>
      <c r="I908" s="20">
        <v>10</v>
      </c>
      <c r="J908" s="21">
        <f t="shared" si="311"/>
        <v>274</v>
      </c>
      <c r="K908" s="22">
        <v>6786.07</v>
      </c>
      <c r="L908" s="19">
        <v>44804</v>
      </c>
      <c r="M908" s="22">
        <v>3619.2</v>
      </c>
      <c r="N908" s="22">
        <v>3166.87</v>
      </c>
      <c r="O908" s="22">
        <f t="shared" si="312"/>
        <v>3257.35</v>
      </c>
      <c r="P908" s="22">
        <v>90.48</v>
      </c>
      <c r="Q908" s="22">
        <f t="shared" si="313"/>
        <v>11.31</v>
      </c>
      <c r="R908" s="22">
        <f t="shared" si="314"/>
        <v>45.24</v>
      </c>
      <c r="S908" s="22">
        <f t="shared" si="315"/>
        <v>3121.63</v>
      </c>
      <c r="U908" s="22">
        <v>3257.35</v>
      </c>
      <c r="V908" s="23">
        <v>40</v>
      </c>
      <c r="W908" s="23">
        <v>50</v>
      </c>
      <c r="X908" s="23">
        <f t="shared" si="316"/>
        <v>-10</v>
      </c>
      <c r="Y908" s="24">
        <f t="shared" si="317"/>
        <v>-120</v>
      </c>
      <c r="Z908" s="24">
        <f t="shared" si="318"/>
        <v>162</v>
      </c>
      <c r="AA908" s="22">
        <f t="shared" si="322"/>
        <v>20.107098765432099</v>
      </c>
      <c r="AB908" s="22">
        <f t="shared" si="323"/>
        <v>241.28518518518518</v>
      </c>
      <c r="AC908" s="22">
        <f t="shared" si="321"/>
        <v>3016.0648148148148</v>
      </c>
      <c r="AD908" s="22">
        <f t="shared" si="319"/>
        <v>-105.56518518518533</v>
      </c>
      <c r="AE908" s="24"/>
      <c r="AF908" s="4">
        <v>241.28518518518518</v>
      </c>
      <c r="AG908" s="4">
        <v>0</v>
      </c>
      <c r="AH908" s="4">
        <f t="shared" si="320"/>
        <v>241.28518518518518</v>
      </c>
    </row>
    <row r="909" spans="1:34">
      <c r="A909" s="16" t="s">
        <v>2109</v>
      </c>
      <c r="B909" s="16" t="s">
        <v>2110</v>
      </c>
      <c r="C909" s="16" t="s">
        <v>2053</v>
      </c>
      <c r="D909" s="19">
        <v>34880</v>
      </c>
      <c r="E909" s="16" t="s">
        <v>111</v>
      </c>
      <c r="F909" s="20">
        <v>50</v>
      </c>
      <c r="G909" s="20">
        <v>0</v>
      </c>
      <c r="H909" s="20">
        <v>22</v>
      </c>
      <c r="I909" s="20">
        <v>10</v>
      </c>
      <c r="J909" s="21">
        <f t="shared" si="311"/>
        <v>274</v>
      </c>
      <c r="K909" s="22">
        <v>54.83</v>
      </c>
      <c r="L909" s="19">
        <v>44804</v>
      </c>
      <c r="M909" s="22">
        <v>29.32</v>
      </c>
      <c r="N909" s="22">
        <v>25.51</v>
      </c>
      <c r="O909" s="22">
        <f t="shared" si="312"/>
        <v>26.240000000000002</v>
      </c>
      <c r="P909" s="22">
        <v>0.73</v>
      </c>
      <c r="Q909" s="22">
        <f t="shared" si="313"/>
        <v>9.1249999999999998E-2</v>
      </c>
      <c r="R909" s="22">
        <f t="shared" si="314"/>
        <v>0.36499999999999999</v>
      </c>
      <c r="S909" s="22">
        <f t="shared" si="315"/>
        <v>25.145000000000003</v>
      </c>
      <c r="U909" s="22">
        <v>26.240000000000002</v>
      </c>
      <c r="V909" s="23">
        <v>40</v>
      </c>
      <c r="W909" s="23">
        <v>50</v>
      </c>
      <c r="X909" s="23">
        <f t="shared" si="316"/>
        <v>-10</v>
      </c>
      <c r="Y909" s="24">
        <f t="shared" si="317"/>
        <v>-120</v>
      </c>
      <c r="Z909" s="24">
        <f t="shared" si="318"/>
        <v>162</v>
      </c>
      <c r="AA909" s="22">
        <f t="shared" si="322"/>
        <v>0.16197530864197532</v>
      </c>
      <c r="AB909" s="22">
        <f t="shared" si="323"/>
        <v>1.9437037037037039</v>
      </c>
      <c r="AC909" s="22">
        <f t="shared" si="321"/>
        <v>24.296296296296298</v>
      </c>
      <c r="AD909" s="22">
        <f t="shared" si="319"/>
        <v>-0.84870370370370551</v>
      </c>
      <c r="AE909" s="24"/>
      <c r="AF909" s="4">
        <v>1.9437037037037039</v>
      </c>
      <c r="AG909" s="4">
        <v>0</v>
      </c>
      <c r="AH909" s="4">
        <f t="shared" si="320"/>
        <v>1.9437037037037039</v>
      </c>
    </row>
    <row r="910" spans="1:34">
      <c r="A910" s="16" t="s">
        <v>2111</v>
      </c>
      <c r="B910" s="16" t="s">
        <v>2112</v>
      </c>
      <c r="C910" s="16" t="s">
        <v>2081</v>
      </c>
      <c r="D910" s="19">
        <v>34880</v>
      </c>
      <c r="E910" s="16" t="s">
        <v>111</v>
      </c>
      <c r="F910" s="20">
        <v>50</v>
      </c>
      <c r="G910" s="20">
        <v>0</v>
      </c>
      <c r="H910" s="20">
        <v>22</v>
      </c>
      <c r="I910" s="20">
        <v>10</v>
      </c>
      <c r="J910" s="21">
        <f t="shared" si="311"/>
        <v>274</v>
      </c>
      <c r="K910" s="22">
        <v>98.69</v>
      </c>
      <c r="L910" s="19">
        <v>44804</v>
      </c>
      <c r="M910" s="22">
        <v>52.55</v>
      </c>
      <c r="N910" s="22">
        <v>46.14</v>
      </c>
      <c r="O910" s="22">
        <f t="shared" si="312"/>
        <v>47.45</v>
      </c>
      <c r="P910" s="22">
        <v>1.31</v>
      </c>
      <c r="Q910" s="22">
        <f t="shared" si="313"/>
        <v>0.16375000000000001</v>
      </c>
      <c r="R910" s="22">
        <f t="shared" si="314"/>
        <v>0.65500000000000003</v>
      </c>
      <c r="S910" s="22">
        <f t="shared" si="315"/>
        <v>45.484999999999999</v>
      </c>
      <c r="U910" s="22">
        <v>47.45</v>
      </c>
      <c r="V910" s="23">
        <v>40</v>
      </c>
      <c r="W910" s="23">
        <v>50</v>
      </c>
      <c r="X910" s="23">
        <f t="shared" si="316"/>
        <v>-10</v>
      </c>
      <c r="Y910" s="24">
        <f t="shared" si="317"/>
        <v>-120</v>
      </c>
      <c r="Z910" s="24">
        <f t="shared" si="318"/>
        <v>162</v>
      </c>
      <c r="AA910" s="22">
        <f t="shared" si="322"/>
        <v>0.29290123456790124</v>
      </c>
      <c r="AB910" s="22">
        <f t="shared" si="323"/>
        <v>3.5148148148148151</v>
      </c>
      <c r="AC910" s="22">
        <f t="shared" si="321"/>
        <v>43.93518518518519</v>
      </c>
      <c r="AD910" s="22">
        <f t="shared" si="319"/>
        <v>-1.549814814814809</v>
      </c>
      <c r="AE910" s="24"/>
      <c r="AF910" s="4">
        <v>3.5148148148148151</v>
      </c>
      <c r="AG910" s="4">
        <v>0</v>
      </c>
      <c r="AH910" s="4">
        <f t="shared" si="320"/>
        <v>3.5148148148148151</v>
      </c>
    </row>
    <row r="911" spans="1:34">
      <c r="A911" s="16" t="s">
        <v>2113</v>
      </c>
      <c r="B911" s="16" t="s">
        <v>2114</v>
      </c>
      <c r="C911" s="16" t="s">
        <v>2084</v>
      </c>
      <c r="D911" s="19">
        <v>34880</v>
      </c>
      <c r="E911" s="16" t="s">
        <v>111</v>
      </c>
      <c r="F911" s="20">
        <v>50</v>
      </c>
      <c r="G911" s="20">
        <v>0</v>
      </c>
      <c r="H911" s="20">
        <v>22</v>
      </c>
      <c r="I911" s="20">
        <v>10</v>
      </c>
      <c r="J911" s="21">
        <f t="shared" si="311"/>
        <v>274</v>
      </c>
      <c r="K911" s="22">
        <v>32.08</v>
      </c>
      <c r="L911" s="19">
        <v>44804</v>
      </c>
      <c r="M911" s="22">
        <v>17.07</v>
      </c>
      <c r="N911" s="22">
        <v>15.01</v>
      </c>
      <c r="O911" s="22">
        <f t="shared" si="312"/>
        <v>15.43</v>
      </c>
      <c r="P911" s="22">
        <v>0.42</v>
      </c>
      <c r="Q911" s="22">
        <f t="shared" si="313"/>
        <v>5.2499999999999998E-2</v>
      </c>
      <c r="R911" s="22">
        <f t="shared" si="314"/>
        <v>0.21</v>
      </c>
      <c r="S911" s="22">
        <f t="shared" si="315"/>
        <v>14.799999999999999</v>
      </c>
      <c r="U911" s="22">
        <v>15.43</v>
      </c>
      <c r="V911" s="23">
        <v>40</v>
      </c>
      <c r="W911" s="23">
        <v>50</v>
      </c>
      <c r="X911" s="23">
        <f t="shared" si="316"/>
        <v>-10</v>
      </c>
      <c r="Y911" s="24">
        <f t="shared" si="317"/>
        <v>-120</v>
      </c>
      <c r="Z911" s="24">
        <f t="shared" si="318"/>
        <v>162</v>
      </c>
      <c r="AA911" s="22">
        <f t="shared" si="322"/>
        <v>9.5246913580246909E-2</v>
      </c>
      <c r="AB911" s="22">
        <f t="shared" si="323"/>
        <v>1.142962962962963</v>
      </c>
      <c r="AC911" s="22">
        <f t="shared" si="321"/>
        <v>14.287037037037036</v>
      </c>
      <c r="AD911" s="22">
        <f t="shared" si="319"/>
        <v>-0.51296296296296262</v>
      </c>
      <c r="AE911" s="24"/>
      <c r="AF911" s="4">
        <v>1.142962962962963</v>
      </c>
      <c r="AG911" s="4">
        <v>0</v>
      </c>
      <c r="AH911" s="4">
        <f t="shared" si="320"/>
        <v>1.142962962962963</v>
      </c>
    </row>
    <row r="912" spans="1:34">
      <c r="A912" s="16" t="s">
        <v>2115</v>
      </c>
      <c r="B912" s="16" t="s">
        <v>2116</v>
      </c>
      <c r="C912" s="16" t="s">
        <v>2072</v>
      </c>
      <c r="D912" s="19">
        <v>34880</v>
      </c>
      <c r="E912" s="16" t="s">
        <v>111</v>
      </c>
      <c r="F912" s="20">
        <v>50</v>
      </c>
      <c r="G912" s="20">
        <v>0</v>
      </c>
      <c r="H912" s="20">
        <v>22</v>
      </c>
      <c r="I912" s="20">
        <v>10</v>
      </c>
      <c r="J912" s="21">
        <f t="shared" si="311"/>
        <v>274</v>
      </c>
      <c r="K912" s="22">
        <v>213.81</v>
      </c>
      <c r="L912" s="19">
        <v>44804</v>
      </c>
      <c r="M912" s="22">
        <v>114.12</v>
      </c>
      <c r="N912" s="22">
        <v>99.69</v>
      </c>
      <c r="O912" s="22">
        <f t="shared" si="312"/>
        <v>102.53999999999999</v>
      </c>
      <c r="P912" s="22">
        <v>2.85</v>
      </c>
      <c r="Q912" s="22">
        <f t="shared" si="313"/>
        <v>0.35625000000000001</v>
      </c>
      <c r="R912" s="22">
        <f t="shared" si="314"/>
        <v>1.425</v>
      </c>
      <c r="S912" s="22">
        <f t="shared" si="315"/>
        <v>98.265000000000001</v>
      </c>
      <c r="U912" s="22">
        <v>102.53999999999999</v>
      </c>
      <c r="V912" s="23">
        <v>40</v>
      </c>
      <c r="W912" s="23">
        <v>50</v>
      </c>
      <c r="X912" s="23">
        <f t="shared" si="316"/>
        <v>-10</v>
      </c>
      <c r="Y912" s="24">
        <f t="shared" si="317"/>
        <v>-120</v>
      </c>
      <c r="Z912" s="24">
        <f t="shared" si="318"/>
        <v>162</v>
      </c>
      <c r="AA912" s="22">
        <f t="shared" si="322"/>
        <v>0.63296296296296295</v>
      </c>
      <c r="AB912" s="22">
        <f t="shared" si="323"/>
        <v>7.5955555555555554</v>
      </c>
      <c r="AC912" s="22">
        <f t="shared" si="321"/>
        <v>94.944444444444443</v>
      </c>
      <c r="AD912" s="22">
        <f t="shared" si="319"/>
        <v>-3.3205555555555577</v>
      </c>
      <c r="AE912" s="24"/>
      <c r="AF912" s="4">
        <v>7.5955555555555554</v>
      </c>
      <c r="AG912" s="4">
        <v>0</v>
      </c>
      <c r="AH912" s="4">
        <f t="shared" si="320"/>
        <v>7.5955555555555554</v>
      </c>
    </row>
    <row r="913" spans="1:34">
      <c r="A913" s="16" t="s">
        <v>2117</v>
      </c>
      <c r="B913" s="16" t="s">
        <v>2118</v>
      </c>
      <c r="C913" s="16" t="s">
        <v>2119</v>
      </c>
      <c r="D913" s="19">
        <v>34880</v>
      </c>
      <c r="E913" s="16" t="s">
        <v>111</v>
      </c>
      <c r="F913" s="20">
        <v>50</v>
      </c>
      <c r="G913" s="20">
        <v>0</v>
      </c>
      <c r="H913" s="20">
        <v>22</v>
      </c>
      <c r="I913" s="20">
        <v>10</v>
      </c>
      <c r="J913" s="21">
        <f t="shared" si="311"/>
        <v>274</v>
      </c>
      <c r="K913" s="22">
        <v>29903.85</v>
      </c>
      <c r="L913" s="19">
        <v>44804</v>
      </c>
      <c r="M913" s="22">
        <v>15948.78</v>
      </c>
      <c r="N913" s="22">
        <v>13955.07</v>
      </c>
      <c r="O913" s="22">
        <f t="shared" si="312"/>
        <v>14353.789999999999</v>
      </c>
      <c r="P913" s="22">
        <v>398.72</v>
      </c>
      <c r="Q913" s="22">
        <f t="shared" si="313"/>
        <v>49.84</v>
      </c>
      <c r="R913" s="22">
        <f t="shared" si="314"/>
        <v>199.36</v>
      </c>
      <c r="S913" s="22">
        <f t="shared" si="315"/>
        <v>13755.71</v>
      </c>
      <c r="U913" s="22">
        <v>14353.789999999999</v>
      </c>
      <c r="V913" s="23">
        <v>40</v>
      </c>
      <c r="W913" s="23">
        <v>50</v>
      </c>
      <c r="X913" s="23">
        <f t="shared" si="316"/>
        <v>-10</v>
      </c>
      <c r="Y913" s="24">
        <f t="shared" si="317"/>
        <v>-120</v>
      </c>
      <c r="Z913" s="24">
        <f t="shared" si="318"/>
        <v>162</v>
      </c>
      <c r="AA913" s="22">
        <f t="shared" si="322"/>
        <v>88.603641975308634</v>
      </c>
      <c r="AB913" s="22">
        <f t="shared" si="323"/>
        <v>1063.2437037037037</v>
      </c>
      <c r="AC913" s="22">
        <f t="shared" si="321"/>
        <v>13290.546296296296</v>
      </c>
      <c r="AD913" s="22">
        <f t="shared" si="319"/>
        <v>-465.1637037037035</v>
      </c>
      <c r="AE913" s="24"/>
      <c r="AF913" s="4">
        <v>1063.2437037037037</v>
      </c>
      <c r="AG913" s="4">
        <v>0</v>
      </c>
      <c r="AH913" s="4">
        <f t="shared" si="320"/>
        <v>1063.2437037037037</v>
      </c>
    </row>
    <row r="914" spans="1:34">
      <c r="A914" s="16" t="s">
        <v>2120</v>
      </c>
      <c r="B914" s="16" t="s">
        <v>2121</v>
      </c>
      <c r="C914" s="16" t="s">
        <v>2122</v>
      </c>
      <c r="D914" s="19">
        <v>34880</v>
      </c>
      <c r="E914" s="16" t="s">
        <v>111</v>
      </c>
      <c r="F914" s="20">
        <v>50</v>
      </c>
      <c r="G914" s="20">
        <v>0</v>
      </c>
      <c r="H914" s="20">
        <v>22</v>
      </c>
      <c r="I914" s="20">
        <v>10</v>
      </c>
      <c r="J914" s="21">
        <f t="shared" si="311"/>
        <v>274</v>
      </c>
      <c r="K914" s="22">
        <v>26887.82</v>
      </c>
      <c r="L914" s="19">
        <v>44804</v>
      </c>
      <c r="M914" s="22">
        <v>14340.22</v>
      </c>
      <c r="N914" s="22">
        <v>12547.6</v>
      </c>
      <c r="O914" s="22">
        <f t="shared" si="312"/>
        <v>12906.1</v>
      </c>
      <c r="P914" s="22">
        <v>358.5</v>
      </c>
      <c r="Q914" s="22">
        <f t="shared" si="313"/>
        <v>44.8125</v>
      </c>
      <c r="R914" s="22">
        <f t="shared" si="314"/>
        <v>179.25</v>
      </c>
      <c r="S914" s="22">
        <f t="shared" si="315"/>
        <v>12368.35</v>
      </c>
      <c r="U914" s="22">
        <v>12906.1</v>
      </c>
      <c r="V914" s="23">
        <v>40</v>
      </c>
      <c r="W914" s="23">
        <v>50</v>
      </c>
      <c r="X914" s="23">
        <f t="shared" si="316"/>
        <v>-10</v>
      </c>
      <c r="Y914" s="24">
        <f t="shared" si="317"/>
        <v>-120</v>
      </c>
      <c r="Z914" s="24">
        <f t="shared" si="318"/>
        <v>162</v>
      </c>
      <c r="AA914" s="22">
        <f t="shared" si="322"/>
        <v>79.667283950617289</v>
      </c>
      <c r="AB914" s="22">
        <f t="shared" si="323"/>
        <v>956.00740740740753</v>
      </c>
      <c r="AC914" s="22">
        <f t="shared" si="321"/>
        <v>11950.092592592593</v>
      </c>
      <c r="AD914" s="22">
        <f t="shared" si="319"/>
        <v>-418.2574074074073</v>
      </c>
      <c r="AE914" s="24"/>
      <c r="AF914" s="4">
        <v>956.00740740740753</v>
      </c>
      <c r="AG914" s="4">
        <v>0</v>
      </c>
      <c r="AH914" s="4">
        <f t="shared" si="320"/>
        <v>956.00740740740753</v>
      </c>
    </row>
    <row r="915" spans="1:34">
      <c r="A915" s="16" t="s">
        <v>2123</v>
      </c>
      <c r="B915" s="16" t="s">
        <v>2124</v>
      </c>
      <c r="C915" s="16" t="s">
        <v>2094</v>
      </c>
      <c r="D915" s="19">
        <v>35246</v>
      </c>
      <c r="E915" s="16" t="s">
        <v>111</v>
      </c>
      <c r="F915" s="20">
        <v>50</v>
      </c>
      <c r="G915" s="20">
        <v>0</v>
      </c>
      <c r="H915" s="20">
        <v>23</v>
      </c>
      <c r="I915" s="20">
        <v>10</v>
      </c>
      <c r="J915" s="21">
        <f t="shared" si="311"/>
        <v>286</v>
      </c>
      <c r="K915" s="22">
        <v>13089.74</v>
      </c>
      <c r="L915" s="19">
        <v>44804</v>
      </c>
      <c r="M915" s="22">
        <v>6719.52</v>
      </c>
      <c r="N915" s="22">
        <v>6370.22</v>
      </c>
      <c r="O915" s="22">
        <f t="shared" si="312"/>
        <v>6544.75</v>
      </c>
      <c r="P915" s="22">
        <v>174.53</v>
      </c>
      <c r="Q915" s="22">
        <f t="shared" si="313"/>
        <v>21.81625</v>
      </c>
      <c r="R915" s="22">
        <f t="shared" si="314"/>
        <v>87.265000000000001</v>
      </c>
      <c r="S915" s="22">
        <f t="shared" si="315"/>
        <v>6282.9549999999999</v>
      </c>
      <c r="U915" s="22">
        <v>6544.75</v>
      </c>
      <c r="V915" s="23">
        <v>40</v>
      </c>
      <c r="W915" s="23">
        <v>50</v>
      </c>
      <c r="X915" s="23">
        <f t="shared" si="316"/>
        <v>-10</v>
      </c>
      <c r="Y915" s="24">
        <f t="shared" si="317"/>
        <v>-120</v>
      </c>
      <c r="Z915" s="24">
        <f t="shared" si="318"/>
        <v>174</v>
      </c>
      <c r="AA915" s="22">
        <f t="shared" si="322"/>
        <v>37.613505747126439</v>
      </c>
      <c r="AB915" s="22">
        <f t="shared" si="323"/>
        <v>451.36206896551727</v>
      </c>
      <c r="AC915" s="22">
        <f t="shared" si="321"/>
        <v>6093.3879310344828</v>
      </c>
      <c r="AD915" s="22">
        <f t="shared" si="319"/>
        <v>-189.56706896551714</v>
      </c>
      <c r="AE915" s="24"/>
      <c r="AF915" s="4">
        <v>451.36206896551727</v>
      </c>
      <c r="AG915" s="4">
        <v>0</v>
      </c>
      <c r="AH915" s="4">
        <f t="shared" si="320"/>
        <v>451.36206896551727</v>
      </c>
    </row>
    <row r="916" spans="1:34">
      <c r="A916" s="16" t="s">
        <v>2125</v>
      </c>
      <c r="B916" s="16" t="s">
        <v>2126</v>
      </c>
      <c r="C916" s="16" t="s">
        <v>883</v>
      </c>
      <c r="D916" s="19">
        <v>35246</v>
      </c>
      <c r="E916" s="16" t="s">
        <v>111</v>
      </c>
      <c r="F916" s="20">
        <v>50</v>
      </c>
      <c r="G916" s="20">
        <v>0</v>
      </c>
      <c r="H916" s="20">
        <v>23</v>
      </c>
      <c r="I916" s="20">
        <v>10</v>
      </c>
      <c r="J916" s="21">
        <f t="shared" si="311"/>
        <v>286</v>
      </c>
      <c r="K916" s="22">
        <v>97.57</v>
      </c>
      <c r="L916" s="19">
        <v>44804</v>
      </c>
      <c r="M916" s="22">
        <v>50.05</v>
      </c>
      <c r="N916" s="22">
        <v>47.52</v>
      </c>
      <c r="O916" s="22">
        <f t="shared" si="312"/>
        <v>48.82</v>
      </c>
      <c r="P916" s="22">
        <v>1.3</v>
      </c>
      <c r="Q916" s="22">
        <f t="shared" si="313"/>
        <v>0.16250000000000001</v>
      </c>
      <c r="R916" s="22">
        <f t="shared" si="314"/>
        <v>0.65</v>
      </c>
      <c r="S916" s="22">
        <f t="shared" si="315"/>
        <v>46.870000000000005</v>
      </c>
      <c r="U916" s="22">
        <v>48.82</v>
      </c>
      <c r="V916" s="23">
        <v>40</v>
      </c>
      <c r="W916" s="23">
        <v>50</v>
      </c>
      <c r="X916" s="23">
        <f t="shared" si="316"/>
        <v>-10</v>
      </c>
      <c r="Y916" s="24">
        <f t="shared" si="317"/>
        <v>-120</v>
      </c>
      <c r="Z916" s="24">
        <f t="shared" si="318"/>
        <v>174</v>
      </c>
      <c r="AA916" s="22">
        <f t="shared" si="322"/>
        <v>0.28057471264367817</v>
      </c>
      <c r="AB916" s="22">
        <f t="shared" si="323"/>
        <v>3.366896551724138</v>
      </c>
      <c r="AC916" s="22">
        <f t="shared" si="321"/>
        <v>45.453103448275861</v>
      </c>
      <c r="AD916" s="22">
        <f t="shared" si="319"/>
        <v>-1.4168965517241432</v>
      </c>
      <c r="AE916" s="24"/>
      <c r="AF916" s="4">
        <v>3.366896551724138</v>
      </c>
      <c r="AG916" s="4">
        <v>0</v>
      </c>
      <c r="AH916" s="4">
        <f t="shared" si="320"/>
        <v>3.366896551724138</v>
      </c>
    </row>
    <row r="917" spans="1:34">
      <c r="A917" s="16" t="s">
        <v>2127</v>
      </c>
      <c r="B917" s="16" t="s">
        <v>2128</v>
      </c>
      <c r="C917" s="16" t="s">
        <v>2087</v>
      </c>
      <c r="D917" s="19">
        <v>35246</v>
      </c>
      <c r="E917" s="16" t="s">
        <v>111</v>
      </c>
      <c r="F917" s="20">
        <v>50</v>
      </c>
      <c r="G917" s="20">
        <v>0</v>
      </c>
      <c r="H917" s="20">
        <v>23</v>
      </c>
      <c r="I917" s="20">
        <v>10</v>
      </c>
      <c r="J917" s="21">
        <f t="shared" si="311"/>
        <v>286</v>
      </c>
      <c r="K917" s="22">
        <v>4717.24</v>
      </c>
      <c r="L917" s="19">
        <v>44804</v>
      </c>
      <c r="M917" s="22">
        <v>2421.63</v>
      </c>
      <c r="N917" s="22">
        <v>2295.61</v>
      </c>
      <c r="O917" s="22">
        <f t="shared" si="312"/>
        <v>2358.5100000000002</v>
      </c>
      <c r="P917" s="22">
        <v>62.9</v>
      </c>
      <c r="Q917" s="22">
        <f t="shared" si="313"/>
        <v>7.8624999999999998</v>
      </c>
      <c r="R917" s="22">
        <f t="shared" si="314"/>
        <v>31.45</v>
      </c>
      <c r="S917" s="22">
        <f t="shared" si="315"/>
        <v>2264.1600000000003</v>
      </c>
      <c r="U917" s="22">
        <v>2358.5100000000002</v>
      </c>
      <c r="V917" s="23">
        <v>40</v>
      </c>
      <c r="W917" s="23">
        <v>50</v>
      </c>
      <c r="X917" s="23">
        <f t="shared" si="316"/>
        <v>-10</v>
      </c>
      <c r="Y917" s="24">
        <f t="shared" si="317"/>
        <v>-120</v>
      </c>
      <c r="Z917" s="24">
        <f t="shared" si="318"/>
        <v>174</v>
      </c>
      <c r="AA917" s="22">
        <f t="shared" si="322"/>
        <v>13.554655172413794</v>
      </c>
      <c r="AB917" s="22">
        <f t="shared" si="323"/>
        <v>162.65586206896552</v>
      </c>
      <c r="AC917" s="22">
        <f t="shared" si="321"/>
        <v>2195.8541379310345</v>
      </c>
      <c r="AD917" s="22">
        <f t="shared" si="319"/>
        <v>-68.30586206896578</v>
      </c>
      <c r="AE917" s="24"/>
      <c r="AF917" s="4">
        <v>162.65586206896552</v>
      </c>
      <c r="AG917" s="4">
        <v>0</v>
      </c>
      <c r="AH917" s="4">
        <f t="shared" si="320"/>
        <v>162.65586206896552</v>
      </c>
    </row>
    <row r="918" spans="1:34">
      <c r="A918" s="16" t="s">
        <v>2129</v>
      </c>
      <c r="B918" s="16" t="s">
        <v>2130</v>
      </c>
      <c r="C918" s="16" t="s">
        <v>2053</v>
      </c>
      <c r="D918" s="19">
        <v>35246</v>
      </c>
      <c r="E918" s="16" t="s">
        <v>111</v>
      </c>
      <c r="F918" s="20">
        <v>50</v>
      </c>
      <c r="G918" s="20">
        <v>0</v>
      </c>
      <c r="H918" s="20">
        <v>23</v>
      </c>
      <c r="I918" s="20">
        <v>10</v>
      </c>
      <c r="J918" s="21">
        <f t="shared" si="311"/>
        <v>286</v>
      </c>
      <c r="K918" s="22">
        <v>40.58</v>
      </c>
      <c r="L918" s="19">
        <v>44804</v>
      </c>
      <c r="M918" s="22">
        <v>20.8</v>
      </c>
      <c r="N918" s="22">
        <v>19.78</v>
      </c>
      <c r="O918" s="22">
        <f t="shared" si="312"/>
        <v>20.32</v>
      </c>
      <c r="P918" s="22">
        <v>0.54</v>
      </c>
      <c r="Q918" s="22">
        <f t="shared" si="313"/>
        <v>6.7500000000000004E-2</v>
      </c>
      <c r="R918" s="22">
        <f t="shared" si="314"/>
        <v>0.27</v>
      </c>
      <c r="S918" s="22">
        <f t="shared" si="315"/>
        <v>19.510000000000002</v>
      </c>
      <c r="U918" s="22">
        <v>20.32</v>
      </c>
      <c r="V918" s="23">
        <v>40</v>
      </c>
      <c r="W918" s="23">
        <v>50</v>
      </c>
      <c r="X918" s="23">
        <f t="shared" si="316"/>
        <v>-10</v>
      </c>
      <c r="Y918" s="24">
        <f t="shared" si="317"/>
        <v>-120</v>
      </c>
      <c r="Z918" s="24">
        <f t="shared" si="318"/>
        <v>174</v>
      </c>
      <c r="AA918" s="22">
        <f t="shared" si="322"/>
        <v>0.1167816091954023</v>
      </c>
      <c r="AB918" s="22">
        <f t="shared" si="323"/>
        <v>1.4013793103448275</v>
      </c>
      <c r="AC918" s="22">
        <f t="shared" si="321"/>
        <v>18.918620689655171</v>
      </c>
      <c r="AD918" s="22">
        <f t="shared" si="319"/>
        <v>-0.5913793103448306</v>
      </c>
      <c r="AE918" s="24"/>
      <c r="AF918" s="4">
        <v>1.4013793103448275</v>
      </c>
      <c r="AG918" s="4">
        <v>0</v>
      </c>
      <c r="AH918" s="4">
        <f t="shared" si="320"/>
        <v>1.4013793103448275</v>
      </c>
    </row>
    <row r="919" spans="1:34">
      <c r="A919" s="16" t="s">
        <v>2131</v>
      </c>
      <c r="B919" s="16" t="s">
        <v>2132</v>
      </c>
      <c r="C919" s="16" t="s">
        <v>2044</v>
      </c>
      <c r="D919" s="19">
        <v>35246</v>
      </c>
      <c r="E919" s="16" t="s">
        <v>111</v>
      </c>
      <c r="F919" s="20">
        <v>50</v>
      </c>
      <c r="G919" s="20">
        <v>0</v>
      </c>
      <c r="H919" s="20">
        <v>23</v>
      </c>
      <c r="I919" s="20">
        <v>10</v>
      </c>
      <c r="J919" s="21">
        <f t="shared" si="311"/>
        <v>286</v>
      </c>
      <c r="K919" s="22">
        <v>199.38</v>
      </c>
      <c r="L919" s="19">
        <v>44804</v>
      </c>
      <c r="M919" s="22">
        <v>102.4</v>
      </c>
      <c r="N919" s="22">
        <v>96.98</v>
      </c>
      <c r="O919" s="22">
        <f t="shared" si="312"/>
        <v>99.64</v>
      </c>
      <c r="P919" s="22">
        <v>2.66</v>
      </c>
      <c r="Q919" s="22">
        <f t="shared" si="313"/>
        <v>0.33250000000000002</v>
      </c>
      <c r="R919" s="22">
        <f t="shared" si="314"/>
        <v>1.33</v>
      </c>
      <c r="S919" s="22">
        <f t="shared" si="315"/>
        <v>95.65</v>
      </c>
      <c r="U919" s="22">
        <v>99.64</v>
      </c>
      <c r="V919" s="23">
        <v>40</v>
      </c>
      <c r="W919" s="23">
        <v>50</v>
      </c>
      <c r="X919" s="23">
        <f t="shared" si="316"/>
        <v>-10</v>
      </c>
      <c r="Y919" s="24">
        <f t="shared" si="317"/>
        <v>-120</v>
      </c>
      <c r="Z919" s="24">
        <f t="shared" si="318"/>
        <v>174</v>
      </c>
      <c r="AA919" s="22">
        <f t="shared" si="322"/>
        <v>0.57264367816091954</v>
      </c>
      <c r="AB919" s="22">
        <f t="shared" si="323"/>
        <v>6.8717241379310341</v>
      </c>
      <c r="AC919" s="22">
        <f t="shared" si="321"/>
        <v>92.768275862068961</v>
      </c>
      <c r="AD919" s="22">
        <f t="shared" si="319"/>
        <v>-2.8817241379310445</v>
      </c>
      <c r="AE919" s="24"/>
      <c r="AF919" s="4">
        <v>6.8717241379310341</v>
      </c>
      <c r="AG919" s="4">
        <v>0</v>
      </c>
      <c r="AH919" s="4">
        <f t="shared" si="320"/>
        <v>6.8717241379310341</v>
      </c>
    </row>
    <row r="920" spans="1:34">
      <c r="A920" s="16" t="s">
        <v>2133</v>
      </c>
      <c r="B920" s="16" t="s">
        <v>2134</v>
      </c>
      <c r="C920" s="16" t="s">
        <v>2072</v>
      </c>
      <c r="D920" s="19">
        <v>35246</v>
      </c>
      <c r="E920" s="16" t="s">
        <v>111</v>
      </c>
      <c r="F920" s="20">
        <v>50</v>
      </c>
      <c r="G920" s="20">
        <v>0</v>
      </c>
      <c r="H920" s="20">
        <v>23</v>
      </c>
      <c r="I920" s="20">
        <v>10</v>
      </c>
      <c r="J920" s="21">
        <f t="shared" si="311"/>
        <v>286</v>
      </c>
      <c r="K920" s="22">
        <v>830.59</v>
      </c>
      <c r="L920" s="19">
        <v>44804</v>
      </c>
      <c r="M920" s="22">
        <v>426.33</v>
      </c>
      <c r="N920" s="22">
        <v>404.26</v>
      </c>
      <c r="O920" s="22">
        <f t="shared" si="312"/>
        <v>415.33</v>
      </c>
      <c r="P920" s="22">
        <v>11.07</v>
      </c>
      <c r="Q920" s="22">
        <f t="shared" si="313"/>
        <v>1.38375</v>
      </c>
      <c r="R920" s="22">
        <f t="shared" si="314"/>
        <v>5.5350000000000001</v>
      </c>
      <c r="S920" s="22">
        <f t="shared" si="315"/>
        <v>398.72499999999997</v>
      </c>
      <c r="U920" s="22">
        <v>415.33</v>
      </c>
      <c r="V920" s="23">
        <v>40</v>
      </c>
      <c r="W920" s="23">
        <v>50</v>
      </c>
      <c r="X920" s="23">
        <f t="shared" si="316"/>
        <v>-10</v>
      </c>
      <c r="Y920" s="24">
        <f t="shared" si="317"/>
        <v>-120</v>
      </c>
      <c r="Z920" s="24">
        <f t="shared" si="318"/>
        <v>174</v>
      </c>
      <c r="AA920" s="22">
        <f t="shared" si="322"/>
        <v>2.3869540229885056</v>
      </c>
      <c r="AB920" s="22">
        <f t="shared" si="323"/>
        <v>28.643448275862067</v>
      </c>
      <c r="AC920" s="22">
        <f t="shared" si="321"/>
        <v>386.68655172413793</v>
      </c>
      <c r="AD920" s="22">
        <f t="shared" si="319"/>
        <v>-12.038448275862038</v>
      </c>
      <c r="AE920" s="24"/>
      <c r="AF920" s="4">
        <v>28.643448275862067</v>
      </c>
      <c r="AG920" s="4">
        <v>0</v>
      </c>
      <c r="AH920" s="4">
        <f t="shared" si="320"/>
        <v>28.643448275862067</v>
      </c>
    </row>
    <row r="921" spans="1:34">
      <c r="A921" s="16" t="s">
        <v>2135</v>
      </c>
      <c r="B921" s="16" t="s">
        <v>2136</v>
      </c>
      <c r="C921" s="16" t="s">
        <v>2087</v>
      </c>
      <c r="D921" s="19">
        <v>35611</v>
      </c>
      <c r="E921" s="16" t="s">
        <v>111</v>
      </c>
      <c r="F921" s="20">
        <v>50</v>
      </c>
      <c r="G921" s="20">
        <v>0</v>
      </c>
      <c r="H921" s="20">
        <v>24</v>
      </c>
      <c r="I921" s="20">
        <v>10</v>
      </c>
      <c r="J921" s="21">
        <f t="shared" si="311"/>
        <v>298</v>
      </c>
      <c r="K921" s="22">
        <v>4810.97</v>
      </c>
      <c r="L921" s="19">
        <v>44804</v>
      </c>
      <c r="M921" s="22">
        <v>2373.4299999999998</v>
      </c>
      <c r="N921" s="22">
        <v>2437.54</v>
      </c>
      <c r="O921" s="22">
        <f t="shared" si="312"/>
        <v>2501.6799999999998</v>
      </c>
      <c r="P921" s="22">
        <v>64.14</v>
      </c>
      <c r="Q921" s="22">
        <f t="shared" si="313"/>
        <v>8.0175000000000001</v>
      </c>
      <c r="R921" s="22">
        <f t="shared" si="314"/>
        <v>32.07</v>
      </c>
      <c r="S921" s="22">
        <f t="shared" si="315"/>
        <v>2405.4699999999998</v>
      </c>
      <c r="U921" s="22">
        <v>2501.6799999999998</v>
      </c>
      <c r="V921" s="23">
        <v>40</v>
      </c>
      <c r="W921" s="23">
        <v>50</v>
      </c>
      <c r="X921" s="23">
        <f t="shared" si="316"/>
        <v>-10</v>
      </c>
      <c r="Y921" s="24">
        <f t="shared" si="317"/>
        <v>-120</v>
      </c>
      <c r="Z921" s="24">
        <f t="shared" si="318"/>
        <v>186</v>
      </c>
      <c r="AA921" s="22">
        <f t="shared" si="322"/>
        <v>13.449892473118279</v>
      </c>
      <c r="AB921" s="22">
        <f t="shared" si="323"/>
        <v>161.39870967741933</v>
      </c>
      <c r="AC921" s="22">
        <f t="shared" si="321"/>
        <v>2340.2812903225804</v>
      </c>
      <c r="AD921" s="22">
        <f t="shared" si="319"/>
        <v>-65.188709677419411</v>
      </c>
      <c r="AE921" s="24"/>
      <c r="AF921" s="4">
        <v>161.39870967741933</v>
      </c>
      <c r="AG921" s="4">
        <v>0</v>
      </c>
      <c r="AH921" s="4">
        <f t="shared" si="320"/>
        <v>161.39870967741933</v>
      </c>
    </row>
    <row r="922" spans="1:34">
      <c r="A922" s="16" t="s">
        <v>2137</v>
      </c>
      <c r="B922" s="16" t="s">
        <v>2138</v>
      </c>
      <c r="C922" s="16" t="s">
        <v>2053</v>
      </c>
      <c r="D922" s="19">
        <v>35611</v>
      </c>
      <c r="E922" s="16" t="s">
        <v>111</v>
      </c>
      <c r="F922" s="20">
        <v>50</v>
      </c>
      <c r="G922" s="20">
        <v>0</v>
      </c>
      <c r="H922" s="20">
        <v>24</v>
      </c>
      <c r="I922" s="20">
        <v>10</v>
      </c>
      <c r="J922" s="21">
        <f t="shared" si="311"/>
        <v>298</v>
      </c>
      <c r="K922" s="22">
        <v>69.09</v>
      </c>
      <c r="L922" s="19">
        <v>44804</v>
      </c>
      <c r="M922" s="22">
        <v>34.049999999999997</v>
      </c>
      <c r="N922" s="22">
        <v>35.04</v>
      </c>
      <c r="O922" s="22">
        <f t="shared" si="312"/>
        <v>35.96</v>
      </c>
      <c r="P922" s="22">
        <v>0.92</v>
      </c>
      <c r="Q922" s="22">
        <f t="shared" si="313"/>
        <v>0.115</v>
      </c>
      <c r="R922" s="22">
        <f t="shared" si="314"/>
        <v>0.46</v>
      </c>
      <c r="S922" s="22">
        <f t="shared" si="315"/>
        <v>34.58</v>
      </c>
      <c r="U922" s="22">
        <v>35.96</v>
      </c>
      <c r="V922" s="23">
        <v>40</v>
      </c>
      <c r="W922" s="23">
        <v>50</v>
      </c>
      <c r="X922" s="23">
        <f t="shared" si="316"/>
        <v>-10</v>
      </c>
      <c r="Y922" s="24">
        <f t="shared" si="317"/>
        <v>-120</v>
      </c>
      <c r="Z922" s="24">
        <f t="shared" si="318"/>
        <v>186</v>
      </c>
      <c r="AA922" s="22">
        <f t="shared" si="322"/>
        <v>0.19333333333333333</v>
      </c>
      <c r="AB922" s="22">
        <f t="shared" si="323"/>
        <v>2.3199999999999998</v>
      </c>
      <c r="AC922" s="22">
        <f t="shared" si="321"/>
        <v>33.64</v>
      </c>
      <c r="AD922" s="22">
        <f t="shared" si="319"/>
        <v>-0.93999999999999773</v>
      </c>
      <c r="AE922" s="24"/>
      <c r="AF922" s="4">
        <v>2.3199999999999998</v>
      </c>
      <c r="AG922" s="4">
        <v>0</v>
      </c>
      <c r="AH922" s="4">
        <f t="shared" si="320"/>
        <v>2.3199999999999998</v>
      </c>
    </row>
    <row r="923" spans="1:34">
      <c r="A923" s="16" t="s">
        <v>2139</v>
      </c>
      <c r="B923" s="16" t="s">
        <v>2140</v>
      </c>
      <c r="C923" s="16" t="s">
        <v>2094</v>
      </c>
      <c r="D923" s="19">
        <v>35611</v>
      </c>
      <c r="E923" s="16" t="s">
        <v>111</v>
      </c>
      <c r="F923" s="20">
        <v>50</v>
      </c>
      <c r="G923" s="20">
        <v>0</v>
      </c>
      <c r="H923" s="20">
        <v>24</v>
      </c>
      <c r="I923" s="20">
        <v>10</v>
      </c>
      <c r="J923" s="21">
        <f t="shared" si="311"/>
        <v>298</v>
      </c>
      <c r="K923" s="22">
        <v>32327.439999999999</v>
      </c>
      <c r="L923" s="19">
        <v>44804</v>
      </c>
      <c r="M923" s="22">
        <v>15948.23</v>
      </c>
      <c r="N923" s="22">
        <v>16379.21</v>
      </c>
      <c r="O923" s="22">
        <f t="shared" si="312"/>
        <v>16810.239999999998</v>
      </c>
      <c r="P923" s="22">
        <v>431.03</v>
      </c>
      <c r="Q923" s="22">
        <f t="shared" si="313"/>
        <v>53.878749999999997</v>
      </c>
      <c r="R923" s="22">
        <f t="shared" si="314"/>
        <v>215.51499999999999</v>
      </c>
      <c r="S923" s="22">
        <f t="shared" si="315"/>
        <v>16163.694999999998</v>
      </c>
      <c r="U923" s="22">
        <v>16810.239999999998</v>
      </c>
      <c r="V923" s="23">
        <v>40</v>
      </c>
      <c r="W923" s="23">
        <v>50</v>
      </c>
      <c r="X923" s="23">
        <f t="shared" si="316"/>
        <v>-10</v>
      </c>
      <c r="Y923" s="24">
        <f t="shared" si="317"/>
        <v>-120</v>
      </c>
      <c r="Z923" s="24">
        <f t="shared" si="318"/>
        <v>186</v>
      </c>
      <c r="AA923" s="22">
        <f t="shared" si="322"/>
        <v>90.377634408602134</v>
      </c>
      <c r="AB923" s="22">
        <f t="shared" si="323"/>
        <v>1084.5316129032256</v>
      </c>
      <c r="AC923" s="22">
        <f t="shared" si="321"/>
        <v>15725.708387096773</v>
      </c>
      <c r="AD923" s="22">
        <f t="shared" si="319"/>
        <v>-437.98661290322525</v>
      </c>
      <c r="AE923" s="24"/>
      <c r="AF923" s="4">
        <v>1084.5316129032256</v>
      </c>
      <c r="AG923" s="4">
        <v>0</v>
      </c>
      <c r="AH923" s="4">
        <f t="shared" si="320"/>
        <v>1084.5316129032256</v>
      </c>
    </row>
    <row r="924" spans="1:34">
      <c r="A924" s="16" t="s">
        <v>2141</v>
      </c>
      <c r="B924" s="16" t="s">
        <v>2142</v>
      </c>
      <c r="C924" s="16" t="s">
        <v>2081</v>
      </c>
      <c r="D924" s="19">
        <v>35611</v>
      </c>
      <c r="E924" s="16" t="s">
        <v>111</v>
      </c>
      <c r="F924" s="20">
        <v>50</v>
      </c>
      <c r="G924" s="20">
        <v>0</v>
      </c>
      <c r="H924" s="20">
        <v>24</v>
      </c>
      <c r="I924" s="20">
        <v>10</v>
      </c>
      <c r="J924" s="21">
        <f t="shared" si="311"/>
        <v>298</v>
      </c>
      <c r="K924" s="22">
        <v>106.82</v>
      </c>
      <c r="L924" s="19">
        <v>44804</v>
      </c>
      <c r="M924" s="22">
        <v>52.78</v>
      </c>
      <c r="N924" s="22">
        <v>54.04</v>
      </c>
      <c r="O924" s="22">
        <f t="shared" si="312"/>
        <v>55.46</v>
      </c>
      <c r="P924" s="22">
        <v>1.42</v>
      </c>
      <c r="Q924" s="22">
        <f t="shared" si="313"/>
        <v>0.17749999999999999</v>
      </c>
      <c r="R924" s="22">
        <f t="shared" si="314"/>
        <v>0.71</v>
      </c>
      <c r="S924" s="22">
        <f t="shared" si="315"/>
        <v>53.33</v>
      </c>
      <c r="U924" s="22">
        <v>55.46</v>
      </c>
      <c r="V924" s="23">
        <v>40</v>
      </c>
      <c r="W924" s="23">
        <v>50</v>
      </c>
      <c r="X924" s="23">
        <f t="shared" si="316"/>
        <v>-10</v>
      </c>
      <c r="Y924" s="24">
        <f t="shared" si="317"/>
        <v>-120</v>
      </c>
      <c r="Z924" s="24">
        <f t="shared" si="318"/>
        <v>186</v>
      </c>
      <c r="AA924" s="22">
        <f t="shared" si="322"/>
        <v>0.29817204301075267</v>
      </c>
      <c r="AB924" s="22">
        <f t="shared" si="323"/>
        <v>3.5780645161290323</v>
      </c>
      <c r="AC924" s="22">
        <f t="shared" si="321"/>
        <v>51.881935483870969</v>
      </c>
      <c r="AD924" s="22">
        <f t="shared" si="319"/>
        <v>-1.4480645161290298</v>
      </c>
      <c r="AE924" s="24"/>
      <c r="AF924" s="4">
        <v>3.5780645161290323</v>
      </c>
      <c r="AG924" s="4">
        <v>0</v>
      </c>
      <c r="AH924" s="4">
        <f t="shared" si="320"/>
        <v>3.5780645161290323</v>
      </c>
    </row>
    <row r="925" spans="1:34">
      <c r="A925" s="16" t="s">
        <v>2143</v>
      </c>
      <c r="B925" s="16" t="s">
        <v>2144</v>
      </c>
      <c r="C925" s="16" t="s">
        <v>2084</v>
      </c>
      <c r="D925" s="19">
        <v>35611</v>
      </c>
      <c r="E925" s="16" t="s">
        <v>111</v>
      </c>
      <c r="F925" s="20">
        <v>50</v>
      </c>
      <c r="G925" s="20">
        <v>0</v>
      </c>
      <c r="H925" s="20">
        <v>24</v>
      </c>
      <c r="I925" s="20">
        <v>10</v>
      </c>
      <c r="J925" s="21">
        <f t="shared" si="311"/>
        <v>298</v>
      </c>
      <c r="K925" s="22">
        <v>106.05</v>
      </c>
      <c r="L925" s="19">
        <v>44804</v>
      </c>
      <c r="M925" s="22">
        <v>52.3</v>
      </c>
      <c r="N925" s="22">
        <v>53.75</v>
      </c>
      <c r="O925" s="22">
        <f t="shared" si="312"/>
        <v>55.16</v>
      </c>
      <c r="P925" s="22">
        <v>1.41</v>
      </c>
      <c r="Q925" s="22">
        <f t="shared" si="313"/>
        <v>0.17624999999999999</v>
      </c>
      <c r="R925" s="22">
        <f t="shared" si="314"/>
        <v>0.70499999999999996</v>
      </c>
      <c r="S925" s="22">
        <f t="shared" si="315"/>
        <v>53.045000000000002</v>
      </c>
      <c r="U925" s="22">
        <v>55.16</v>
      </c>
      <c r="V925" s="23">
        <v>40</v>
      </c>
      <c r="W925" s="23">
        <v>50</v>
      </c>
      <c r="X925" s="23">
        <f t="shared" si="316"/>
        <v>-10</v>
      </c>
      <c r="Y925" s="24">
        <f t="shared" si="317"/>
        <v>-120</v>
      </c>
      <c r="Z925" s="24">
        <f t="shared" si="318"/>
        <v>186</v>
      </c>
      <c r="AA925" s="22">
        <f t="shared" si="322"/>
        <v>0.29655913978494619</v>
      </c>
      <c r="AB925" s="22">
        <f t="shared" si="323"/>
        <v>3.5587096774193543</v>
      </c>
      <c r="AC925" s="22">
        <f t="shared" si="321"/>
        <v>51.601290322580645</v>
      </c>
      <c r="AD925" s="22">
        <f t="shared" si="319"/>
        <v>-1.4437096774193563</v>
      </c>
      <c r="AE925" s="24"/>
      <c r="AF925" s="4">
        <v>3.5587096774193543</v>
      </c>
      <c r="AG925" s="4">
        <v>0</v>
      </c>
      <c r="AH925" s="4">
        <f t="shared" si="320"/>
        <v>3.5587096774193543</v>
      </c>
    </row>
    <row r="926" spans="1:34">
      <c r="A926" s="16" t="s">
        <v>2145</v>
      </c>
      <c r="B926" s="16" t="s">
        <v>2146</v>
      </c>
      <c r="C926" s="16" t="s">
        <v>2147</v>
      </c>
      <c r="D926" s="19">
        <v>35611</v>
      </c>
      <c r="E926" s="16" t="s">
        <v>111</v>
      </c>
      <c r="F926" s="20">
        <v>50</v>
      </c>
      <c r="G926" s="20">
        <v>0</v>
      </c>
      <c r="H926" s="20">
        <v>24</v>
      </c>
      <c r="I926" s="20">
        <v>10</v>
      </c>
      <c r="J926" s="21">
        <f t="shared" si="311"/>
        <v>298</v>
      </c>
      <c r="K926" s="22">
        <v>203.96</v>
      </c>
      <c r="L926" s="19">
        <v>44804</v>
      </c>
      <c r="M926" s="22">
        <v>100.64</v>
      </c>
      <c r="N926" s="22">
        <v>103.32</v>
      </c>
      <c r="O926" s="22">
        <f t="shared" si="312"/>
        <v>106.03999999999999</v>
      </c>
      <c r="P926" s="22">
        <v>2.72</v>
      </c>
      <c r="Q926" s="22">
        <f t="shared" si="313"/>
        <v>0.34</v>
      </c>
      <c r="R926" s="22">
        <f t="shared" si="314"/>
        <v>1.36</v>
      </c>
      <c r="S926" s="22">
        <f t="shared" si="315"/>
        <v>101.96</v>
      </c>
      <c r="U926" s="22">
        <v>106.03999999999999</v>
      </c>
      <c r="V926" s="23">
        <v>40</v>
      </c>
      <c r="W926" s="23">
        <v>50</v>
      </c>
      <c r="X926" s="23">
        <f t="shared" si="316"/>
        <v>-10</v>
      </c>
      <c r="Y926" s="24">
        <f t="shared" si="317"/>
        <v>-120</v>
      </c>
      <c r="Z926" s="24">
        <f t="shared" si="318"/>
        <v>186</v>
      </c>
      <c r="AA926" s="22">
        <f t="shared" si="322"/>
        <v>0.57010752688172039</v>
      </c>
      <c r="AB926" s="22">
        <f t="shared" si="323"/>
        <v>6.8412903225806447</v>
      </c>
      <c r="AC926" s="22">
        <f t="shared" si="321"/>
        <v>99.198709677419345</v>
      </c>
      <c r="AD926" s="22">
        <f t="shared" si="319"/>
        <v>-2.7612903225806491</v>
      </c>
      <c r="AE926" s="24"/>
      <c r="AF926" s="4">
        <v>6.8412903225806447</v>
      </c>
      <c r="AG926" s="4">
        <v>0</v>
      </c>
      <c r="AH926" s="4">
        <f t="shared" si="320"/>
        <v>6.8412903225806447</v>
      </c>
    </row>
    <row r="927" spans="1:34">
      <c r="A927" s="16" t="s">
        <v>2148</v>
      </c>
      <c r="B927" s="16" t="s">
        <v>2149</v>
      </c>
      <c r="C927" s="16" t="s">
        <v>2087</v>
      </c>
      <c r="D927" s="19">
        <v>35976</v>
      </c>
      <c r="E927" s="16" t="s">
        <v>111</v>
      </c>
      <c r="F927" s="20">
        <v>50</v>
      </c>
      <c r="G927" s="20">
        <v>0</v>
      </c>
      <c r="H927" s="20">
        <v>25</v>
      </c>
      <c r="I927" s="20">
        <v>10</v>
      </c>
      <c r="J927" s="21">
        <f t="shared" si="311"/>
        <v>310</v>
      </c>
      <c r="K927" s="22">
        <v>2347.9499999999998</v>
      </c>
      <c r="L927" s="19">
        <v>44804</v>
      </c>
      <c r="M927" s="22">
        <v>1111.3800000000001</v>
      </c>
      <c r="N927" s="22">
        <v>1236.57</v>
      </c>
      <c r="O927" s="22">
        <f t="shared" si="312"/>
        <v>1267.8699999999999</v>
      </c>
      <c r="P927" s="22">
        <v>31.3</v>
      </c>
      <c r="Q927" s="22">
        <f t="shared" si="313"/>
        <v>3.9125000000000001</v>
      </c>
      <c r="R927" s="22">
        <f t="shared" si="314"/>
        <v>15.65</v>
      </c>
      <c r="S927" s="22">
        <f t="shared" si="315"/>
        <v>1220.9199999999998</v>
      </c>
      <c r="U927" s="22">
        <v>1267.8699999999999</v>
      </c>
      <c r="V927" s="23">
        <v>40</v>
      </c>
      <c r="W927" s="23">
        <v>50</v>
      </c>
      <c r="X927" s="23">
        <f t="shared" si="316"/>
        <v>-10</v>
      </c>
      <c r="Y927" s="24">
        <f t="shared" si="317"/>
        <v>-120</v>
      </c>
      <c r="Z927" s="24">
        <f t="shared" si="318"/>
        <v>198</v>
      </c>
      <c r="AA927" s="22">
        <f t="shared" si="322"/>
        <v>6.4033838383838377</v>
      </c>
      <c r="AB927" s="22">
        <f t="shared" si="323"/>
        <v>76.840606060606049</v>
      </c>
      <c r="AC927" s="22">
        <f t="shared" si="321"/>
        <v>1191.0293939393939</v>
      </c>
      <c r="AD927" s="22">
        <f t="shared" si="319"/>
        <v>-29.890606060605933</v>
      </c>
      <c r="AE927" s="24"/>
      <c r="AF927" s="4">
        <v>76.840606060606049</v>
      </c>
      <c r="AG927" s="4">
        <v>0</v>
      </c>
      <c r="AH927" s="4">
        <f t="shared" si="320"/>
        <v>76.840606060606049</v>
      </c>
    </row>
    <row r="928" spans="1:34">
      <c r="A928" s="16" t="s">
        <v>2150</v>
      </c>
      <c r="B928" s="16" t="s">
        <v>2151</v>
      </c>
      <c r="C928" s="16" t="s">
        <v>2053</v>
      </c>
      <c r="D928" s="19">
        <v>35976</v>
      </c>
      <c r="E928" s="16" t="s">
        <v>111</v>
      </c>
      <c r="F928" s="20">
        <v>50</v>
      </c>
      <c r="G928" s="20">
        <v>0</v>
      </c>
      <c r="H928" s="20">
        <v>25</v>
      </c>
      <c r="I928" s="20">
        <v>10</v>
      </c>
      <c r="J928" s="21">
        <f t="shared" ref="J928:J991" si="324">(H928*12)+I928</f>
        <v>310</v>
      </c>
      <c r="K928" s="22">
        <v>163.65</v>
      </c>
      <c r="L928" s="19">
        <v>44804</v>
      </c>
      <c r="M928" s="22">
        <v>77.37</v>
      </c>
      <c r="N928" s="22">
        <v>86.28</v>
      </c>
      <c r="O928" s="22">
        <f t="shared" ref="O928:O991" si="325">+N928+P928</f>
        <v>88.460000000000008</v>
      </c>
      <c r="P928" s="22">
        <v>2.1800000000000002</v>
      </c>
      <c r="Q928" s="22">
        <f t="shared" ref="Q928:Q991" si="326">+P928/8</f>
        <v>0.27250000000000002</v>
      </c>
      <c r="R928" s="22">
        <f t="shared" ref="R928:R991" si="327">+Q928*4</f>
        <v>1.0900000000000001</v>
      </c>
      <c r="S928" s="22">
        <f t="shared" ref="S928:S991" si="328">+O928-P928-R928</f>
        <v>85.19</v>
      </c>
      <c r="U928" s="22">
        <v>88.460000000000008</v>
      </c>
      <c r="V928" s="23">
        <v>40</v>
      </c>
      <c r="W928" s="23">
        <v>50</v>
      </c>
      <c r="X928" s="23">
        <f t="shared" ref="X928:X991" si="329">+V928-W928</f>
        <v>-10</v>
      </c>
      <c r="Y928" s="24">
        <f t="shared" ref="Y928:Y991" si="330">+X928*12</f>
        <v>-120</v>
      </c>
      <c r="Z928" s="24">
        <f t="shared" ref="Z928:Z991" si="331">+J928+Y928+8</f>
        <v>198</v>
      </c>
      <c r="AA928" s="22">
        <f t="shared" si="322"/>
        <v>0.44676767676767681</v>
      </c>
      <c r="AB928" s="22">
        <f t="shared" si="323"/>
        <v>5.3612121212121213</v>
      </c>
      <c r="AC928" s="22">
        <f t="shared" si="321"/>
        <v>83.098787878787888</v>
      </c>
      <c r="AD928" s="22">
        <f t="shared" ref="AD928:AD991" si="332">+AC928-S928</f>
        <v>-2.0912121212121093</v>
      </c>
      <c r="AE928" s="24"/>
      <c r="AF928" s="4">
        <v>5.3612121212121213</v>
      </c>
      <c r="AG928" s="4">
        <v>0</v>
      </c>
      <c r="AH928" s="4">
        <f t="shared" ref="AH928:AH991" si="333">+AF928+AG928</f>
        <v>5.3612121212121213</v>
      </c>
    </row>
    <row r="929" spans="1:34">
      <c r="A929" s="16" t="s">
        <v>2152</v>
      </c>
      <c r="B929" s="16" t="s">
        <v>2153</v>
      </c>
      <c r="C929" s="16" t="s">
        <v>2094</v>
      </c>
      <c r="D929" s="19">
        <v>35976</v>
      </c>
      <c r="E929" s="16" t="s">
        <v>111</v>
      </c>
      <c r="F929" s="20">
        <v>50</v>
      </c>
      <c r="G929" s="20">
        <v>0</v>
      </c>
      <c r="H929" s="20">
        <v>25</v>
      </c>
      <c r="I929" s="20">
        <v>10</v>
      </c>
      <c r="J929" s="21">
        <f t="shared" si="324"/>
        <v>310</v>
      </c>
      <c r="K929" s="22">
        <v>27039.38</v>
      </c>
      <c r="L929" s="19">
        <v>44804</v>
      </c>
      <c r="M929" s="22">
        <v>12798.7</v>
      </c>
      <c r="N929" s="22">
        <v>14240.68</v>
      </c>
      <c r="O929" s="22">
        <f t="shared" si="325"/>
        <v>14601.2</v>
      </c>
      <c r="P929" s="22">
        <v>360.52</v>
      </c>
      <c r="Q929" s="22">
        <f t="shared" si="326"/>
        <v>45.064999999999998</v>
      </c>
      <c r="R929" s="22">
        <f t="shared" si="327"/>
        <v>180.26</v>
      </c>
      <c r="S929" s="22">
        <f t="shared" si="328"/>
        <v>14060.42</v>
      </c>
      <c r="U929" s="22">
        <v>14601.2</v>
      </c>
      <c r="V929" s="23">
        <v>40</v>
      </c>
      <c r="W929" s="23">
        <v>50</v>
      </c>
      <c r="X929" s="23">
        <f t="shared" si="329"/>
        <v>-10</v>
      </c>
      <c r="Y929" s="24">
        <f t="shared" si="330"/>
        <v>-120</v>
      </c>
      <c r="Z929" s="24">
        <f t="shared" si="331"/>
        <v>198</v>
      </c>
      <c r="AA929" s="22">
        <f t="shared" si="322"/>
        <v>73.743434343434345</v>
      </c>
      <c r="AB929" s="22">
        <f t="shared" si="323"/>
        <v>884.92121212121219</v>
      </c>
      <c r="AC929" s="22">
        <f t="shared" si="321"/>
        <v>13716.278787878789</v>
      </c>
      <c r="AD929" s="22">
        <f t="shared" si="332"/>
        <v>-344.14121212121063</v>
      </c>
      <c r="AE929" s="24"/>
      <c r="AF929" s="4">
        <v>884.92121212121219</v>
      </c>
      <c r="AG929" s="4">
        <v>0</v>
      </c>
      <c r="AH929" s="4">
        <f t="shared" si="333"/>
        <v>884.92121212121219</v>
      </c>
    </row>
    <row r="930" spans="1:34">
      <c r="A930" s="16" t="s">
        <v>2154</v>
      </c>
      <c r="B930" s="16" t="s">
        <v>2155</v>
      </c>
      <c r="C930" s="16" t="s">
        <v>2156</v>
      </c>
      <c r="D930" s="19">
        <v>35976</v>
      </c>
      <c r="E930" s="16" t="s">
        <v>111</v>
      </c>
      <c r="F930" s="20">
        <v>50</v>
      </c>
      <c r="G930" s="20">
        <v>0</v>
      </c>
      <c r="H930" s="20">
        <v>25</v>
      </c>
      <c r="I930" s="20">
        <v>10</v>
      </c>
      <c r="J930" s="21">
        <f t="shared" si="324"/>
        <v>310</v>
      </c>
      <c r="K930" s="22">
        <v>465.62</v>
      </c>
      <c r="L930" s="19">
        <v>44804</v>
      </c>
      <c r="M930" s="22">
        <v>220.34</v>
      </c>
      <c r="N930" s="22">
        <v>245.28</v>
      </c>
      <c r="O930" s="22">
        <f t="shared" si="325"/>
        <v>251.48</v>
      </c>
      <c r="P930" s="22">
        <v>6.2</v>
      </c>
      <c r="Q930" s="22">
        <f t="shared" si="326"/>
        <v>0.77500000000000002</v>
      </c>
      <c r="R930" s="22">
        <f t="shared" si="327"/>
        <v>3.1</v>
      </c>
      <c r="S930" s="22">
        <f t="shared" si="328"/>
        <v>242.18</v>
      </c>
      <c r="U930" s="22">
        <v>251.48</v>
      </c>
      <c r="V930" s="23">
        <v>40</v>
      </c>
      <c r="W930" s="23">
        <v>50</v>
      </c>
      <c r="X930" s="23">
        <f t="shared" si="329"/>
        <v>-10</v>
      </c>
      <c r="Y930" s="24">
        <f t="shared" si="330"/>
        <v>-120</v>
      </c>
      <c r="Z930" s="24">
        <f t="shared" si="331"/>
        <v>198</v>
      </c>
      <c r="AA930" s="22">
        <f t="shared" si="322"/>
        <v>1.27010101010101</v>
      </c>
      <c r="AB930" s="22">
        <f t="shared" si="323"/>
        <v>15.241212121212119</v>
      </c>
      <c r="AC930" s="22">
        <f t="shared" si="321"/>
        <v>236.23878787878786</v>
      </c>
      <c r="AD930" s="22">
        <f t="shared" si="332"/>
        <v>-5.9412121212121463</v>
      </c>
      <c r="AE930" s="24"/>
      <c r="AF930" s="4">
        <v>15.241212121212119</v>
      </c>
      <c r="AG930" s="4">
        <v>0</v>
      </c>
      <c r="AH930" s="4">
        <f t="shared" si="333"/>
        <v>15.241212121212119</v>
      </c>
    </row>
    <row r="931" spans="1:34">
      <c r="A931" s="16" t="s">
        <v>2157</v>
      </c>
      <c r="B931" s="16" t="s">
        <v>2158</v>
      </c>
      <c r="C931" s="16" t="s">
        <v>2147</v>
      </c>
      <c r="D931" s="19">
        <v>35976</v>
      </c>
      <c r="E931" s="16" t="s">
        <v>111</v>
      </c>
      <c r="F931" s="20">
        <v>50</v>
      </c>
      <c r="G931" s="20">
        <v>0</v>
      </c>
      <c r="H931" s="20">
        <v>25</v>
      </c>
      <c r="I931" s="20">
        <v>10</v>
      </c>
      <c r="J931" s="21">
        <f t="shared" si="324"/>
        <v>310</v>
      </c>
      <c r="K931" s="22">
        <v>1057.69</v>
      </c>
      <c r="L931" s="19">
        <v>44804</v>
      </c>
      <c r="M931" s="22">
        <v>500.55</v>
      </c>
      <c r="N931" s="22">
        <v>557.14</v>
      </c>
      <c r="O931" s="22">
        <f t="shared" si="325"/>
        <v>571.24</v>
      </c>
      <c r="P931" s="22">
        <v>14.1</v>
      </c>
      <c r="Q931" s="22">
        <f t="shared" si="326"/>
        <v>1.7625</v>
      </c>
      <c r="R931" s="22">
        <f t="shared" si="327"/>
        <v>7.05</v>
      </c>
      <c r="S931" s="22">
        <f t="shared" si="328"/>
        <v>550.09</v>
      </c>
      <c r="U931" s="22">
        <v>571.24</v>
      </c>
      <c r="V931" s="23">
        <v>40</v>
      </c>
      <c r="W931" s="23">
        <v>50</v>
      </c>
      <c r="X931" s="23">
        <f t="shared" si="329"/>
        <v>-10</v>
      </c>
      <c r="Y931" s="24">
        <f t="shared" si="330"/>
        <v>-120</v>
      </c>
      <c r="Z931" s="24">
        <f t="shared" si="331"/>
        <v>198</v>
      </c>
      <c r="AA931" s="22">
        <f t="shared" si="322"/>
        <v>2.8850505050505051</v>
      </c>
      <c r="AB931" s="22">
        <f t="shared" si="323"/>
        <v>34.620606060606065</v>
      </c>
      <c r="AC931" s="22">
        <f t="shared" si="321"/>
        <v>536.61939393939394</v>
      </c>
      <c r="AD931" s="22">
        <f t="shared" si="332"/>
        <v>-13.470606060606087</v>
      </c>
      <c r="AE931" s="24"/>
      <c r="AF931" s="4">
        <v>34.620606060606065</v>
      </c>
      <c r="AG931" s="4">
        <v>0</v>
      </c>
      <c r="AH931" s="4">
        <f t="shared" si="333"/>
        <v>34.620606060606065</v>
      </c>
    </row>
    <row r="932" spans="1:34">
      <c r="A932" s="16" t="s">
        <v>2159</v>
      </c>
      <c r="B932" s="16" t="s">
        <v>2160</v>
      </c>
      <c r="C932" s="16" t="s">
        <v>849</v>
      </c>
      <c r="D932" s="19">
        <v>35976</v>
      </c>
      <c r="E932" s="16" t="s">
        <v>111</v>
      </c>
      <c r="F932" s="20">
        <v>50</v>
      </c>
      <c r="G932" s="20">
        <v>0</v>
      </c>
      <c r="H932" s="20">
        <v>25</v>
      </c>
      <c r="I932" s="20">
        <v>10</v>
      </c>
      <c r="J932" s="21">
        <f t="shared" si="324"/>
        <v>310</v>
      </c>
      <c r="K932" s="22">
        <v>643.27</v>
      </c>
      <c r="L932" s="19">
        <v>44804</v>
      </c>
      <c r="M932" s="22">
        <v>304.58999999999997</v>
      </c>
      <c r="N932" s="22">
        <v>338.68</v>
      </c>
      <c r="O932" s="22">
        <f t="shared" si="325"/>
        <v>347.26</v>
      </c>
      <c r="P932" s="22">
        <v>8.58</v>
      </c>
      <c r="Q932" s="22">
        <f t="shared" si="326"/>
        <v>1.0725</v>
      </c>
      <c r="R932" s="22">
        <f t="shared" si="327"/>
        <v>4.29</v>
      </c>
      <c r="S932" s="22">
        <f t="shared" si="328"/>
        <v>334.39</v>
      </c>
      <c r="U932" s="22">
        <v>347.26</v>
      </c>
      <c r="V932" s="23">
        <v>40</v>
      </c>
      <c r="W932" s="23">
        <v>50</v>
      </c>
      <c r="X932" s="23">
        <f t="shared" si="329"/>
        <v>-10</v>
      </c>
      <c r="Y932" s="24">
        <f t="shared" si="330"/>
        <v>-120</v>
      </c>
      <c r="Z932" s="24">
        <f t="shared" si="331"/>
        <v>198</v>
      </c>
      <c r="AA932" s="22">
        <f t="shared" si="322"/>
        <v>1.7538383838383838</v>
      </c>
      <c r="AB932" s="22">
        <f t="shared" si="323"/>
        <v>21.046060606060607</v>
      </c>
      <c r="AC932" s="22">
        <f t="shared" si="321"/>
        <v>326.21393939393937</v>
      </c>
      <c r="AD932" s="22">
        <f t="shared" si="332"/>
        <v>-8.1760606060606165</v>
      </c>
      <c r="AE932" s="24"/>
      <c r="AF932" s="4">
        <v>21.046060606060607</v>
      </c>
      <c r="AG932" s="4">
        <v>0</v>
      </c>
      <c r="AH932" s="4">
        <f t="shared" si="333"/>
        <v>21.046060606060607</v>
      </c>
    </row>
    <row r="933" spans="1:34">
      <c r="A933" s="16" t="s">
        <v>2161</v>
      </c>
      <c r="B933" s="16" t="s">
        <v>2162</v>
      </c>
      <c r="C933" s="16" t="s">
        <v>2044</v>
      </c>
      <c r="D933" s="19">
        <v>35976</v>
      </c>
      <c r="E933" s="16" t="s">
        <v>111</v>
      </c>
      <c r="F933" s="20">
        <v>50</v>
      </c>
      <c r="G933" s="20">
        <v>0</v>
      </c>
      <c r="H933" s="20">
        <v>25</v>
      </c>
      <c r="I933" s="20">
        <v>10</v>
      </c>
      <c r="J933" s="21">
        <f t="shared" si="324"/>
        <v>310</v>
      </c>
      <c r="K933" s="22">
        <v>86.49</v>
      </c>
      <c r="L933" s="19">
        <v>44804</v>
      </c>
      <c r="M933" s="22">
        <v>40.92</v>
      </c>
      <c r="N933" s="22">
        <v>45.57</v>
      </c>
      <c r="O933" s="22">
        <f t="shared" si="325"/>
        <v>46.72</v>
      </c>
      <c r="P933" s="22">
        <v>1.1499999999999999</v>
      </c>
      <c r="Q933" s="22">
        <f t="shared" si="326"/>
        <v>0.14374999999999999</v>
      </c>
      <c r="R933" s="22">
        <f t="shared" si="327"/>
        <v>0.57499999999999996</v>
      </c>
      <c r="S933" s="22">
        <f t="shared" si="328"/>
        <v>44.994999999999997</v>
      </c>
      <c r="U933" s="22">
        <v>46.72</v>
      </c>
      <c r="V933" s="23">
        <v>40</v>
      </c>
      <c r="W933" s="23">
        <v>50</v>
      </c>
      <c r="X933" s="23">
        <f t="shared" si="329"/>
        <v>-10</v>
      </c>
      <c r="Y933" s="24">
        <f t="shared" si="330"/>
        <v>-120</v>
      </c>
      <c r="Z933" s="24">
        <f t="shared" si="331"/>
        <v>198</v>
      </c>
      <c r="AA933" s="22">
        <f t="shared" si="322"/>
        <v>0.23595959595959595</v>
      </c>
      <c r="AB933" s="22">
        <f t="shared" si="323"/>
        <v>2.8315151515151515</v>
      </c>
      <c r="AC933" s="22">
        <f t="shared" si="321"/>
        <v>43.88848484848485</v>
      </c>
      <c r="AD933" s="22">
        <f t="shared" si="332"/>
        <v>-1.106515151515147</v>
      </c>
      <c r="AE933" s="24"/>
      <c r="AF933" s="4">
        <v>2.8315151515151515</v>
      </c>
      <c r="AG933" s="4">
        <v>0</v>
      </c>
      <c r="AH933" s="4">
        <f t="shared" si="333"/>
        <v>2.8315151515151515</v>
      </c>
    </row>
    <row r="934" spans="1:34">
      <c r="A934" s="16" t="s">
        <v>2163</v>
      </c>
      <c r="B934" s="16" t="s">
        <v>2164</v>
      </c>
      <c r="C934" s="16" t="s">
        <v>2165</v>
      </c>
      <c r="D934" s="19">
        <v>36192</v>
      </c>
      <c r="E934" s="16" t="s">
        <v>111</v>
      </c>
      <c r="F934" s="20">
        <v>50</v>
      </c>
      <c r="G934" s="20">
        <v>0</v>
      </c>
      <c r="H934" s="20">
        <v>26</v>
      </c>
      <c r="I934" s="20">
        <v>5</v>
      </c>
      <c r="J934" s="21">
        <f t="shared" si="324"/>
        <v>317</v>
      </c>
      <c r="K934" s="22">
        <v>1551.57</v>
      </c>
      <c r="L934" s="19">
        <v>44804</v>
      </c>
      <c r="M934" s="22">
        <v>731.8</v>
      </c>
      <c r="N934" s="22">
        <v>819.77</v>
      </c>
      <c r="O934" s="22">
        <f t="shared" si="325"/>
        <v>840.44999999999993</v>
      </c>
      <c r="P934" s="22">
        <v>20.68</v>
      </c>
      <c r="Q934" s="22">
        <f t="shared" si="326"/>
        <v>2.585</v>
      </c>
      <c r="R934" s="22">
        <f t="shared" si="327"/>
        <v>10.34</v>
      </c>
      <c r="S934" s="22">
        <f t="shared" si="328"/>
        <v>809.43</v>
      </c>
      <c r="U934" s="22">
        <v>840.44999999999993</v>
      </c>
      <c r="V934" s="23">
        <v>40</v>
      </c>
      <c r="W934" s="23">
        <v>50</v>
      </c>
      <c r="X934" s="23">
        <f t="shared" si="329"/>
        <v>-10</v>
      </c>
      <c r="Y934" s="24">
        <f t="shared" si="330"/>
        <v>-120</v>
      </c>
      <c r="Z934" s="24">
        <f t="shared" si="331"/>
        <v>205</v>
      </c>
      <c r="AA934" s="22">
        <f t="shared" si="322"/>
        <v>4.0997560975609755</v>
      </c>
      <c r="AB934" s="22">
        <f t="shared" si="323"/>
        <v>49.197073170731706</v>
      </c>
      <c r="AC934" s="22">
        <f t="shared" si="321"/>
        <v>791.25292682926818</v>
      </c>
      <c r="AD934" s="22">
        <f t="shared" si="332"/>
        <v>-18.177073170731774</v>
      </c>
      <c r="AE934" s="24"/>
      <c r="AF934" s="4">
        <v>49.197073170731706</v>
      </c>
      <c r="AG934" s="4">
        <v>0</v>
      </c>
      <c r="AH934" s="4">
        <f t="shared" si="333"/>
        <v>49.197073170731706</v>
      </c>
    </row>
    <row r="935" spans="1:34">
      <c r="A935" s="16" t="s">
        <v>2166</v>
      </c>
      <c r="B935" s="16" t="s">
        <v>2167</v>
      </c>
      <c r="C935" s="16" t="s">
        <v>2168</v>
      </c>
      <c r="D935" s="19">
        <v>36220</v>
      </c>
      <c r="E935" s="16" t="s">
        <v>111</v>
      </c>
      <c r="F935" s="20">
        <v>50</v>
      </c>
      <c r="G935" s="20">
        <v>0</v>
      </c>
      <c r="H935" s="20">
        <v>26</v>
      </c>
      <c r="I935" s="20">
        <v>6</v>
      </c>
      <c r="J935" s="21">
        <f t="shared" si="324"/>
        <v>318</v>
      </c>
      <c r="K935" s="22">
        <v>518.6</v>
      </c>
      <c r="L935" s="19">
        <v>44804</v>
      </c>
      <c r="M935" s="22">
        <v>243.69</v>
      </c>
      <c r="N935" s="22">
        <v>274.91000000000003</v>
      </c>
      <c r="O935" s="22">
        <f t="shared" si="325"/>
        <v>281.82000000000005</v>
      </c>
      <c r="P935" s="22">
        <v>6.91</v>
      </c>
      <c r="Q935" s="22">
        <f t="shared" si="326"/>
        <v>0.86375000000000002</v>
      </c>
      <c r="R935" s="22">
        <f t="shared" si="327"/>
        <v>3.4550000000000001</v>
      </c>
      <c r="S935" s="22">
        <f t="shared" si="328"/>
        <v>271.45500000000004</v>
      </c>
      <c r="U935" s="22">
        <v>281.82000000000005</v>
      </c>
      <c r="V935" s="23">
        <v>40</v>
      </c>
      <c r="W935" s="23">
        <v>50</v>
      </c>
      <c r="X935" s="23">
        <f t="shared" si="329"/>
        <v>-10</v>
      </c>
      <c r="Y935" s="24">
        <f t="shared" si="330"/>
        <v>-120</v>
      </c>
      <c r="Z935" s="24">
        <f t="shared" si="331"/>
        <v>206</v>
      </c>
      <c r="AA935" s="22">
        <f t="shared" si="322"/>
        <v>1.3680582524271847</v>
      </c>
      <c r="AB935" s="22">
        <f t="shared" si="323"/>
        <v>16.416699029126217</v>
      </c>
      <c r="AC935" s="22">
        <f t="shared" si="321"/>
        <v>265.40330097087383</v>
      </c>
      <c r="AD935" s="22">
        <f t="shared" si="332"/>
        <v>-6.0516990291262118</v>
      </c>
      <c r="AE935" s="24"/>
      <c r="AF935" s="4">
        <v>16.416699029126217</v>
      </c>
      <c r="AG935" s="4">
        <v>0</v>
      </c>
      <c r="AH935" s="4">
        <f t="shared" si="333"/>
        <v>16.416699029126217</v>
      </c>
    </row>
    <row r="936" spans="1:34">
      <c r="A936" s="16" t="s">
        <v>2169</v>
      </c>
      <c r="B936" s="16" t="s">
        <v>2170</v>
      </c>
      <c r="C936" s="16" t="s">
        <v>2171</v>
      </c>
      <c r="D936" s="19">
        <v>36251</v>
      </c>
      <c r="E936" s="16" t="s">
        <v>111</v>
      </c>
      <c r="F936" s="20">
        <v>50</v>
      </c>
      <c r="G936" s="20">
        <v>0</v>
      </c>
      <c r="H936" s="20">
        <v>26</v>
      </c>
      <c r="I936" s="20">
        <v>7</v>
      </c>
      <c r="J936" s="21">
        <f t="shared" si="324"/>
        <v>319</v>
      </c>
      <c r="K936" s="22">
        <v>2745.35</v>
      </c>
      <c r="L936" s="19">
        <v>44804</v>
      </c>
      <c r="M936" s="22">
        <v>1285.81</v>
      </c>
      <c r="N936" s="22">
        <v>1459.54</v>
      </c>
      <c r="O936" s="22">
        <f t="shared" si="325"/>
        <v>1496.1399999999999</v>
      </c>
      <c r="P936" s="22">
        <v>36.6</v>
      </c>
      <c r="Q936" s="22">
        <f t="shared" si="326"/>
        <v>4.5750000000000002</v>
      </c>
      <c r="R936" s="22">
        <f t="shared" si="327"/>
        <v>18.3</v>
      </c>
      <c r="S936" s="22">
        <f t="shared" si="328"/>
        <v>1441.24</v>
      </c>
      <c r="U936" s="22">
        <v>1496.1399999999999</v>
      </c>
      <c r="V936" s="23">
        <v>40</v>
      </c>
      <c r="W936" s="23">
        <v>50</v>
      </c>
      <c r="X936" s="23">
        <f t="shared" si="329"/>
        <v>-10</v>
      </c>
      <c r="Y936" s="24">
        <f t="shared" si="330"/>
        <v>-120</v>
      </c>
      <c r="Z936" s="24">
        <f t="shared" si="331"/>
        <v>207</v>
      </c>
      <c r="AA936" s="22">
        <f t="shared" si="322"/>
        <v>7.2277294685990334</v>
      </c>
      <c r="AB936" s="22">
        <f t="shared" si="323"/>
        <v>86.732753623188401</v>
      </c>
      <c r="AC936" s="22">
        <f t="shared" ref="AC936:AC999" si="334">+U936-AB936</f>
        <v>1409.4072463768114</v>
      </c>
      <c r="AD936" s="22">
        <f t="shared" si="332"/>
        <v>-31.832753623188637</v>
      </c>
      <c r="AE936" s="24"/>
      <c r="AF936" s="4">
        <v>86.732753623188401</v>
      </c>
      <c r="AG936" s="4">
        <v>0</v>
      </c>
      <c r="AH936" s="4">
        <f t="shared" si="333"/>
        <v>86.732753623188401</v>
      </c>
    </row>
    <row r="937" spans="1:34">
      <c r="A937" s="16" t="s">
        <v>2172</v>
      </c>
      <c r="B937" s="16" t="s">
        <v>2173</v>
      </c>
      <c r="C937" s="16" t="s">
        <v>2174</v>
      </c>
      <c r="D937" s="19">
        <v>36281</v>
      </c>
      <c r="E937" s="16" t="s">
        <v>111</v>
      </c>
      <c r="F937" s="20">
        <v>50</v>
      </c>
      <c r="G937" s="20">
        <v>0</v>
      </c>
      <c r="H937" s="20">
        <v>26</v>
      </c>
      <c r="I937" s="20">
        <v>8</v>
      </c>
      <c r="J937" s="21">
        <f t="shared" si="324"/>
        <v>320</v>
      </c>
      <c r="K937" s="22">
        <v>3666.26</v>
      </c>
      <c r="L937" s="19">
        <v>44804</v>
      </c>
      <c r="M937" s="22">
        <v>1711.02</v>
      </c>
      <c r="N937" s="22">
        <v>1955.24</v>
      </c>
      <c r="O937" s="22">
        <f t="shared" si="325"/>
        <v>2004.1200000000001</v>
      </c>
      <c r="P937" s="22">
        <v>48.88</v>
      </c>
      <c r="Q937" s="22">
        <f t="shared" si="326"/>
        <v>6.11</v>
      </c>
      <c r="R937" s="22">
        <f t="shared" si="327"/>
        <v>24.44</v>
      </c>
      <c r="S937" s="22">
        <f t="shared" si="328"/>
        <v>1930.8</v>
      </c>
      <c r="U937" s="22">
        <v>2004.1200000000001</v>
      </c>
      <c r="V937" s="23">
        <v>40</v>
      </c>
      <c r="W937" s="23">
        <v>50</v>
      </c>
      <c r="X937" s="23">
        <f t="shared" si="329"/>
        <v>-10</v>
      </c>
      <c r="Y937" s="24">
        <f t="shared" si="330"/>
        <v>-120</v>
      </c>
      <c r="Z937" s="24">
        <f t="shared" si="331"/>
        <v>208</v>
      </c>
      <c r="AA937" s="22">
        <f t="shared" ref="AA937:AA1000" si="335">+U937/Z937</f>
        <v>9.6351923076923089</v>
      </c>
      <c r="AB937" s="22">
        <f t="shared" ref="AB937:AB1000" si="336">+AA937*12</f>
        <v>115.62230769230771</v>
      </c>
      <c r="AC937" s="22">
        <f t="shared" si="334"/>
        <v>1888.4976923076924</v>
      </c>
      <c r="AD937" s="22">
        <f t="shared" si="332"/>
        <v>-42.302307692307522</v>
      </c>
      <c r="AE937" s="24"/>
      <c r="AF937" s="4">
        <v>115.62230769230771</v>
      </c>
      <c r="AG937" s="4">
        <v>0</v>
      </c>
      <c r="AH937" s="4">
        <f t="shared" si="333"/>
        <v>115.62230769230771</v>
      </c>
    </row>
    <row r="938" spans="1:34">
      <c r="A938" s="16" t="s">
        <v>2175</v>
      </c>
      <c r="B938" s="16" t="s">
        <v>2176</v>
      </c>
      <c r="C938" s="16" t="s">
        <v>2177</v>
      </c>
      <c r="D938" s="19">
        <v>36342</v>
      </c>
      <c r="E938" s="16" t="s">
        <v>111</v>
      </c>
      <c r="F938" s="20">
        <v>50</v>
      </c>
      <c r="G938" s="20">
        <v>0</v>
      </c>
      <c r="H938" s="20">
        <v>26</v>
      </c>
      <c r="I938" s="20">
        <v>10</v>
      </c>
      <c r="J938" s="21">
        <f t="shared" si="324"/>
        <v>322</v>
      </c>
      <c r="K938" s="22">
        <v>45232.800000000003</v>
      </c>
      <c r="L938" s="19">
        <v>44804</v>
      </c>
      <c r="M938" s="22">
        <v>20957.96</v>
      </c>
      <c r="N938" s="22">
        <v>24274.84</v>
      </c>
      <c r="O938" s="22">
        <f t="shared" si="325"/>
        <v>24877.94</v>
      </c>
      <c r="P938" s="22">
        <v>603.1</v>
      </c>
      <c r="Q938" s="22">
        <f t="shared" si="326"/>
        <v>75.387500000000003</v>
      </c>
      <c r="R938" s="22">
        <f t="shared" si="327"/>
        <v>301.55</v>
      </c>
      <c r="S938" s="22">
        <f t="shared" si="328"/>
        <v>23973.29</v>
      </c>
      <c r="U938" s="22">
        <v>24877.94</v>
      </c>
      <c r="V938" s="23">
        <v>40</v>
      </c>
      <c r="W938" s="23">
        <v>50</v>
      </c>
      <c r="X938" s="23">
        <f t="shared" si="329"/>
        <v>-10</v>
      </c>
      <c r="Y938" s="24">
        <f t="shared" si="330"/>
        <v>-120</v>
      </c>
      <c r="Z938" s="24">
        <f t="shared" si="331"/>
        <v>210</v>
      </c>
      <c r="AA938" s="22">
        <f t="shared" si="335"/>
        <v>118.46638095238094</v>
      </c>
      <c r="AB938" s="22">
        <f t="shared" si="336"/>
        <v>1421.5965714285712</v>
      </c>
      <c r="AC938" s="22">
        <f t="shared" si="334"/>
        <v>23456.343428571428</v>
      </c>
      <c r="AD938" s="22">
        <f t="shared" si="332"/>
        <v>-516.9465714285725</v>
      </c>
      <c r="AE938" s="24"/>
      <c r="AF938" s="4">
        <v>1421.5965714285712</v>
      </c>
      <c r="AG938" s="4">
        <v>0</v>
      </c>
      <c r="AH938" s="4">
        <f t="shared" si="333"/>
        <v>1421.5965714285712</v>
      </c>
    </row>
    <row r="939" spans="1:34">
      <c r="A939" s="16" t="s">
        <v>2178</v>
      </c>
      <c r="B939" s="16" t="s">
        <v>2179</v>
      </c>
      <c r="C939" s="16" t="s">
        <v>2180</v>
      </c>
      <c r="D939" s="19">
        <v>36708</v>
      </c>
      <c r="E939" s="16" t="s">
        <v>111</v>
      </c>
      <c r="F939" s="20">
        <v>50</v>
      </c>
      <c r="G939" s="20">
        <v>0</v>
      </c>
      <c r="H939" s="20">
        <v>27</v>
      </c>
      <c r="I939" s="20">
        <v>10</v>
      </c>
      <c r="J939" s="21">
        <f t="shared" si="324"/>
        <v>334</v>
      </c>
      <c r="K939" s="22">
        <v>32531.55</v>
      </c>
      <c r="L939" s="19">
        <v>44804</v>
      </c>
      <c r="M939" s="22">
        <v>14422.31</v>
      </c>
      <c r="N939" s="22">
        <v>18109.240000000002</v>
      </c>
      <c r="O939" s="22">
        <f t="shared" si="325"/>
        <v>18542.990000000002</v>
      </c>
      <c r="P939" s="22">
        <v>433.75</v>
      </c>
      <c r="Q939" s="22">
        <f t="shared" si="326"/>
        <v>54.21875</v>
      </c>
      <c r="R939" s="22">
        <f t="shared" si="327"/>
        <v>216.875</v>
      </c>
      <c r="S939" s="22">
        <f t="shared" si="328"/>
        <v>17892.365000000002</v>
      </c>
      <c r="U939" s="22">
        <v>18542.990000000002</v>
      </c>
      <c r="V939" s="23">
        <v>40</v>
      </c>
      <c r="W939" s="23">
        <v>50</v>
      </c>
      <c r="X939" s="23">
        <f t="shared" si="329"/>
        <v>-10</v>
      </c>
      <c r="Y939" s="24">
        <f t="shared" si="330"/>
        <v>-120</v>
      </c>
      <c r="Z939" s="24">
        <f t="shared" si="331"/>
        <v>222</v>
      </c>
      <c r="AA939" s="22">
        <f t="shared" si="335"/>
        <v>83.52698198198199</v>
      </c>
      <c r="AB939" s="22">
        <f t="shared" si="336"/>
        <v>1002.3237837837839</v>
      </c>
      <c r="AC939" s="22">
        <f t="shared" si="334"/>
        <v>17540.666216216217</v>
      </c>
      <c r="AD939" s="22">
        <f t="shared" si="332"/>
        <v>-351.69878378378417</v>
      </c>
      <c r="AE939" s="24"/>
      <c r="AF939" s="4">
        <v>1002.3237837837839</v>
      </c>
      <c r="AG939" s="4">
        <v>0</v>
      </c>
      <c r="AH939" s="4">
        <f t="shared" si="333"/>
        <v>1002.3237837837839</v>
      </c>
    </row>
    <row r="940" spans="1:34">
      <c r="A940" s="16" t="s">
        <v>2181</v>
      </c>
      <c r="B940" s="16" t="s">
        <v>2182</v>
      </c>
      <c r="C940" s="16" t="s">
        <v>2183</v>
      </c>
      <c r="D940" s="19">
        <v>36923</v>
      </c>
      <c r="E940" s="16" t="s">
        <v>111</v>
      </c>
      <c r="F940" s="20">
        <v>50</v>
      </c>
      <c r="G940" s="20">
        <v>0</v>
      </c>
      <c r="H940" s="20">
        <v>28</v>
      </c>
      <c r="I940" s="20">
        <v>5</v>
      </c>
      <c r="J940" s="21">
        <f t="shared" si="324"/>
        <v>341</v>
      </c>
      <c r="K940" s="22">
        <v>589.13</v>
      </c>
      <c r="L940" s="19">
        <v>44804</v>
      </c>
      <c r="M940" s="22">
        <v>254.25</v>
      </c>
      <c r="N940" s="22">
        <v>334.88</v>
      </c>
      <c r="O940" s="22">
        <f t="shared" si="325"/>
        <v>342.73</v>
      </c>
      <c r="P940" s="22">
        <v>7.85</v>
      </c>
      <c r="Q940" s="22">
        <f t="shared" si="326"/>
        <v>0.98124999999999996</v>
      </c>
      <c r="R940" s="22">
        <f t="shared" si="327"/>
        <v>3.9249999999999998</v>
      </c>
      <c r="S940" s="22">
        <f t="shared" si="328"/>
        <v>330.95499999999998</v>
      </c>
      <c r="U940" s="22">
        <v>342.73</v>
      </c>
      <c r="V940" s="23">
        <v>40</v>
      </c>
      <c r="W940" s="23">
        <v>50</v>
      </c>
      <c r="X940" s="23">
        <f t="shared" si="329"/>
        <v>-10</v>
      </c>
      <c r="Y940" s="24">
        <f t="shared" si="330"/>
        <v>-120</v>
      </c>
      <c r="Z940" s="24">
        <f t="shared" si="331"/>
        <v>229</v>
      </c>
      <c r="AA940" s="22">
        <f t="shared" si="335"/>
        <v>1.4966375545851529</v>
      </c>
      <c r="AB940" s="22">
        <f t="shared" si="336"/>
        <v>17.959650655021836</v>
      </c>
      <c r="AC940" s="22">
        <f t="shared" si="334"/>
        <v>324.77034934497817</v>
      </c>
      <c r="AD940" s="22">
        <f t="shared" si="332"/>
        <v>-6.1846506550218123</v>
      </c>
      <c r="AE940" s="24"/>
      <c r="AF940" s="4">
        <v>17.959650655021836</v>
      </c>
      <c r="AG940" s="4">
        <v>0</v>
      </c>
      <c r="AH940" s="4">
        <f t="shared" si="333"/>
        <v>17.959650655021836</v>
      </c>
    </row>
    <row r="941" spans="1:34">
      <c r="A941" s="16" t="s">
        <v>2184</v>
      </c>
      <c r="B941" s="16" t="s">
        <v>2185</v>
      </c>
      <c r="C941" s="16" t="s">
        <v>2183</v>
      </c>
      <c r="D941" s="19">
        <v>36951</v>
      </c>
      <c r="E941" s="16" t="s">
        <v>111</v>
      </c>
      <c r="F941" s="20">
        <v>50</v>
      </c>
      <c r="G941" s="20">
        <v>0</v>
      </c>
      <c r="H941" s="20">
        <v>28</v>
      </c>
      <c r="I941" s="20">
        <v>6</v>
      </c>
      <c r="J941" s="21">
        <f t="shared" si="324"/>
        <v>342</v>
      </c>
      <c r="K941" s="22">
        <v>198.1</v>
      </c>
      <c r="L941" s="19">
        <v>44804</v>
      </c>
      <c r="M941" s="22">
        <v>85.14</v>
      </c>
      <c r="N941" s="22">
        <v>112.96</v>
      </c>
      <c r="O941" s="22">
        <f t="shared" si="325"/>
        <v>115.6</v>
      </c>
      <c r="P941" s="22">
        <v>2.64</v>
      </c>
      <c r="Q941" s="22">
        <f t="shared" si="326"/>
        <v>0.33</v>
      </c>
      <c r="R941" s="22">
        <f t="shared" si="327"/>
        <v>1.32</v>
      </c>
      <c r="S941" s="22">
        <f t="shared" si="328"/>
        <v>111.64</v>
      </c>
      <c r="U941" s="22">
        <v>115.6</v>
      </c>
      <c r="V941" s="23">
        <v>40</v>
      </c>
      <c r="W941" s="23">
        <v>50</v>
      </c>
      <c r="X941" s="23">
        <f t="shared" si="329"/>
        <v>-10</v>
      </c>
      <c r="Y941" s="24">
        <f t="shared" si="330"/>
        <v>-120</v>
      </c>
      <c r="Z941" s="24">
        <f t="shared" si="331"/>
        <v>230</v>
      </c>
      <c r="AA941" s="22">
        <f t="shared" si="335"/>
        <v>0.50260869565217392</v>
      </c>
      <c r="AB941" s="22">
        <f t="shared" si="336"/>
        <v>6.0313043478260866</v>
      </c>
      <c r="AC941" s="22">
        <f t="shared" si="334"/>
        <v>109.56869565217391</v>
      </c>
      <c r="AD941" s="22">
        <f t="shared" si="332"/>
        <v>-2.0713043478260857</v>
      </c>
      <c r="AE941" s="24"/>
      <c r="AF941" s="4">
        <v>6.0313043478260866</v>
      </c>
      <c r="AG941" s="4">
        <v>0</v>
      </c>
      <c r="AH941" s="4">
        <f t="shared" si="333"/>
        <v>6.0313043478260866</v>
      </c>
    </row>
    <row r="942" spans="1:34">
      <c r="A942" s="16" t="s">
        <v>2186</v>
      </c>
      <c r="B942" s="16" t="s">
        <v>2187</v>
      </c>
      <c r="C942" s="16" t="s">
        <v>2183</v>
      </c>
      <c r="D942" s="19">
        <v>36982</v>
      </c>
      <c r="E942" s="16" t="s">
        <v>111</v>
      </c>
      <c r="F942" s="20">
        <v>50</v>
      </c>
      <c r="G942" s="20">
        <v>0</v>
      </c>
      <c r="H942" s="20">
        <v>28</v>
      </c>
      <c r="I942" s="20">
        <v>7</v>
      </c>
      <c r="J942" s="21">
        <f t="shared" si="324"/>
        <v>343</v>
      </c>
      <c r="K942" s="22">
        <v>1202.05</v>
      </c>
      <c r="L942" s="19">
        <v>44804</v>
      </c>
      <c r="M942" s="22">
        <v>514.85</v>
      </c>
      <c r="N942" s="22">
        <v>687.2</v>
      </c>
      <c r="O942" s="22">
        <f t="shared" si="325"/>
        <v>703.22</v>
      </c>
      <c r="P942" s="22">
        <v>16.02</v>
      </c>
      <c r="Q942" s="22">
        <f t="shared" si="326"/>
        <v>2.0024999999999999</v>
      </c>
      <c r="R942" s="22">
        <f t="shared" si="327"/>
        <v>8.01</v>
      </c>
      <c r="S942" s="22">
        <f t="shared" si="328"/>
        <v>679.19</v>
      </c>
      <c r="U942" s="22">
        <v>703.22</v>
      </c>
      <c r="V942" s="23">
        <v>40</v>
      </c>
      <c r="W942" s="23">
        <v>50</v>
      </c>
      <c r="X942" s="23">
        <f t="shared" si="329"/>
        <v>-10</v>
      </c>
      <c r="Y942" s="24">
        <f t="shared" si="330"/>
        <v>-120</v>
      </c>
      <c r="Z942" s="24">
        <f t="shared" si="331"/>
        <v>231</v>
      </c>
      <c r="AA942" s="22">
        <f t="shared" si="335"/>
        <v>3.0442424242424244</v>
      </c>
      <c r="AB942" s="22">
        <f t="shared" si="336"/>
        <v>36.530909090909091</v>
      </c>
      <c r="AC942" s="22">
        <f t="shared" si="334"/>
        <v>666.68909090909096</v>
      </c>
      <c r="AD942" s="22">
        <f t="shared" si="332"/>
        <v>-12.50090909090909</v>
      </c>
      <c r="AE942" s="24"/>
      <c r="AF942" s="4">
        <v>36.530909090909091</v>
      </c>
      <c r="AG942" s="4">
        <v>0</v>
      </c>
      <c r="AH942" s="4">
        <f t="shared" si="333"/>
        <v>36.530909090909091</v>
      </c>
    </row>
    <row r="943" spans="1:34">
      <c r="A943" s="16" t="s">
        <v>2188</v>
      </c>
      <c r="B943" s="16" t="s">
        <v>2189</v>
      </c>
      <c r="C943" s="16" t="s">
        <v>2190</v>
      </c>
      <c r="D943" s="19">
        <v>36982</v>
      </c>
      <c r="E943" s="16" t="s">
        <v>111</v>
      </c>
      <c r="F943" s="20">
        <v>50</v>
      </c>
      <c r="G943" s="20">
        <v>0</v>
      </c>
      <c r="H943" s="20">
        <v>28</v>
      </c>
      <c r="I943" s="20">
        <v>7</v>
      </c>
      <c r="J943" s="21">
        <f t="shared" si="324"/>
        <v>343</v>
      </c>
      <c r="K943" s="22">
        <v>142.07</v>
      </c>
      <c r="L943" s="19">
        <v>44804</v>
      </c>
      <c r="M943" s="22">
        <v>60.83</v>
      </c>
      <c r="N943" s="22">
        <v>81.239999999999995</v>
      </c>
      <c r="O943" s="22">
        <f t="shared" si="325"/>
        <v>83.13</v>
      </c>
      <c r="P943" s="22">
        <v>1.89</v>
      </c>
      <c r="Q943" s="22">
        <f t="shared" si="326"/>
        <v>0.23624999999999999</v>
      </c>
      <c r="R943" s="22">
        <f t="shared" si="327"/>
        <v>0.94499999999999995</v>
      </c>
      <c r="S943" s="22">
        <f t="shared" si="328"/>
        <v>80.295000000000002</v>
      </c>
      <c r="U943" s="22">
        <v>83.13</v>
      </c>
      <c r="V943" s="23">
        <v>40</v>
      </c>
      <c r="W943" s="23">
        <v>50</v>
      </c>
      <c r="X943" s="23">
        <f t="shared" si="329"/>
        <v>-10</v>
      </c>
      <c r="Y943" s="24">
        <f t="shared" si="330"/>
        <v>-120</v>
      </c>
      <c r="Z943" s="24">
        <f t="shared" si="331"/>
        <v>231</v>
      </c>
      <c r="AA943" s="22">
        <f t="shared" si="335"/>
        <v>0.35987012987012984</v>
      </c>
      <c r="AB943" s="22">
        <f t="shared" si="336"/>
        <v>4.3184415584415579</v>
      </c>
      <c r="AC943" s="22">
        <f t="shared" si="334"/>
        <v>78.811558441558432</v>
      </c>
      <c r="AD943" s="22">
        <f t="shared" si="332"/>
        <v>-1.4834415584415694</v>
      </c>
      <c r="AE943" s="24"/>
      <c r="AF943" s="4">
        <v>4.3184415584415579</v>
      </c>
      <c r="AG943" s="4">
        <v>0</v>
      </c>
      <c r="AH943" s="4">
        <f t="shared" si="333"/>
        <v>4.3184415584415579</v>
      </c>
    </row>
    <row r="944" spans="1:34">
      <c r="A944" s="16" t="s">
        <v>2191</v>
      </c>
      <c r="B944" s="16" t="s">
        <v>2192</v>
      </c>
      <c r="C944" s="16" t="s">
        <v>2183</v>
      </c>
      <c r="D944" s="19">
        <v>37012</v>
      </c>
      <c r="E944" s="16" t="s">
        <v>111</v>
      </c>
      <c r="F944" s="20">
        <v>50</v>
      </c>
      <c r="G944" s="20">
        <v>0</v>
      </c>
      <c r="H944" s="20">
        <v>28</v>
      </c>
      <c r="I944" s="20">
        <v>8</v>
      </c>
      <c r="J944" s="21">
        <f t="shared" si="324"/>
        <v>344</v>
      </c>
      <c r="K944" s="22">
        <v>2899.71</v>
      </c>
      <c r="L944" s="19">
        <v>44804</v>
      </c>
      <c r="M944" s="22">
        <v>1237.32</v>
      </c>
      <c r="N944" s="22">
        <v>1662.39</v>
      </c>
      <c r="O944" s="22">
        <f t="shared" si="325"/>
        <v>1701.0500000000002</v>
      </c>
      <c r="P944" s="22">
        <v>38.659999999999997</v>
      </c>
      <c r="Q944" s="22">
        <f t="shared" si="326"/>
        <v>4.8324999999999996</v>
      </c>
      <c r="R944" s="22">
        <f t="shared" si="327"/>
        <v>19.329999999999998</v>
      </c>
      <c r="S944" s="22">
        <f t="shared" si="328"/>
        <v>1643.0600000000002</v>
      </c>
      <c r="U944" s="22">
        <v>1701.0500000000002</v>
      </c>
      <c r="V944" s="23">
        <v>40</v>
      </c>
      <c r="W944" s="23">
        <v>50</v>
      </c>
      <c r="X944" s="23">
        <f t="shared" si="329"/>
        <v>-10</v>
      </c>
      <c r="Y944" s="24">
        <f t="shared" si="330"/>
        <v>-120</v>
      </c>
      <c r="Z944" s="24">
        <f t="shared" si="331"/>
        <v>232</v>
      </c>
      <c r="AA944" s="22">
        <f t="shared" si="335"/>
        <v>7.3321120689655181</v>
      </c>
      <c r="AB944" s="22">
        <f t="shared" si="336"/>
        <v>87.985344827586218</v>
      </c>
      <c r="AC944" s="22">
        <f t="shared" si="334"/>
        <v>1613.0646551724139</v>
      </c>
      <c r="AD944" s="22">
        <f t="shared" si="332"/>
        <v>-29.995344827586223</v>
      </c>
      <c r="AE944" s="24"/>
      <c r="AF944" s="4">
        <v>87.985344827586218</v>
      </c>
      <c r="AG944" s="4">
        <v>0</v>
      </c>
      <c r="AH944" s="4">
        <f t="shared" si="333"/>
        <v>87.985344827586218</v>
      </c>
    </row>
    <row r="945" spans="1:34">
      <c r="A945" s="16" t="s">
        <v>2193</v>
      </c>
      <c r="B945" s="16" t="s">
        <v>2194</v>
      </c>
      <c r="C945" s="16" t="s">
        <v>2190</v>
      </c>
      <c r="D945" s="19">
        <v>37012</v>
      </c>
      <c r="E945" s="16" t="s">
        <v>111</v>
      </c>
      <c r="F945" s="20">
        <v>50</v>
      </c>
      <c r="G945" s="20">
        <v>0</v>
      </c>
      <c r="H945" s="20">
        <v>28</v>
      </c>
      <c r="I945" s="20">
        <v>8</v>
      </c>
      <c r="J945" s="21">
        <f t="shared" si="324"/>
        <v>344</v>
      </c>
      <c r="K945" s="22">
        <v>142.07</v>
      </c>
      <c r="L945" s="19">
        <v>44804</v>
      </c>
      <c r="M945" s="22">
        <v>60.6</v>
      </c>
      <c r="N945" s="22">
        <v>81.47</v>
      </c>
      <c r="O945" s="22">
        <f t="shared" si="325"/>
        <v>83.36</v>
      </c>
      <c r="P945" s="22">
        <v>1.89</v>
      </c>
      <c r="Q945" s="22">
        <f t="shared" si="326"/>
        <v>0.23624999999999999</v>
      </c>
      <c r="R945" s="22">
        <f t="shared" si="327"/>
        <v>0.94499999999999995</v>
      </c>
      <c r="S945" s="22">
        <f t="shared" si="328"/>
        <v>80.525000000000006</v>
      </c>
      <c r="U945" s="22">
        <v>83.36</v>
      </c>
      <c r="V945" s="23">
        <v>40</v>
      </c>
      <c r="W945" s="23">
        <v>50</v>
      </c>
      <c r="X945" s="23">
        <f t="shared" si="329"/>
        <v>-10</v>
      </c>
      <c r="Y945" s="24">
        <f t="shared" si="330"/>
        <v>-120</v>
      </c>
      <c r="Z945" s="24">
        <f t="shared" si="331"/>
        <v>232</v>
      </c>
      <c r="AA945" s="22">
        <f t="shared" si="335"/>
        <v>0.35931034482758623</v>
      </c>
      <c r="AB945" s="22">
        <f t="shared" si="336"/>
        <v>4.3117241379310345</v>
      </c>
      <c r="AC945" s="22">
        <f t="shared" si="334"/>
        <v>79.048275862068962</v>
      </c>
      <c r="AD945" s="22">
        <f t="shared" si="332"/>
        <v>-1.4767241379310434</v>
      </c>
      <c r="AE945" s="24"/>
      <c r="AF945" s="4">
        <v>4.3117241379310345</v>
      </c>
      <c r="AG945" s="4">
        <v>0</v>
      </c>
      <c r="AH945" s="4">
        <f t="shared" si="333"/>
        <v>4.3117241379310345</v>
      </c>
    </row>
    <row r="946" spans="1:34">
      <c r="A946" s="16" t="s">
        <v>2195</v>
      </c>
      <c r="B946" s="16" t="s">
        <v>2196</v>
      </c>
      <c r="C946" s="16" t="s">
        <v>2183</v>
      </c>
      <c r="D946" s="19">
        <v>37043</v>
      </c>
      <c r="E946" s="16" t="s">
        <v>111</v>
      </c>
      <c r="F946" s="20">
        <v>50</v>
      </c>
      <c r="G946" s="20">
        <v>0</v>
      </c>
      <c r="H946" s="20">
        <v>28</v>
      </c>
      <c r="I946" s="20">
        <v>9</v>
      </c>
      <c r="J946" s="21">
        <f t="shared" si="324"/>
        <v>345</v>
      </c>
      <c r="K946" s="22">
        <v>4839.25</v>
      </c>
      <c r="L946" s="19">
        <v>44804</v>
      </c>
      <c r="M946" s="22">
        <v>2056.79</v>
      </c>
      <c r="N946" s="22">
        <v>2782.46</v>
      </c>
      <c r="O946" s="22">
        <f t="shared" si="325"/>
        <v>2846.98</v>
      </c>
      <c r="P946" s="22">
        <v>64.52</v>
      </c>
      <c r="Q946" s="22">
        <f t="shared" si="326"/>
        <v>8.0649999999999995</v>
      </c>
      <c r="R946" s="22">
        <f t="shared" si="327"/>
        <v>32.26</v>
      </c>
      <c r="S946" s="22">
        <f t="shared" si="328"/>
        <v>2750.2</v>
      </c>
      <c r="U946" s="22">
        <v>2846.98</v>
      </c>
      <c r="V946" s="23">
        <v>40</v>
      </c>
      <c r="W946" s="23">
        <v>50</v>
      </c>
      <c r="X946" s="23">
        <f t="shared" si="329"/>
        <v>-10</v>
      </c>
      <c r="Y946" s="24">
        <f t="shared" si="330"/>
        <v>-120</v>
      </c>
      <c r="Z946" s="24">
        <f t="shared" si="331"/>
        <v>233</v>
      </c>
      <c r="AA946" s="22">
        <f t="shared" si="335"/>
        <v>12.218798283261803</v>
      </c>
      <c r="AB946" s="22">
        <f t="shared" si="336"/>
        <v>146.62557939914163</v>
      </c>
      <c r="AC946" s="22">
        <f t="shared" si="334"/>
        <v>2700.3544206008582</v>
      </c>
      <c r="AD946" s="22">
        <f t="shared" si="332"/>
        <v>-49.84557939914157</v>
      </c>
      <c r="AE946" s="24"/>
      <c r="AF946" s="4">
        <v>146.62557939914163</v>
      </c>
      <c r="AG946" s="4">
        <v>0</v>
      </c>
      <c r="AH946" s="4">
        <f t="shared" si="333"/>
        <v>146.62557939914163</v>
      </c>
    </row>
    <row r="947" spans="1:34">
      <c r="A947" s="16" t="s">
        <v>2197</v>
      </c>
      <c r="B947" s="16" t="s">
        <v>2198</v>
      </c>
      <c r="C947" s="16" t="s">
        <v>2183</v>
      </c>
      <c r="D947" s="19">
        <v>37073</v>
      </c>
      <c r="E947" s="16" t="s">
        <v>111</v>
      </c>
      <c r="F947" s="20">
        <v>50</v>
      </c>
      <c r="G947" s="20">
        <v>0</v>
      </c>
      <c r="H947" s="20">
        <v>28</v>
      </c>
      <c r="I947" s="20">
        <v>10</v>
      </c>
      <c r="J947" s="21">
        <f t="shared" si="324"/>
        <v>346</v>
      </c>
      <c r="K947" s="22">
        <v>4246.2700000000004</v>
      </c>
      <c r="L947" s="19">
        <v>44804</v>
      </c>
      <c r="M947" s="22">
        <v>1797.69</v>
      </c>
      <c r="N947" s="22">
        <v>2448.58</v>
      </c>
      <c r="O947" s="22">
        <f t="shared" si="325"/>
        <v>2505.1999999999998</v>
      </c>
      <c r="P947" s="22">
        <v>56.62</v>
      </c>
      <c r="Q947" s="22">
        <f t="shared" si="326"/>
        <v>7.0774999999999997</v>
      </c>
      <c r="R947" s="22">
        <f t="shared" si="327"/>
        <v>28.31</v>
      </c>
      <c r="S947" s="22">
        <f t="shared" si="328"/>
        <v>2420.27</v>
      </c>
      <c r="U947" s="22">
        <v>2505.1999999999998</v>
      </c>
      <c r="V947" s="23">
        <v>40</v>
      </c>
      <c r="W947" s="23">
        <v>50</v>
      </c>
      <c r="X947" s="23">
        <f t="shared" si="329"/>
        <v>-10</v>
      </c>
      <c r="Y947" s="24">
        <f t="shared" si="330"/>
        <v>-120</v>
      </c>
      <c r="Z947" s="24">
        <f t="shared" si="331"/>
        <v>234</v>
      </c>
      <c r="AA947" s="22">
        <f t="shared" si="335"/>
        <v>10.705982905982905</v>
      </c>
      <c r="AB947" s="22">
        <f t="shared" si="336"/>
        <v>128.47179487179486</v>
      </c>
      <c r="AC947" s="22">
        <f t="shared" si="334"/>
        <v>2376.728205128205</v>
      </c>
      <c r="AD947" s="22">
        <f t="shared" si="332"/>
        <v>-43.541794871794991</v>
      </c>
      <c r="AE947" s="24"/>
      <c r="AF947" s="4">
        <v>128.47179487179486</v>
      </c>
      <c r="AG947" s="4">
        <v>0</v>
      </c>
      <c r="AH947" s="4">
        <f t="shared" si="333"/>
        <v>128.47179487179486</v>
      </c>
    </row>
    <row r="948" spans="1:34">
      <c r="A948" s="16" t="s">
        <v>2199</v>
      </c>
      <c r="B948" s="16" t="s">
        <v>2200</v>
      </c>
      <c r="C948" s="16" t="s">
        <v>2183</v>
      </c>
      <c r="D948" s="19">
        <v>37104</v>
      </c>
      <c r="E948" s="16" t="s">
        <v>111</v>
      </c>
      <c r="F948" s="20">
        <v>50</v>
      </c>
      <c r="G948" s="20">
        <v>0</v>
      </c>
      <c r="H948" s="20">
        <v>28</v>
      </c>
      <c r="I948" s="20">
        <v>11</v>
      </c>
      <c r="J948" s="21">
        <f t="shared" si="324"/>
        <v>347</v>
      </c>
      <c r="K948" s="22">
        <v>965.12</v>
      </c>
      <c r="L948" s="19">
        <v>44804</v>
      </c>
      <c r="M948" s="22">
        <v>406.91</v>
      </c>
      <c r="N948" s="22">
        <v>558.21</v>
      </c>
      <c r="O948" s="22">
        <f t="shared" si="325"/>
        <v>571.07000000000005</v>
      </c>
      <c r="P948" s="22">
        <v>12.86</v>
      </c>
      <c r="Q948" s="22">
        <f t="shared" si="326"/>
        <v>1.6074999999999999</v>
      </c>
      <c r="R948" s="22">
        <f t="shared" si="327"/>
        <v>6.43</v>
      </c>
      <c r="S948" s="22">
        <f t="shared" si="328"/>
        <v>551.78000000000009</v>
      </c>
      <c r="U948" s="22">
        <v>571.07000000000005</v>
      </c>
      <c r="V948" s="23">
        <v>40</v>
      </c>
      <c r="W948" s="23">
        <v>50</v>
      </c>
      <c r="X948" s="23">
        <f t="shared" si="329"/>
        <v>-10</v>
      </c>
      <c r="Y948" s="24">
        <f t="shared" si="330"/>
        <v>-120</v>
      </c>
      <c r="Z948" s="24">
        <f t="shared" si="331"/>
        <v>235</v>
      </c>
      <c r="AA948" s="22">
        <f t="shared" si="335"/>
        <v>2.4300851063829789</v>
      </c>
      <c r="AB948" s="22">
        <f t="shared" si="336"/>
        <v>29.161021276595747</v>
      </c>
      <c r="AC948" s="22">
        <f t="shared" si="334"/>
        <v>541.90897872340429</v>
      </c>
      <c r="AD948" s="22">
        <f t="shared" si="332"/>
        <v>-9.8710212765957976</v>
      </c>
      <c r="AE948" s="24"/>
      <c r="AF948" s="4">
        <v>29.161021276595747</v>
      </c>
      <c r="AG948" s="4">
        <v>0</v>
      </c>
      <c r="AH948" s="4">
        <f t="shared" si="333"/>
        <v>29.161021276595747</v>
      </c>
    </row>
    <row r="949" spans="1:34">
      <c r="A949" s="16" t="s">
        <v>2201</v>
      </c>
      <c r="B949" s="16" t="s">
        <v>2202</v>
      </c>
      <c r="C949" s="16" t="s">
        <v>2203</v>
      </c>
      <c r="D949" s="19">
        <v>37104</v>
      </c>
      <c r="E949" s="16" t="s">
        <v>111</v>
      </c>
      <c r="F949" s="20">
        <v>50</v>
      </c>
      <c r="G949" s="20">
        <v>0</v>
      </c>
      <c r="H949" s="20">
        <v>28</v>
      </c>
      <c r="I949" s="20">
        <v>11</v>
      </c>
      <c r="J949" s="21">
        <f t="shared" si="324"/>
        <v>347</v>
      </c>
      <c r="K949" s="22">
        <v>986.53</v>
      </c>
      <c r="L949" s="19">
        <v>44804</v>
      </c>
      <c r="M949" s="22">
        <v>415.97</v>
      </c>
      <c r="N949" s="22">
        <v>570.55999999999995</v>
      </c>
      <c r="O949" s="22">
        <f t="shared" si="325"/>
        <v>583.70999999999992</v>
      </c>
      <c r="P949" s="22">
        <v>13.15</v>
      </c>
      <c r="Q949" s="22">
        <f t="shared" si="326"/>
        <v>1.64375</v>
      </c>
      <c r="R949" s="22">
        <f t="shared" si="327"/>
        <v>6.5750000000000002</v>
      </c>
      <c r="S949" s="22">
        <f t="shared" si="328"/>
        <v>563.9849999999999</v>
      </c>
      <c r="U949" s="22">
        <v>583.70999999999992</v>
      </c>
      <c r="V949" s="23">
        <v>40</v>
      </c>
      <c r="W949" s="23">
        <v>50</v>
      </c>
      <c r="X949" s="23">
        <f t="shared" si="329"/>
        <v>-10</v>
      </c>
      <c r="Y949" s="24">
        <f t="shared" si="330"/>
        <v>-120</v>
      </c>
      <c r="Z949" s="24">
        <f t="shared" si="331"/>
        <v>235</v>
      </c>
      <c r="AA949" s="22">
        <f t="shared" si="335"/>
        <v>2.4838723404255316</v>
      </c>
      <c r="AB949" s="22">
        <f t="shared" si="336"/>
        <v>29.806468085106381</v>
      </c>
      <c r="AC949" s="22">
        <f t="shared" si="334"/>
        <v>553.90353191489351</v>
      </c>
      <c r="AD949" s="22">
        <f t="shared" si="332"/>
        <v>-10.081468085106394</v>
      </c>
      <c r="AE949" s="24"/>
      <c r="AF949" s="4">
        <v>29.806468085106381</v>
      </c>
      <c r="AG949" s="4">
        <v>0</v>
      </c>
      <c r="AH949" s="4">
        <f t="shared" si="333"/>
        <v>29.806468085106381</v>
      </c>
    </row>
    <row r="950" spans="1:34">
      <c r="A950" s="16" t="s">
        <v>2204</v>
      </c>
      <c r="B950" s="16" t="s">
        <v>2205</v>
      </c>
      <c r="C950" s="16" t="s">
        <v>2183</v>
      </c>
      <c r="D950" s="19">
        <v>37135</v>
      </c>
      <c r="E950" s="16" t="s">
        <v>111</v>
      </c>
      <c r="F950" s="20">
        <v>50</v>
      </c>
      <c r="G950" s="20">
        <v>0</v>
      </c>
      <c r="H950" s="20">
        <v>29</v>
      </c>
      <c r="I950" s="20">
        <v>0</v>
      </c>
      <c r="J950" s="21">
        <f t="shared" si="324"/>
        <v>348</v>
      </c>
      <c r="K950" s="22">
        <v>3254.62</v>
      </c>
      <c r="L950" s="19">
        <v>44804</v>
      </c>
      <c r="M950" s="22">
        <v>1366.89</v>
      </c>
      <c r="N950" s="22">
        <v>1887.73</v>
      </c>
      <c r="O950" s="22">
        <f t="shared" si="325"/>
        <v>1931.1200000000001</v>
      </c>
      <c r="P950" s="22">
        <v>43.39</v>
      </c>
      <c r="Q950" s="22">
        <f t="shared" si="326"/>
        <v>5.4237500000000001</v>
      </c>
      <c r="R950" s="22">
        <f t="shared" si="327"/>
        <v>21.695</v>
      </c>
      <c r="S950" s="22">
        <f t="shared" si="328"/>
        <v>1866.0350000000001</v>
      </c>
      <c r="U950" s="22">
        <v>1931.1200000000001</v>
      </c>
      <c r="V950" s="23">
        <v>40</v>
      </c>
      <c r="W950" s="23">
        <v>50</v>
      </c>
      <c r="X950" s="23">
        <f t="shared" si="329"/>
        <v>-10</v>
      </c>
      <c r="Y950" s="24">
        <f t="shared" si="330"/>
        <v>-120</v>
      </c>
      <c r="Z950" s="24">
        <f t="shared" si="331"/>
        <v>236</v>
      </c>
      <c r="AA950" s="22">
        <f t="shared" si="335"/>
        <v>8.1827118644067802</v>
      </c>
      <c r="AB950" s="22">
        <f t="shared" si="336"/>
        <v>98.192542372881363</v>
      </c>
      <c r="AC950" s="22">
        <f t="shared" si="334"/>
        <v>1832.9274576271187</v>
      </c>
      <c r="AD950" s="22">
        <f t="shared" si="332"/>
        <v>-33.107542372881426</v>
      </c>
      <c r="AE950" s="24"/>
      <c r="AF950" s="4">
        <v>98.192542372881363</v>
      </c>
      <c r="AG950" s="4">
        <v>0</v>
      </c>
      <c r="AH950" s="4">
        <f t="shared" si="333"/>
        <v>98.192542372881363</v>
      </c>
    </row>
    <row r="951" spans="1:34">
      <c r="A951" s="16" t="s">
        <v>2206</v>
      </c>
      <c r="B951" s="16" t="s">
        <v>2207</v>
      </c>
      <c r="C951" s="16" t="s">
        <v>2183</v>
      </c>
      <c r="D951" s="19">
        <v>37165</v>
      </c>
      <c r="E951" s="16" t="s">
        <v>111</v>
      </c>
      <c r="F951" s="20">
        <v>50</v>
      </c>
      <c r="G951" s="20">
        <v>0</v>
      </c>
      <c r="H951" s="20">
        <v>29</v>
      </c>
      <c r="I951" s="20">
        <v>1</v>
      </c>
      <c r="J951" s="21">
        <f t="shared" si="324"/>
        <v>349</v>
      </c>
      <c r="K951" s="22">
        <v>3013.43</v>
      </c>
      <c r="L951" s="19">
        <v>44804</v>
      </c>
      <c r="M951" s="22">
        <v>1260.6300000000001</v>
      </c>
      <c r="N951" s="22">
        <v>1752.8</v>
      </c>
      <c r="O951" s="22">
        <f t="shared" si="325"/>
        <v>1792.98</v>
      </c>
      <c r="P951" s="22">
        <v>40.18</v>
      </c>
      <c r="Q951" s="22">
        <f t="shared" si="326"/>
        <v>5.0225</v>
      </c>
      <c r="R951" s="22">
        <f t="shared" si="327"/>
        <v>20.09</v>
      </c>
      <c r="S951" s="22">
        <f t="shared" si="328"/>
        <v>1732.71</v>
      </c>
      <c r="U951" s="22">
        <v>1792.98</v>
      </c>
      <c r="V951" s="23">
        <v>40</v>
      </c>
      <c r="W951" s="23">
        <v>50</v>
      </c>
      <c r="X951" s="23">
        <f t="shared" si="329"/>
        <v>-10</v>
      </c>
      <c r="Y951" s="24">
        <f t="shared" si="330"/>
        <v>-120</v>
      </c>
      <c r="Z951" s="24">
        <f t="shared" si="331"/>
        <v>237</v>
      </c>
      <c r="AA951" s="22">
        <f t="shared" si="335"/>
        <v>7.5653164556962027</v>
      </c>
      <c r="AB951" s="22">
        <f t="shared" si="336"/>
        <v>90.783797468354436</v>
      </c>
      <c r="AC951" s="22">
        <f t="shared" si="334"/>
        <v>1702.1962025316457</v>
      </c>
      <c r="AD951" s="22">
        <f t="shared" si="332"/>
        <v>-30.513797468354369</v>
      </c>
      <c r="AE951" s="24"/>
      <c r="AF951" s="4">
        <v>90.783797468354436</v>
      </c>
      <c r="AG951" s="4">
        <v>0</v>
      </c>
      <c r="AH951" s="4">
        <f t="shared" si="333"/>
        <v>90.783797468354436</v>
      </c>
    </row>
    <row r="952" spans="1:34">
      <c r="A952" s="16" t="s">
        <v>2208</v>
      </c>
      <c r="B952" s="16" t="s">
        <v>2209</v>
      </c>
      <c r="C952" s="16" t="s">
        <v>2183</v>
      </c>
      <c r="D952" s="19">
        <v>37196</v>
      </c>
      <c r="E952" s="16" t="s">
        <v>111</v>
      </c>
      <c r="F952" s="20">
        <v>50</v>
      </c>
      <c r="G952" s="20">
        <v>0</v>
      </c>
      <c r="H952" s="20">
        <v>29</v>
      </c>
      <c r="I952" s="20">
        <v>2</v>
      </c>
      <c r="J952" s="21">
        <f t="shared" si="324"/>
        <v>350</v>
      </c>
      <c r="K952" s="22">
        <v>2483.04</v>
      </c>
      <c r="L952" s="19">
        <v>44804</v>
      </c>
      <c r="M952" s="22">
        <v>1034.5899999999999</v>
      </c>
      <c r="N952" s="22">
        <v>1448.45</v>
      </c>
      <c r="O952" s="22">
        <f t="shared" si="325"/>
        <v>1481.55</v>
      </c>
      <c r="P952" s="22">
        <v>33.1</v>
      </c>
      <c r="Q952" s="22">
        <f t="shared" si="326"/>
        <v>4.1375000000000002</v>
      </c>
      <c r="R952" s="22">
        <f t="shared" si="327"/>
        <v>16.55</v>
      </c>
      <c r="S952" s="22">
        <f t="shared" si="328"/>
        <v>1431.9</v>
      </c>
      <c r="U952" s="22">
        <v>1481.55</v>
      </c>
      <c r="V952" s="23">
        <v>40</v>
      </c>
      <c r="W952" s="23">
        <v>50</v>
      </c>
      <c r="X952" s="23">
        <f t="shared" si="329"/>
        <v>-10</v>
      </c>
      <c r="Y952" s="24">
        <f t="shared" si="330"/>
        <v>-120</v>
      </c>
      <c r="Z952" s="24">
        <f t="shared" si="331"/>
        <v>238</v>
      </c>
      <c r="AA952" s="22">
        <f t="shared" si="335"/>
        <v>6.2249999999999996</v>
      </c>
      <c r="AB952" s="22">
        <f t="shared" si="336"/>
        <v>74.699999999999989</v>
      </c>
      <c r="AC952" s="22">
        <f t="shared" si="334"/>
        <v>1406.85</v>
      </c>
      <c r="AD952" s="22">
        <f t="shared" si="332"/>
        <v>-25.050000000000182</v>
      </c>
      <c r="AE952" s="24"/>
      <c r="AF952" s="4">
        <v>74.699999999999989</v>
      </c>
      <c r="AG952" s="4">
        <v>0</v>
      </c>
      <c r="AH952" s="4">
        <f t="shared" si="333"/>
        <v>74.699999999999989</v>
      </c>
    </row>
    <row r="953" spans="1:34">
      <c r="A953" s="16" t="s">
        <v>2210</v>
      </c>
      <c r="B953" s="16" t="s">
        <v>2211</v>
      </c>
      <c r="C953" s="16" t="s">
        <v>2190</v>
      </c>
      <c r="D953" s="19">
        <v>37196</v>
      </c>
      <c r="E953" s="16" t="s">
        <v>111</v>
      </c>
      <c r="F953" s="20">
        <v>50</v>
      </c>
      <c r="G953" s="20">
        <v>0</v>
      </c>
      <c r="H953" s="20">
        <v>29</v>
      </c>
      <c r="I953" s="20">
        <v>2</v>
      </c>
      <c r="J953" s="21">
        <f t="shared" si="324"/>
        <v>350</v>
      </c>
      <c r="K953" s="22">
        <v>229.92</v>
      </c>
      <c r="L953" s="19">
        <v>44804</v>
      </c>
      <c r="M953" s="22">
        <v>95.83</v>
      </c>
      <c r="N953" s="22">
        <v>134.09</v>
      </c>
      <c r="O953" s="22">
        <f t="shared" si="325"/>
        <v>137.15</v>
      </c>
      <c r="P953" s="22">
        <v>3.06</v>
      </c>
      <c r="Q953" s="22">
        <f t="shared" si="326"/>
        <v>0.38250000000000001</v>
      </c>
      <c r="R953" s="22">
        <f t="shared" si="327"/>
        <v>1.53</v>
      </c>
      <c r="S953" s="22">
        <f t="shared" si="328"/>
        <v>132.56</v>
      </c>
      <c r="U953" s="22">
        <v>137.15</v>
      </c>
      <c r="V953" s="23">
        <v>40</v>
      </c>
      <c r="W953" s="23">
        <v>50</v>
      </c>
      <c r="X953" s="23">
        <f t="shared" si="329"/>
        <v>-10</v>
      </c>
      <c r="Y953" s="24">
        <f t="shared" si="330"/>
        <v>-120</v>
      </c>
      <c r="Z953" s="24">
        <f t="shared" si="331"/>
        <v>238</v>
      </c>
      <c r="AA953" s="22">
        <f t="shared" si="335"/>
        <v>0.57626050420168073</v>
      </c>
      <c r="AB953" s="22">
        <f t="shared" si="336"/>
        <v>6.9151260504201684</v>
      </c>
      <c r="AC953" s="22">
        <f t="shared" si="334"/>
        <v>130.23487394957985</v>
      </c>
      <c r="AD953" s="22">
        <f t="shared" si="332"/>
        <v>-2.3251260504201525</v>
      </c>
      <c r="AE953" s="24"/>
      <c r="AF953" s="4">
        <v>6.9151260504201684</v>
      </c>
      <c r="AG953" s="4">
        <v>0</v>
      </c>
      <c r="AH953" s="4">
        <f t="shared" si="333"/>
        <v>6.9151260504201684</v>
      </c>
    </row>
    <row r="954" spans="1:34">
      <c r="A954" s="16" t="s">
        <v>2212</v>
      </c>
      <c r="B954" s="16" t="s">
        <v>2213</v>
      </c>
      <c r="C954" s="16" t="s">
        <v>2183</v>
      </c>
      <c r="D954" s="19">
        <v>37226</v>
      </c>
      <c r="E954" s="16" t="s">
        <v>111</v>
      </c>
      <c r="F954" s="20">
        <v>50</v>
      </c>
      <c r="G954" s="20">
        <v>0</v>
      </c>
      <c r="H954" s="20">
        <v>29</v>
      </c>
      <c r="I954" s="20">
        <v>3</v>
      </c>
      <c r="J954" s="21">
        <f t="shared" si="324"/>
        <v>351</v>
      </c>
      <c r="K954" s="22">
        <v>668.23</v>
      </c>
      <c r="L954" s="19">
        <v>44804</v>
      </c>
      <c r="M954" s="22">
        <v>277.42</v>
      </c>
      <c r="N954" s="22">
        <v>390.81</v>
      </c>
      <c r="O954" s="22">
        <f t="shared" si="325"/>
        <v>399.72</v>
      </c>
      <c r="P954" s="22">
        <v>8.91</v>
      </c>
      <c r="Q954" s="22">
        <f t="shared" si="326"/>
        <v>1.11375</v>
      </c>
      <c r="R954" s="22">
        <f t="shared" si="327"/>
        <v>4.4550000000000001</v>
      </c>
      <c r="S954" s="22">
        <f t="shared" si="328"/>
        <v>386.35500000000002</v>
      </c>
      <c r="U954" s="22">
        <v>399.72</v>
      </c>
      <c r="V954" s="23">
        <v>40</v>
      </c>
      <c r="W954" s="23">
        <v>50</v>
      </c>
      <c r="X954" s="23">
        <f t="shared" si="329"/>
        <v>-10</v>
      </c>
      <c r="Y954" s="24">
        <f t="shared" si="330"/>
        <v>-120</v>
      </c>
      <c r="Z954" s="24">
        <f t="shared" si="331"/>
        <v>239</v>
      </c>
      <c r="AA954" s="22">
        <f t="shared" si="335"/>
        <v>1.6724686192468621</v>
      </c>
      <c r="AB954" s="22">
        <f t="shared" si="336"/>
        <v>20.069623430962345</v>
      </c>
      <c r="AC954" s="22">
        <f t="shared" si="334"/>
        <v>379.65037656903769</v>
      </c>
      <c r="AD954" s="22">
        <f t="shared" si="332"/>
        <v>-6.7046234309623287</v>
      </c>
      <c r="AE954" s="24"/>
      <c r="AF954" s="4">
        <v>20.069623430962345</v>
      </c>
      <c r="AG954" s="4">
        <v>0</v>
      </c>
      <c r="AH954" s="4">
        <f t="shared" si="333"/>
        <v>20.069623430962345</v>
      </c>
    </row>
    <row r="955" spans="1:34">
      <c r="A955" s="16" t="s">
        <v>2214</v>
      </c>
      <c r="B955" s="16" t="s">
        <v>2215</v>
      </c>
      <c r="C955" s="16" t="s">
        <v>2183</v>
      </c>
      <c r="D955" s="19">
        <v>37257</v>
      </c>
      <c r="E955" s="16" t="s">
        <v>111</v>
      </c>
      <c r="F955" s="20">
        <v>50</v>
      </c>
      <c r="G955" s="20">
        <v>0</v>
      </c>
      <c r="H955" s="20">
        <v>29</v>
      </c>
      <c r="I955" s="20">
        <v>4</v>
      </c>
      <c r="J955" s="21">
        <f t="shared" si="324"/>
        <v>352</v>
      </c>
      <c r="K955" s="22">
        <v>2018.21</v>
      </c>
      <c r="L955" s="19">
        <v>44804</v>
      </c>
      <c r="M955" s="22">
        <v>834.31</v>
      </c>
      <c r="N955" s="22">
        <v>1183.9000000000001</v>
      </c>
      <c r="O955" s="22">
        <f t="shared" si="325"/>
        <v>1210.8100000000002</v>
      </c>
      <c r="P955" s="22">
        <v>26.91</v>
      </c>
      <c r="Q955" s="22">
        <f t="shared" si="326"/>
        <v>3.36375</v>
      </c>
      <c r="R955" s="22">
        <f t="shared" si="327"/>
        <v>13.455</v>
      </c>
      <c r="S955" s="22">
        <f t="shared" si="328"/>
        <v>1170.4450000000002</v>
      </c>
      <c r="U955" s="22">
        <v>1210.8100000000002</v>
      </c>
      <c r="V955" s="23">
        <v>40</v>
      </c>
      <c r="W955" s="23">
        <v>50</v>
      </c>
      <c r="X955" s="23">
        <f t="shared" si="329"/>
        <v>-10</v>
      </c>
      <c r="Y955" s="24">
        <f t="shared" si="330"/>
        <v>-120</v>
      </c>
      <c r="Z955" s="24">
        <f t="shared" si="331"/>
        <v>240</v>
      </c>
      <c r="AA955" s="22">
        <f t="shared" si="335"/>
        <v>5.0450416666666671</v>
      </c>
      <c r="AB955" s="22">
        <f t="shared" si="336"/>
        <v>60.540500000000009</v>
      </c>
      <c r="AC955" s="22">
        <f t="shared" si="334"/>
        <v>1150.2695000000001</v>
      </c>
      <c r="AD955" s="22">
        <f t="shared" si="332"/>
        <v>-20.175500000000056</v>
      </c>
      <c r="AE955" s="24"/>
      <c r="AF955" s="4">
        <v>60.540500000000009</v>
      </c>
      <c r="AG955" s="4">
        <v>0</v>
      </c>
      <c r="AH955" s="4">
        <f t="shared" si="333"/>
        <v>60.540500000000009</v>
      </c>
    </row>
    <row r="956" spans="1:34">
      <c r="A956" s="16" t="s">
        <v>2216</v>
      </c>
      <c r="B956" s="16" t="s">
        <v>2217</v>
      </c>
      <c r="C956" s="16" t="s">
        <v>2006</v>
      </c>
      <c r="D956" s="19">
        <v>37073</v>
      </c>
      <c r="E956" s="16" t="s">
        <v>111</v>
      </c>
      <c r="F956" s="20">
        <v>50</v>
      </c>
      <c r="G956" s="20">
        <v>0</v>
      </c>
      <c r="H956" s="20">
        <v>28</v>
      </c>
      <c r="I956" s="20">
        <v>10</v>
      </c>
      <c r="J956" s="21">
        <f t="shared" si="324"/>
        <v>346</v>
      </c>
      <c r="K956" s="22">
        <v>2496.92</v>
      </c>
      <c r="L956" s="19">
        <v>44804</v>
      </c>
      <c r="M956" s="22">
        <v>1057.04</v>
      </c>
      <c r="N956" s="22">
        <v>1439.88</v>
      </c>
      <c r="O956" s="22">
        <f t="shared" si="325"/>
        <v>1473.17</v>
      </c>
      <c r="P956" s="22">
        <v>33.29</v>
      </c>
      <c r="Q956" s="22">
        <f t="shared" si="326"/>
        <v>4.1612499999999999</v>
      </c>
      <c r="R956" s="22">
        <f t="shared" si="327"/>
        <v>16.645</v>
      </c>
      <c r="S956" s="22">
        <f t="shared" si="328"/>
        <v>1423.2350000000001</v>
      </c>
      <c r="U956" s="22">
        <v>1473.17</v>
      </c>
      <c r="V956" s="23">
        <v>40</v>
      </c>
      <c r="W956" s="23">
        <v>50</v>
      </c>
      <c r="X956" s="23">
        <f t="shared" si="329"/>
        <v>-10</v>
      </c>
      <c r="Y956" s="24">
        <f t="shared" si="330"/>
        <v>-120</v>
      </c>
      <c r="Z956" s="24">
        <f t="shared" si="331"/>
        <v>234</v>
      </c>
      <c r="AA956" s="22">
        <f t="shared" si="335"/>
        <v>6.2955982905982912</v>
      </c>
      <c r="AB956" s="22">
        <f t="shared" si="336"/>
        <v>75.547179487179491</v>
      </c>
      <c r="AC956" s="22">
        <f t="shared" si="334"/>
        <v>1397.6228205128207</v>
      </c>
      <c r="AD956" s="22">
        <f t="shared" si="332"/>
        <v>-25.612179487179446</v>
      </c>
      <c r="AE956" s="24"/>
      <c r="AF956" s="4">
        <v>75.547179487179491</v>
      </c>
      <c r="AG956" s="4">
        <v>0</v>
      </c>
      <c r="AH956" s="4">
        <f t="shared" si="333"/>
        <v>75.547179487179491</v>
      </c>
    </row>
    <row r="957" spans="1:34">
      <c r="A957" s="16" t="s">
        <v>2218</v>
      </c>
      <c r="B957" s="16" t="s">
        <v>2219</v>
      </c>
      <c r="C957" s="16" t="s">
        <v>2220</v>
      </c>
      <c r="D957" s="19">
        <v>37073</v>
      </c>
      <c r="E957" s="16" t="s">
        <v>111</v>
      </c>
      <c r="F957" s="20">
        <v>50</v>
      </c>
      <c r="G957" s="20">
        <v>0</v>
      </c>
      <c r="H957" s="20">
        <v>28</v>
      </c>
      <c r="I957" s="20">
        <v>10</v>
      </c>
      <c r="J957" s="21">
        <f t="shared" si="324"/>
        <v>346</v>
      </c>
      <c r="K957" s="22">
        <v>2335.48</v>
      </c>
      <c r="L957" s="19">
        <v>44804</v>
      </c>
      <c r="M957" s="22">
        <v>988.7</v>
      </c>
      <c r="N957" s="22">
        <v>1346.78</v>
      </c>
      <c r="O957" s="22">
        <f t="shared" si="325"/>
        <v>1377.92</v>
      </c>
      <c r="P957" s="22">
        <v>31.14</v>
      </c>
      <c r="Q957" s="22">
        <f t="shared" si="326"/>
        <v>3.8925000000000001</v>
      </c>
      <c r="R957" s="22">
        <f t="shared" si="327"/>
        <v>15.57</v>
      </c>
      <c r="S957" s="22">
        <f t="shared" si="328"/>
        <v>1331.21</v>
      </c>
      <c r="U957" s="22">
        <v>1377.92</v>
      </c>
      <c r="V957" s="23">
        <v>40</v>
      </c>
      <c r="W957" s="23">
        <v>50</v>
      </c>
      <c r="X957" s="23">
        <f t="shared" si="329"/>
        <v>-10</v>
      </c>
      <c r="Y957" s="24">
        <f t="shared" si="330"/>
        <v>-120</v>
      </c>
      <c r="Z957" s="24">
        <f t="shared" si="331"/>
        <v>234</v>
      </c>
      <c r="AA957" s="22">
        <f t="shared" si="335"/>
        <v>5.8885470085470093</v>
      </c>
      <c r="AB957" s="22">
        <f t="shared" si="336"/>
        <v>70.662564102564119</v>
      </c>
      <c r="AC957" s="22">
        <f t="shared" si="334"/>
        <v>1307.2574358974359</v>
      </c>
      <c r="AD957" s="22">
        <f t="shared" si="332"/>
        <v>-23.952564102564111</v>
      </c>
      <c r="AE957" s="24"/>
      <c r="AF957" s="4">
        <v>70.662564102564119</v>
      </c>
      <c r="AG957" s="4">
        <v>0</v>
      </c>
      <c r="AH957" s="4">
        <f t="shared" si="333"/>
        <v>70.662564102564119</v>
      </c>
    </row>
    <row r="958" spans="1:34">
      <c r="A958" s="16" t="s">
        <v>2221</v>
      </c>
      <c r="B958" s="16" t="s">
        <v>2222</v>
      </c>
      <c r="C958" s="16" t="s">
        <v>2183</v>
      </c>
      <c r="D958" s="19">
        <v>37288</v>
      </c>
      <c r="E958" s="16" t="s">
        <v>111</v>
      </c>
      <c r="F958" s="20">
        <v>50</v>
      </c>
      <c r="G958" s="20">
        <v>0</v>
      </c>
      <c r="H958" s="20">
        <v>29</v>
      </c>
      <c r="I958" s="20">
        <v>5</v>
      </c>
      <c r="J958" s="21">
        <f t="shared" si="324"/>
        <v>353</v>
      </c>
      <c r="K958" s="22">
        <v>686.59</v>
      </c>
      <c r="L958" s="19">
        <v>44804</v>
      </c>
      <c r="M958" s="22">
        <v>282.61</v>
      </c>
      <c r="N958" s="22">
        <v>403.98</v>
      </c>
      <c r="O958" s="22">
        <f t="shared" si="325"/>
        <v>413.13</v>
      </c>
      <c r="P958" s="22">
        <v>9.15</v>
      </c>
      <c r="Q958" s="22">
        <f t="shared" si="326"/>
        <v>1.14375</v>
      </c>
      <c r="R958" s="22">
        <f t="shared" si="327"/>
        <v>4.5750000000000002</v>
      </c>
      <c r="S958" s="22">
        <f t="shared" si="328"/>
        <v>399.40500000000003</v>
      </c>
      <c r="U958" s="22">
        <v>413.13</v>
      </c>
      <c r="V958" s="23">
        <v>40</v>
      </c>
      <c r="W958" s="23">
        <v>50</v>
      </c>
      <c r="X958" s="23">
        <f t="shared" si="329"/>
        <v>-10</v>
      </c>
      <c r="Y958" s="24">
        <f t="shared" si="330"/>
        <v>-120</v>
      </c>
      <c r="Z958" s="24">
        <f t="shared" si="331"/>
        <v>241</v>
      </c>
      <c r="AA958" s="22">
        <f t="shared" si="335"/>
        <v>1.7142323651452283</v>
      </c>
      <c r="AB958" s="22">
        <f t="shared" si="336"/>
        <v>20.570788381742737</v>
      </c>
      <c r="AC958" s="22">
        <f t="shared" si="334"/>
        <v>392.55921161825728</v>
      </c>
      <c r="AD958" s="22">
        <f t="shared" si="332"/>
        <v>-6.8457883817427501</v>
      </c>
      <c r="AE958" s="24"/>
      <c r="AF958" s="4">
        <v>20.570788381742737</v>
      </c>
      <c r="AG958" s="4">
        <v>0</v>
      </c>
      <c r="AH958" s="4">
        <f t="shared" si="333"/>
        <v>20.570788381742737</v>
      </c>
    </row>
    <row r="959" spans="1:34">
      <c r="A959" s="16" t="s">
        <v>2223</v>
      </c>
      <c r="B959" s="16" t="s">
        <v>2224</v>
      </c>
      <c r="C959" s="16" t="s">
        <v>2183</v>
      </c>
      <c r="D959" s="19">
        <v>37347</v>
      </c>
      <c r="E959" s="16" t="s">
        <v>111</v>
      </c>
      <c r="F959" s="20">
        <v>50</v>
      </c>
      <c r="G959" s="20">
        <v>0</v>
      </c>
      <c r="H959" s="20">
        <v>29</v>
      </c>
      <c r="I959" s="20">
        <v>7</v>
      </c>
      <c r="J959" s="21">
        <f t="shared" si="324"/>
        <v>355</v>
      </c>
      <c r="K959" s="22">
        <v>1440</v>
      </c>
      <c r="L959" s="19">
        <v>44804</v>
      </c>
      <c r="M959" s="22">
        <v>588</v>
      </c>
      <c r="N959" s="22">
        <v>852</v>
      </c>
      <c r="O959" s="22">
        <f t="shared" si="325"/>
        <v>871.2</v>
      </c>
      <c r="P959" s="22">
        <v>19.2</v>
      </c>
      <c r="Q959" s="22">
        <f t="shared" si="326"/>
        <v>2.4</v>
      </c>
      <c r="R959" s="22">
        <f t="shared" si="327"/>
        <v>9.6</v>
      </c>
      <c r="S959" s="22">
        <f t="shared" si="328"/>
        <v>842.4</v>
      </c>
      <c r="U959" s="22">
        <v>871.2</v>
      </c>
      <c r="V959" s="23">
        <v>40</v>
      </c>
      <c r="W959" s="23">
        <v>50</v>
      </c>
      <c r="X959" s="23">
        <f t="shared" si="329"/>
        <v>-10</v>
      </c>
      <c r="Y959" s="24">
        <f t="shared" si="330"/>
        <v>-120</v>
      </c>
      <c r="Z959" s="24">
        <f t="shared" si="331"/>
        <v>243</v>
      </c>
      <c r="AA959" s="22">
        <f t="shared" si="335"/>
        <v>3.5851851851851855</v>
      </c>
      <c r="AB959" s="22">
        <f t="shared" si="336"/>
        <v>43.022222222222226</v>
      </c>
      <c r="AC959" s="22">
        <f t="shared" si="334"/>
        <v>828.17777777777781</v>
      </c>
      <c r="AD959" s="22">
        <f t="shared" si="332"/>
        <v>-14.222222222222172</v>
      </c>
      <c r="AE959" s="24"/>
      <c r="AF959" s="4">
        <v>43.022222222222226</v>
      </c>
      <c r="AG959" s="4">
        <v>0</v>
      </c>
      <c r="AH959" s="4">
        <f t="shared" si="333"/>
        <v>43.022222222222226</v>
      </c>
    </row>
    <row r="960" spans="1:34">
      <c r="A960" s="16" t="s">
        <v>2225</v>
      </c>
      <c r="B960" s="16" t="s">
        <v>2226</v>
      </c>
      <c r="C960" s="16" t="s">
        <v>2183</v>
      </c>
      <c r="D960" s="19">
        <v>37377</v>
      </c>
      <c r="E960" s="16" t="s">
        <v>111</v>
      </c>
      <c r="F960" s="20">
        <v>50</v>
      </c>
      <c r="G960" s="20">
        <v>0</v>
      </c>
      <c r="H960" s="20">
        <v>29</v>
      </c>
      <c r="I960" s="20">
        <v>8</v>
      </c>
      <c r="J960" s="21">
        <f t="shared" si="324"/>
        <v>356</v>
      </c>
      <c r="K960" s="22">
        <v>3133.89</v>
      </c>
      <c r="L960" s="19">
        <v>44804</v>
      </c>
      <c r="M960" s="22">
        <v>1274.49</v>
      </c>
      <c r="N960" s="22">
        <v>1859.4</v>
      </c>
      <c r="O960" s="22">
        <f t="shared" si="325"/>
        <v>1901.18</v>
      </c>
      <c r="P960" s="22">
        <v>41.78</v>
      </c>
      <c r="Q960" s="22">
        <f t="shared" si="326"/>
        <v>5.2225000000000001</v>
      </c>
      <c r="R960" s="22">
        <f t="shared" si="327"/>
        <v>20.89</v>
      </c>
      <c r="S960" s="22">
        <f t="shared" si="328"/>
        <v>1838.51</v>
      </c>
      <c r="U960" s="22">
        <v>1901.18</v>
      </c>
      <c r="V960" s="23">
        <v>40</v>
      </c>
      <c r="W960" s="23">
        <v>50</v>
      </c>
      <c r="X960" s="23">
        <f t="shared" si="329"/>
        <v>-10</v>
      </c>
      <c r="Y960" s="24">
        <f t="shared" si="330"/>
        <v>-120</v>
      </c>
      <c r="Z960" s="24">
        <f t="shared" si="331"/>
        <v>244</v>
      </c>
      <c r="AA960" s="22">
        <f t="shared" si="335"/>
        <v>7.7917213114754098</v>
      </c>
      <c r="AB960" s="22">
        <f t="shared" si="336"/>
        <v>93.500655737704918</v>
      </c>
      <c r="AC960" s="22">
        <f t="shared" si="334"/>
        <v>1807.6793442622952</v>
      </c>
      <c r="AD960" s="22">
        <f t="shared" si="332"/>
        <v>-30.830655737704774</v>
      </c>
      <c r="AE960" s="24"/>
      <c r="AF960" s="4">
        <v>93.500655737704918</v>
      </c>
      <c r="AG960" s="4">
        <v>0</v>
      </c>
      <c r="AH960" s="4">
        <f t="shared" si="333"/>
        <v>93.500655737704918</v>
      </c>
    </row>
    <row r="961" spans="1:34">
      <c r="A961" s="16" t="s">
        <v>2227</v>
      </c>
      <c r="B961" s="16" t="s">
        <v>2228</v>
      </c>
      <c r="C961" s="16" t="s">
        <v>2229</v>
      </c>
      <c r="D961" s="19">
        <v>37377</v>
      </c>
      <c r="E961" s="16" t="s">
        <v>111</v>
      </c>
      <c r="F961" s="20">
        <v>50</v>
      </c>
      <c r="G961" s="20">
        <v>0</v>
      </c>
      <c r="H961" s="20">
        <v>29</v>
      </c>
      <c r="I961" s="20">
        <v>8</v>
      </c>
      <c r="J961" s="21">
        <f t="shared" si="324"/>
        <v>356</v>
      </c>
      <c r="K961" s="22">
        <v>256.27</v>
      </c>
      <c r="L961" s="19">
        <v>44804</v>
      </c>
      <c r="M961" s="22">
        <v>104.32</v>
      </c>
      <c r="N961" s="22">
        <v>151.94999999999999</v>
      </c>
      <c r="O961" s="22">
        <f t="shared" si="325"/>
        <v>155.36999999999998</v>
      </c>
      <c r="P961" s="22">
        <v>3.42</v>
      </c>
      <c r="Q961" s="22">
        <f t="shared" si="326"/>
        <v>0.42749999999999999</v>
      </c>
      <c r="R961" s="22">
        <f t="shared" si="327"/>
        <v>1.71</v>
      </c>
      <c r="S961" s="22">
        <f t="shared" si="328"/>
        <v>150.23999999999998</v>
      </c>
      <c r="U961" s="22">
        <v>155.36999999999998</v>
      </c>
      <c r="V961" s="23">
        <v>40</v>
      </c>
      <c r="W961" s="23">
        <v>50</v>
      </c>
      <c r="X961" s="23">
        <f t="shared" si="329"/>
        <v>-10</v>
      </c>
      <c r="Y961" s="24">
        <f t="shared" si="330"/>
        <v>-120</v>
      </c>
      <c r="Z961" s="24">
        <f t="shared" si="331"/>
        <v>244</v>
      </c>
      <c r="AA961" s="22">
        <f t="shared" si="335"/>
        <v>0.63676229508196713</v>
      </c>
      <c r="AB961" s="22">
        <f t="shared" si="336"/>
        <v>7.6411475409836056</v>
      </c>
      <c r="AC961" s="22">
        <f t="shared" si="334"/>
        <v>147.72885245901637</v>
      </c>
      <c r="AD961" s="22">
        <f t="shared" si="332"/>
        <v>-2.5111475409836146</v>
      </c>
      <c r="AE961" s="24"/>
      <c r="AF961" s="4">
        <v>7.6411475409836056</v>
      </c>
      <c r="AG961" s="4">
        <v>0</v>
      </c>
      <c r="AH961" s="4">
        <f t="shared" si="333"/>
        <v>7.6411475409836056</v>
      </c>
    </row>
    <row r="962" spans="1:34">
      <c r="A962" s="16" t="s">
        <v>2230</v>
      </c>
      <c r="B962" s="16" t="s">
        <v>2231</v>
      </c>
      <c r="C962" s="16" t="s">
        <v>2183</v>
      </c>
      <c r="D962" s="19">
        <v>37408</v>
      </c>
      <c r="E962" s="16" t="s">
        <v>111</v>
      </c>
      <c r="F962" s="20">
        <v>50</v>
      </c>
      <c r="G962" s="20">
        <v>0</v>
      </c>
      <c r="H962" s="20">
        <v>29</v>
      </c>
      <c r="I962" s="20">
        <v>9</v>
      </c>
      <c r="J962" s="21">
        <f t="shared" si="324"/>
        <v>357</v>
      </c>
      <c r="K962" s="22">
        <v>544.74</v>
      </c>
      <c r="L962" s="19">
        <v>44804</v>
      </c>
      <c r="M962" s="22">
        <v>220.73</v>
      </c>
      <c r="N962" s="22">
        <v>324.01</v>
      </c>
      <c r="O962" s="22">
        <f t="shared" si="325"/>
        <v>331.27</v>
      </c>
      <c r="P962" s="22">
        <v>7.26</v>
      </c>
      <c r="Q962" s="22">
        <f t="shared" si="326"/>
        <v>0.90749999999999997</v>
      </c>
      <c r="R962" s="22">
        <f t="shared" si="327"/>
        <v>3.63</v>
      </c>
      <c r="S962" s="22">
        <f t="shared" si="328"/>
        <v>320.38</v>
      </c>
      <c r="U962" s="22">
        <v>331.27</v>
      </c>
      <c r="V962" s="23">
        <v>40</v>
      </c>
      <c r="W962" s="23">
        <v>50</v>
      </c>
      <c r="X962" s="23">
        <f t="shared" si="329"/>
        <v>-10</v>
      </c>
      <c r="Y962" s="24">
        <f t="shared" si="330"/>
        <v>-120</v>
      </c>
      <c r="Z962" s="24">
        <f t="shared" si="331"/>
        <v>245</v>
      </c>
      <c r="AA962" s="22">
        <f t="shared" si="335"/>
        <v>1.3521224489795918</v>
      </c>
      <c r="AB962" s="22">
        <f t="shared" si="336"/>
        <v>16.225469387755101</v>
      </c>
      <c r="AC962" s="22">
        <f t="shared" si="334"/>
        <v>315.0445306122449</v>
      </c>
      <c r="AD962" s="22">
        <f t="shared" si="332"/>
        <v>-5.3354693877550972</v>
      </c>
      <c r="AE962" s="24"/>
      <c r="AF962" s="4">
        <v>16.225469387755101</v>
      </c>
      <c r="AG962" s="4">
        <v>0</v>
      </c>
      <c r="AH962" s="4">
        <f t="shared" si="333"/>
        <v>16.225469387755101</v>
      </c>
    </row>
    <row r="963" spans="1:34">
      <c r="A963" s="16" t="s">
        <v>2232</v>
      </c>
      <c r="B963" s="16" t="s">
        <v>2233</v>
      </c>
      <c r="C963" s="16" t="s">
        <v>2183</v>
      </c>
      <c r="D963" s="19">
        <v>37438</v>
      </c>
      <c r="E963" s="16" t="s">
        <v>111</v>
      </c>
      <c r="F963" s="20">
        <v>50</v>
      </c>
      <c r="G963" s="20">
        <v>0</v>
      </c>
      <c r="H963" s="20">
        <v>29</v>
      </c>
      <c r="I963" s="20">
        <v>10</v>
      </c>
      <c r="J963" s="21">
        <f t="shared" si="324"/>
        <v>358</v>
      </c>
      <c r="K963" s="22">
        <v>1125.93</v>
      </c>
      <c r="L963" s="19">
        <v>44804</v>
      </c>
      <c r="M963" s="22">
        <v>454.16</v>
      </c>
      <c r="N963" s="22">
        <v>671.77</v>
      </c>
      <c r="O963" s="22">
        <f t="shared" si="325"/>
        <v>686.78</v>
      </c>
      <c r="P963" s="22">
        <v>15.01</v>
      </c>
      <c r="Q963" s="22">
        <f t="shared" si="326"/>
        <v>1.87625</v>
      </c>
      <c r="R963" s="22">
        <f t="shared" si="327"/>
        <v>7.5049999999999999</v>
      </c>
      <c r="S963" s="22">
        <f t="shared" si="328"/>
        <v>664.26499999999999</v>
      </c>
      <c r="U963" s="22">
        <v>686.78</v>
      </c>
      <c r="V963" s="23">
        <v>40</v>
      </c>
      <c r="W963" s="23">
        <v>50</v>
      </c>
      <c r="X963" s="23">
        <f t="shared" si="329"/>
        <v>-10</v>
      </c>
      <c r="Y963" s="24">
        <f t="shared" si="330"/>
        <v>-120</v>
      </c>
      <c r="Z963" s="24">
        <f t="shared" si="331"/>
        <v>246</v>
      </c>
      <c r="AA963" s="22">
        <f t="shared" si="335"/>
        <v>2.7917886178861786</v>
      </c>
      <c r="AB963" s="22">
        <f t="shared" si="336"/>
        <v>33.501463414634145</v>
      </c>
      <c r="AC963" s="22">
        <f t="shared" si="334"/>
        <v>653.27853658536583</v>
      </c>
      <c r="AD963" s="22">
        <f t="shared" si="332"/>
        <v>-10.986463414634159</v>
      </c>
      <c r="AE963" s="24"/>
      <c r="AF963" s="4">
        <v>33.501463414634145</v>
      </c>
      <c r="AG963" s="4">
        <v>0</v>
      </c>
      <c r="AH963" s="4">
        <f t="shared" si="333"/>
        <v>33.501463414634145</v>
      </c>
    </row>
    <row r="964" spans="1:34">
      <c r="A964" s="16" t="s">
        <v>2234</v>
      </c>
      <c r="B964" s="16" t="s">
        <v>2235</v>
      </c>
      <c r="C964" s="16" t="s">
        <v>2183</v>
      </c>
      <c r="D964" s="19">
        <v>37469</v>
      </c>
      <c r="E964" s="16" t="s">
        <v>111</v>
      </c>
      <c r="F964" s="20">
        <v>50</v>
      </c>
      <c r="G964" s="20">
        <v>0</v>
      </c>
      <c r="H964" s="20">
        <v>29</v>
      </c>
      <c r="I964" s="20">
        <v>11</v>
      </c>
      <c r="J964" s="21">
        <f t="shared" si="324"/>
        <v>359</v>
      </c>
      <c r="K964" s="22">
        <v>1984.93</v>
      </c>
      <c r="L964" s="19">
        <v>44804</v>
      </c>
      <c r="M964" s="22">
        <v>797.31</v>
      </c>
      <c r="N964" s="22">
        <v>1187.6199999999999</v>
      </c>
      <c r="O964" s="22">
        <f t="shared" si="325"/>
        <v>1214.08</v>
      </c>
      <c r="P964" s="22">
        <v>26.46</v>
      </c>
      <c r="Q964" s="22">
        <f t="shared" si="326"/>
        <v>3.3075000000000001</v>
      </c>
      <c r="R964" s="22">
        <f t="shared" si="327"/>
        <v>13.23</v>
      </c>
      <c r="S964" s="22">
        <f t="shared" si="328"/>
        <v>1174.3899999999999</v>
      </c>
      <c r="U964" s="22">
        <v>1214.08</v>
      </c>
      <c r="V964" s="23">
        <v>40</v>
      </c>
      <c r="W964" s="23">
        <v>50</v>
      </c>
      <c r="X964" s="23">
        <f t="shared" si="329"/>
        <v>-10</v>
      </c>
      <c r="Y964" s="24">
        <f t="shared" si="330"/>
        <v>-120</v>
      </c>
      <c r="Z964" s="24">
        <f t="shared" si="331"/>
        <v>247</v>
      </c>
      <c r="AA964" s="22">
        <f t="shared" si="335"/>
        <v>4.9153036437246964</v>
      </c>
      <c r="AB964" s="22">
        <f t="shared" si="336"/>
        <v>58.983643724696357</v>
      </c>
      <c r="AC964" s="22">
        <f t="shared" si="334"/>
        <v>1155.0963562753036</v>
      </c>
      <c r="AD964" s="22">
        <f t="shared" si="332"/>
        <v>-19.293643724696267</v>
      </c>
      <c r="AE964" s="24"/>
      <c r="AF964" s="4">
        <v>58.983643724696357</v>
      </c>
      <c r="AG964" s="4">
        <v>0</v>
      </c>
      <c r="AH964" s="4">
        <f t="shared" si="333"/>
        <v>58.983643724696357</v>
      </c>
    </row>
    <row r="965" spans="1:34">
      <c r="A965" s="16" t="s">
        <v>2236</v>
      </c>
      <c r="B965" s="16" t="s">
        <v>2237</v>
      </c>
      <c r="C965" s="16" t="s">
        <v>2238</v>
      </c>
      <c r="D965" s="19">
        <v>37500</v>
      </c>
      <c r="E965" s="16" t="s">
        <v>111</v>
      </c>
      <c r="F965" s="20">
        <v>50</v>
      </c>
      <c r="G965" s="20">
        <v>0</v>
      </c>
      <c r="H965" s="20">
        <v>30</v>
      </c>
      <c r="I965" s="20">
        <v>0</v>
      </c>
      <c r="J965" s="21">
        <f t="shared" si="324"/>
        <v>360</v>
      </c>
      <c r="K965" s="22">
        <v>3416</v>
      </c>
      <c r="L965" s="19">
        <v>44804</v>
      </c>
      <c r="M965" s="22">
        <v>1366.39</v>
      </c>
      <c r="N965" s="22">
        <v>2049.61</v>
      </c>
      <c r="O965" s="22">
        <f t="shared" si="325"/>
        <v>2095.15</v>
      </c>
      <c r="P965" s="22">
        <v>45.54</v>
      </c>
      <c r="Q965" s="22">
        <f t="shared" si="326"/>
        <v>5.6924999999999999</v>
      </c>
      <c r="R965" s="22">
        <f t="shared" si="327"/>
        <v>22.77</v>
      </c>
      <c r="S965" s="22">
        <f t="shared" si="328"/>
        <v>2026.8400000000001</v>
      </c>
      <c r="U965" s="22">
        <v>2095.15</v>
      </c>
      <c r="V965" s="23">
        <v>40</v>
      </c>
      <c r="W965" s="23">
        <v>50</v>
      </c>
      <c r="X965" s="23">
        <f t="shared" si="329"/>
        <v>-10</v>
      </c>
      <c r="Y965" s="24">
        <f t="shared" si="330"/>
        <v>-120</v>
      </c>
      <c r="Z965" s="24">
        <f t="shared" si="331"/>
        <v>248</v>
      </c>
      <c r="AA965" s="22">
        <f t="shared" si="335"/>
        <v>8.4481854838709687</v>
      </c>
      <c r="AB965" s="22">
        <f t="shared" si="336"/>
        <v>101.37822580645162</v>
      </c>
      <c r="AC965" s="22">
        <f t="shared" si="334"/>
        <v>1993.7717741935485</v>
      </c>
      <c r="AD965" s="22">
        <f t="shared" si="332"/>
        <v>-33.068225806451665</v>
      </c>
      <c r="AE965" s="24"/>
      <c r="AF965" s="4">
        <v>101.37822580645162</v>
      </c>
      <c r="AG965" s="4">
        <v>0</v>
      </c>
      <c r="AH965" s="4">
        <f t="shared" si="333"/>
        <v>101.37822580645162</v>
      </c>
    </row>
    <row r="966" spans="1:34">
      <c r="A966" s="16" t="s">
        <v>2239</v>
      </c>
      <c r="B966" s="16" t="s">
        <v>2240</v>
      </c>
      <c r="C966" s="16" t="s">
        <v>2241</v>
      </c>
      <c r="D966" s="19">
        <v>37500</v>
      </c>
      <c r="E966" s="16" t="s">
        <v>111</v>
      </c>
      <c r="F966" s="20">
        <v>50</v>
      </c>
      <c r="G966" s="20">
        <v>0</v>
      </c>
      <c r="H966" s="20">
        <v>30</v>
      </c>
      <c r="I966" s="20">
        <v>0</v>
      </c>
      <c r="J966" s="21">
        <f t="shared" si="324"/>
        <v>360</v>
      </c>
      <c r="K966" s="22">
        <v>309.92</v>
      </c>
      <c r="L966" s="19">
        <v>44804</v>
      </c>
      <c r="M966" s="22">
        <v>124.01</v>
      </c>
      <c r="N966" s="22">
        <v>185.91</v>
      </c>
      <c r="O966" s="22">
        <f t="shared" si="325"/>
        <v>190.04</v>
      </c>
      <c r="P966" s="22">
        <v>4.13</v>
      </c>
      <c r="Q966" s="22">
        <f t="shared" si="326"/>
        <v>0.51624999999999999</v>
      </c>
      <c r="R966" s="22">
        <f t="shared" si="327"/>
        <v>2.0649999999999999</v>
      </c>
      <c r="S966" s="22">
        <f t="shared" si="328"/>
        <v>183.845</v>
      </c>
      <c r="U966" s="22">
        <v>190.04</v>
      </c>
      <c r="V966" s="23">
        <v>40</v>
      </c>
      <c r="W966" s="23">
        <v>50</v>
      </c>
      <c r="X966" s="23">
        <f t="shared" si="329"/>
        <v>-10</v>
      </c>
      <c r="Y966" s="24">
        <f t="shared" si="330"/>
        <v>-120</v>
      </c>
      <c r="Z966" s="24">
        <f t="shared" si="331"/>
        <v>248</v>
      </c>
      <c r="AA966" s="22">
        <f t="shared" si="335"/>
        <v>0.76629032258064511</v>
      </c>
      <c r="AB966" s="22">
        <f t="shared" si="336"/>
        <v>9.1954838709677418</v>
      </c>
      <c r="AC966" s="22">
        <f t="shared" si="334"/>
        <v>180.84451612903226</v>
      </c>
      <c r="AD966" s="22">
        <f t="shared" si="332"/>
        <v>-3.0004838709677415</v>
      </c>
      <c r="AE966" s="24"/>
      <c r="AF966" s="4">
        <v>9.1954838709677418</v>
      </c>
      <c r="AG966" s="4">
        <v>0</v>
      </c>
      <c r="AH966" s="4">
        <f t="shared" si="333"/>
        <v>9.1954838709677418</v>
      </c>
    </row>
    <row r="967" spans="1:34">
      <c r="A967" s="16" t="s">
        <v>2242</v>
      </c>
      <c r="B967" s="16" t="s">
        <v>2243</v>
      </c>
      <c r="C967" s="16" t="s">
        <v>2244</v>
      </c>
      <c r="D967" s="19">
        <v>37500</v>
      </c>
      <c r="E967" s="16" t="s">
        <v>111</v>
      </c>
      <c r="F967" s="20">
        <v>50</v>
      </c>
      <c r="G967" s="20">
        <v>0</v>
      </c>
      <c r="H967" s="20">
        <v>30</v>
      </c>
      <c r="I967" s="20">
        <v>0</v>
      </c>
      <c r="J967" s="21">
        <f t="shared" si="324"/>
        <v>360</v>
      </c>
      <c r="K967" s="22">
        <v>371.9</v>
      </c>
      <c r="L967" s="19">
        <v>44804</v>
      </c>
      <c r="M967" s="22">
        <v>148.80000000000001</v>
      </c>
      <c r="N967" s="22">
        <v>223.1</v>
      </c>
      <c r="O967" s="22">
        <f t="shared" si="325"/>
        <v>228.06</v>
      </c>
      <c r="P967" s="22">
        <v>4.96</v>
      </c>
      <c r="Q967" s="22">
        <f t="shared" si="326"/>
        <v>0.62</v>
      </c>
      <c r="R967" s="22">
        <f t="shared" si="327"/>
        <v>2.48</v>
      </c>
      <c r="S967" s="22">
        <f t="shared" si="328"/>
        <v>220.62</v>
      </c>
      <c r="U967" s="22">
        <v>228.06</v>
      </c>
      <c r="V967" s="23">
        <v>40</v>
      </c>
      <c r="W967" s="23">
        <v>50</v>
      </c>
      <c r="X967" s="23">
        <f t="shared" si="329"/>
        <v>-10</v>
      </c>
      <c r="Y967" s="24">
        <f t="shared" si="330"/>
        <v>-120</v>
      </c>
      <c r="Z967" s="24">
        <f t="shared" si="331"/>
        <v>248</v>
      </c>
      <c r="AA967" s="22">
        <f t="shared" si="335"/>
        <v>0.91959677419354835</v>
      </c>
      <c r="AB967" s="22">
        <f t="shared" si="336"/>
        <v>11.035161290322581</v>
      </c>
      <c r="AC967" s="22">
        <f t="shared" si="334"/>
        <v>217.02483870967743</v>
      </c>
      <c r="AD967" s="22">
        <f t="shared" si="332"/>
        <v>-3.5951612903225794</v>
      </c>
      <c r="AE967" s="24"/>
      <c r="AF967" s="4">
        <v>11.035161290322581</v>
      </c>
      <c r="AG967" s="4">
        <v>0</v>
      </c>
      <c r="AH967" s="4">
        <f t="shared" si="333"/>
        <v>11.035161290322581</v>
      </c>
    </row>
    <row r="968" spans="1:34">
      <c r="A968" s="16" t="s">
        <v>2245</v>
      </c>
      <c r="B968" s="16" t="s">
        <v>2246</v>
      </c>
      <c r="C968" s="16" t="s">
        <v>2247</v>
      </c>
      <c r="D968" s="19">
        <v>37500</v>
      </c>
      <c r="E968" s="16" t="s">
        <v>111</v>
      </c>
      <c r="F968" s="20">
        <v>50</v>
      </c>
      <c r="G968" s="20">
        <v>0</v>
      </c>
      <c r="H968" s="20">
        <v>30</v>
      </c>
      <c r="I968" s="20">
        <v>0</v>
      </c>
      <c r="J968" s="21">
        <f t="shared" si="324"/>
        <v>360</v>
      </c>
      <c r="K968" s="22">
        <v>1270.68</v>
      </c>
      <c r="L968" s="19">
        <v>44804</v>
      </c>
      <c r="M968" s="22">
        <v>508.21</v>
      </c>
      <c r="N968" s="22">
        <v>762.47</v>
      </c>
      <c r="O968" s="22">
        <f t="shared" si="325"/>
        <v>779.41000000000008</v>
      </c>
      <c r="P968" s="22">
        <v>16.940000000000001</v>
      </c>
      <c r="Q968" s="22">
        <f t="shared" si="326"/>
        <v>2.1175000000000002</v>
      </c>
      <c r="R968" s="22">
        <f t="shared" si="327"/>
        <v>8.4700000000000006</v>
      </c>
      <c r="S968" s="22">
        <f t="shared" si="328"/>
        <v>754</v>
      </c>
      <c r="U968" s="22">
        <v>779.41000000000008</v>
      </c>
      <c r="V968" s="23">
        <v>40</v>
      </c>
      <c r="W968" s="23">
        <v>50</v>
      </c>
      <c r="X968" s="23">
        <f t="shared" si="329"/>
        <v>-10</v>
      </c>
      <c r="Y968" s="24">
        <f t="shared" si="330"/>
        <v>-120</v>
      </c>
      <c r="Z968" s="24">
        <f t="shared" si="331"/>
        <v>248</v>
      </c>
      <c r="AA968" s="22">
        <f t="shared" si="335"/>
        <v>3.1427822580645164</v>
      </c>
      <c r="AB968" s="22">
        <f t="shared" si="336"/>
        <v>37.713387096774198</v>
      </c>
      <c r="AC968" s="22">
        <f t="shared" si="334"/>
        <v>741.69661290322586</v>
      </c>
      <c r="AD968" s="22">
        <f t="shared" si="332"/>
        <v>-12.303387096774145</v>
      </c>
      <c r="AE968" s="24"/>
      <c r="AF968" s="4">
        <v>37.713387096774198</v>
      </c>
      <c r="AG968" s="4">
        <v>0</v>
      </c>
      <c r="AH968" s="4">
        <f t="shared" si="333"/>
        <v>37.713387096774198</v>
      </c>
    </row>
    <row r="969" spans="1:34">
      <c r="A969" s="16" t="s">
        <v>2248</v>
      </c>
      <c r="B969" s="16" t="s">
        <v>2249</v>
      </c>
      <c r="C969" s="16" t="s">
        <v>2250</v>
      </c>
      <c r="D969" s="19">
        <v>37500</v>
      </c>
      <c r="E969" s="16" t="s">
        <v>111</v>
      </c>
      <c r="F969" s="20">
        <v>50</v>
      </c>
      <c r="G969" s="20">
        <v>0</v>
      </c>
      <c r="H969" s="20">
        <v>30</v>
      </c>
      <c r="I969" s="20">
        <v>0</v>
      </c>
      <c r="J969" s="21">
        <f t="shared" si="324"/>
        <v>360</v>
      </c>
      <c r="K969" s="22">
        <v>27.12</v>
      </c>
      <c r="L969" s="19">
        <v>44804</v>
      </c>
      <c r="M969" s="22">
        <v>10.81</v>
      </c>
      <c r="N969" s="22">
        <v>16.309999999999999</v>
      </c>
      <c r="O969" s="22">
        <f t="shared" si="325"/>
        <v>16.669999999999998</v>
      </c>
      <c r="P969" s="22">
        <v>0.36</v>
      </c>
      <c r="Q969" s="22">
        <f t="shared" si="326"/>
        <v>4.4999999999999998E-2</v>
      </c>
      <c r="R969" s="22">
        <f t="shared" si="327"/>
        <v>0.18</v>
      </c>
      <c r="S969" s="22">
        <f t="shared" si="328"/>
        <v>16.13</v>
      </c>
      <c r="U969" s="22">
        <v>16.669999999999998</v>
      </c>
      <c r="V969" s="23">
        <v>40</v>
      </c>
      <c r="W969" s="23">
        <v>50</v>
      </c>
      <c r="X969" s="23">
        <f t="shared" si="329"/>
        <v>-10</v>
      </c>
      <c r="Y969" s="24">
        <f t="shared" si="330"/>
        <v>-120</v>
      </c>
      <c r="Z969" s="24">
        <f t="shared" si="331"/>
        <v>248</v>
      </c>
      <c r="AA969" s="22">
        <f t="shared" si="335"/>
        <v>6.7217741935483868E-2</v>
      </c>
      <c r="AB969" s="22">
        <f t="shared" si="336"/>
        <v>0.80661290322580648</v>
      </c>
      <c r="AC969" s="22">
        <f t="shared" si="334"/>
        <v>15.863387096774192</v>
      </c>
      <c r="AD969" s="22">
        <f t="shared" si="332"/>
        <v>-0.26661290322580733</v>
      </c>
      <c r="AE969" s="24"/>
      <c r="AF969" s="4">
        <v>0.80661290322580648</v>
      </c>
      <c r="AG969" s="4">
        <v>0</v>
      </c>
      <c r="AH969" s="4">
        <f t="shared" si="333"/>
        <v>0.80661290322580648</v>
      </c>
    </row>
    <row r="970" spans="1:34">
      <c r="A970" s="16" t="s">
        <v>2251</v>
      </c>
      <c r="B970" s="16" t="s">
        <v>2252</v>
      </c>
      <c r="C970" s="16" t="s">
        <v>2253</v>
      </c>
      <c r="D970" s="19">
        <v>37500</v>
      </c>
      <c r="E970" s="16" t="s">
        <v>111</v>
      </c>
      <c r="F970" s="20">
        <v>50</v>
      </c>
      <c r="G970" s="20">
        <v>0</v>
      </c>
      <c r="H970" s="20">
        <v>30</v>
      </c>
      <c r="I970" s="20">
        <v>0</v>
      </c>
      <c r="J970" s="21">
        <f t="shared" si="324"/>
        <v>360</v>
      </c>
      <c r="K970" s="22">
        <v>1008.79</v>
      </c>
      <c r="L970" s="19">
        <v>44804</v>
      </c>
      <c r="M970" s="22">
        <v>403.6</v>
      </c>
      <c r="N970" s="22">
        <v>605.19000000000005</v>
      </c>
      <c r="O970" s="22">
        <f t="shared" si="325"/>
        <v>618.6400000000001</v>
      </c>
      <c r="P970" s="22">
        <v>13.45</v>
      </c>
      <c r="Q970" s="22">
        <f t="shared" si="326"/>
        <v>1.6812499999999999</v>
      </c>
      <c r="R970" s="22">
        <f t="shared" si="327"/>
        <v>6.7249999999999996</v>
      </c>
      <c r="S970" s="22">
        <f t="shared" si="328"/>
        <v>598.46500000000003</v>
      </c>
      <c r="U970" s="22">
        <v>618.6400000000001</v>
      </c>
      <c r="V970" s="23">
        <v>40</v>
      </c>
      <c r="W970" s="23">
        <v>50</v>
      </c>
      <c r="X970" s="23">
        <f t="shared" si="329"/>
        <v>-10</v>
      </c>
      <c r="Y970" s="24">
        <f t="shared" si="330"/>
        <v>-120</v>
      </c>
      <c r="Z970" s="24">
        <f t="shared" si="331"/>
        <v>248</v>
      </c>
      <c r="AA970" s="22">
        <f t="shared" si="335"/>
        <v>2.4945161290322586</v>
      </c>
      <c r="AB970" s="22">
        <f t="shared" si="336"/>
        <v>29.934193548387103</v>
      </c>
      <c r="AC970" s="22">
        <f t="shared" si="334"/>
        <v>588.70580645161294</v>
      </c>
      <c r="AD970" s="22">
        <f t="shared" si="332"/>
        <v>-9.7591935483870884</v>
      </c>
      <c r="AE970" s="24"/>
      <c r="AF970" s="4">
        <v>29.934193548387103</v>
      </c>
      <c r="AG970" s="4">
        <v>0</v>
      </c>
      <c r="AH970" s="4">
        <f t="shared" si="333"/>
        <v>29.934193548387103</v>
      </c>
    </row>
    <row r="971" spans="1:34">
      <c r="A971" s="16" t="s">
        <v>2254</v>
      </c>
      <c r="B971" s="16" t="s">
        <v>2255</v>
      </c>
      <c r="C971" s="16" t="s">
        <v>2256</v>
      </c>
      <c r="D971" s="19">
        <v>37500</v>
      </c>
      <c r="E971" s="16" t="s">
        <v>111</v>
      </c>
      <c r="F971" s="20">
        <v>50</v>
      </c>
      <c r="G971" s="20">
        <v>0</v>
      </c>
      <c r="H971" s="20">
        <v>30</v>
      </c>
      <c r="I971" s="20">
        <v>0</v>
      </c>
      <c r="J971" s="21">
        <f t="shared" si="324"/>
        <v>360</v>
      </c>
      <c r="K971" s="22">
        <v>3556.34</v>
      </c>
      <c r="L971" s="19">
        <v>44804</v>
      </c>
      <c r="M971" s="22">
        <v>1422.61</v>
      </c>
      <c r="N971" s="22">
        <v>2133.73</v>
      </c>
      <c r="O971" s="22">
        <f t="shared" si="325"/>
        <v>2181.15</v>
      </c>
      <c r="P971" s="22">
        <v>47.42</v>
      </c>
      <c r="Q971" s="22">
        <f t="shared" si="326"/>
        <v>5.9275000000000002</v>
      </c>
      <c r="R971" s="22">
        <f t="shared" si="327"/>
        <v>23.71</v>
      </c>
      <c r="S971" s="22">
        <f t="shared" si="328"/>
        <v>2110.02</v>
      </c>
      <c r="U971" s="22">
        <v>2181.15</v>
      </c>
      <c r="V971" s="23">
        <v>40</v>
      </c>
      <c r="W971" s="23">
        <v>50</v>
      </c>
      <c r="X971" s="23">
        <f t="shared" si="329"/>
        <v>-10</v>
      </c>
      <c r="Y971" s="24">
        <f t="shared" si="330"/>
        <v>-120</v>
      </c>
      <c r="Z971" s="24">
        <f t="shared" si="331"/>
        <v>248</v>
      </c>
      <c r="AA971" s="22">
        <f t="shared" si="335"/>
        <v>8.7949596774193548</v>
      </c>
      <c r="AB971" s="22">
        <f t="shared" si="336"/>
        <v>105.53951612903225</v>
      </c>
      <c r="AC971" s="22">
        <f t="shared" si="334"/>
        <v>2075.610483870968</v>
      </c>
      <c r="AD971" s="22">
        <f t="shared" si="332"/>
        <v>-34.409516129031999</v>
      </c>
      <c r="AE971" s="24"/>
      <c r="AF971" s="4">
        <v>105.53951612903225</v>
      </c>
      <c r="AG971" s="4">
        <v>0</v>
      </c>
      <c r="AH971" s="4">
        <f t="shared" si="333"/>
        <v>105.53951612903225</v>
      </c>
    </row>
    <row r="972" spans="1:34">
      <c r="A972" s="16" t="s">
        <v>2257</v>
      </c>
      <c r="B972" s="16" t="s">
        <v>2258</v>
      </c>
      <c r="C972" s="16" t="s">
        <v>2183</v>
      </c>
      <c r="D972" s="19">
        <v>37530</v>
      </c>
      <c r="E972" s="16" t="s">
        <v>111</v>
      </c>
      <c r="F972" s="20">
        <v>50</v>
      </c>
      <c r="G972" s="20">
        <v>0</v>
      </c>
      <c r="H972" s="20">
        <v>30</v>
      </c>
      <c r="I972" s="20">
        <v>1</v>
      </c>
      <c r="J972" s="21">
        <f t="shared" si="324"/>
        <v>361</v>
      </c>
      <c r="K972" s="22">
        <v>1689.95</v>
      </c>
      <c r="L972" s="19">
        <v>44804</v>
      </c>
      <c r="M972" s="22">
        <v>673.19</v>
      </c>
      <c r="N972" s="22">
        <v>1016.76</v>
      </c>
      <c r="O972" s="22">
        <f t="shared" si="325"/>
        <v>1039.29</v>
      </c>
      <c r="P972" s="22">
        <v>22.53</v>
      </c>
      <c r="Q972" s="22">
        <f t="shared" si="326"/>
        <v>2.8162500000000001</v>
      </c>
      <c r="R972" s="22">
        <f t="shared" si="327"/>
        <v>11.265000000000001</v>
      </c>
      <c r="S972" s="22">
        <f t="shared" si="328"/>
        <v>1005.495</v>
      </c>
      <c r="U972" s="22">
        <v>1039.29</v>
      </c>
      <c r="V972" s="23">
        <v>40</v>
      </c>
      <c r="W972" s="23">
        <v>50</v>
      </c>
      <c r="X972" s="23">
        <f t="shared" si="329"/>
        <v>-10</v>
      </c>
      <c r="Y972" s="24">
        <f t="shared" si="330"/>
        <v>-120</v>
      </c>
      <c r="Z972" s="24">
        <f t="shared" si="331"/>
        <v>249</v>
      </c>
      <c r="AA972" s="22">
        <f t="shared" si="335"/>
        <v>4.1738554216867465</v>
      </c>
      <c r="AB972" s="22">
        <f t="shared" si="336"/>
        <v>50.086265060240962</v>
      </c>
      <c r="AC972" s="22">
        <f t="shared" si="334"/>
        <v>989.20373493975899</v>
      </c>
      <c r="AD972" s="22">
        <f t="shared" si="332"/>
        <v>-16.291265060241017</v>
      </c>
      <c r="AE972" s="24"/>
      <c r="AF972" s="4">
        <v>50.086265060240962</v>
      </c>
      <c r="AG972" s="4">
        <v>0</v>
      </c>
      <c r="AH972" s="4">
        <f t="shared" si="333"/>
        <v>50.086265060240962</v>
      </c>
    </row>
    <row r="973" spans="1:34">
      <c r="A973" s="16" t="s">
        <v>2259</v>
      </c>
      <c r="B973" s="16" t="s">
        <v>2260</v>
      </c>
      <c r="C973" s="16" t="s">
        <v>2183</v>
      </c>
      <c r="D973" s="19">
        <v>37561</v>
      </c>
      <c r="E973" s="16" t="s">
        <v>111</v>
      </c>
      <c r="F973" s="20">
        <v>50</v>
      </c>
      <c r="G973" s="20">
        <v>0</v>
      </c>
      <c r="H973" s="20">
        <v>30</v>
      </c>
      <c r="I973" s="20">
        <v>2</v>
      </c>
      <c r="J973" s="21">
        <f t="shared" si="324"/>
        <v>362</v>
      </c>
      <c r="K973" s="22">
        <v>1311.15</v>
      </c>
      <c r="L973" s="19">
        <v>44804</v>
      </c>
      <c r="M973" s="22">
        <v>520.04</v>
      </c>
      <c r="N973" s="22">
        <v>791.11</v>
      </c>
      <c r="O973" s="22">
        <f t="shared" si="325"/>
        <v>808.59</v>
      </c>
      <c r="P973" s="22">
        <v>17.48</v>
      </c>
      <c r="Q973" s="22">
        <f t="shared" si="326"/>
        <v>2.1850000000000001</v>
      </c>
      <c r="R973" s="22">
        <f t="shared" si="327"/>
        <v>8.74</v>
      </c>
      <c r="S973" s="22">
        <f t="shared" si="328"/>
        <v>782.37</v>
      </c>
      <c r="U973" s="22">
        <v>808.59</v>
      </c>
      <c r="V973" s="23">
        <v>40</v>
      </c>
      <c r="W973" s="23">
        <v>50</v>
      </c>
      <c r="X973" s="23">
        <f t="shared" si="329"/>
        <v>-10</v>
      </c>
      <c r="Y973" s="24">
        <f t="shared" si="330"/>
        <v>-120</v>
      </c>
      <c r="Z973" s="24">
        <f t="shared" si="331"/>
        <v>250</v>
      </c>
      <c r="AA973" s="22">
        <f t="shared" si="335"/>
        <v>3.2343600000000001</v>
      </c>
      <c r="AB973" s="22">
        <f t="shared" si="336"/>
        <v>38.81232</v>
      </c>
      <c r="AC973" s="22">
        <f t="shared" si="334"/>
        <v>769.77768000000003</v>
      </c>
      <c r="AD973" s="22">
        <f t="shared" si="332"/>
        <v>-12.592319999999972</v>
      </c>
      <c r="AE973" s="24"/>
      <c r="AF973" s="4">
        <v>38.81232</v>
      </c>
      <c r="AG973" s="4">
        <v>0</v>
      </c>
      <c r="AH973" s="4">
        <f t="shared" si="333"/>
        <v>38.81232</v>
      </c>
    </row>
    <row r="974" spans="1:34">
      <c r="A974" s="16" t="s">
        <v>2261</v>
      </c>
      <c r="B974" s="16" t="s">
        <v>2262</v>
      </c>
      <c r="C974" s="16" t="s">
        <v>2183</v>
      </c>
      <c r="D974" s="19">
        <v>37591</v>
      </c>
      <c r="E974" s="16" t="s">
        <v>111</v>
      </c>
      <c r="F974" s="20">
        <v>50</v>
      </c>
      <c r="G974" s="20">
        <v>0</v>
      </c>
      <c r="H974" s="20">
        <v>30</v>
      </c>
      <c r="I974" s="20">
        <v>3</v>
      </c>
      <c r="J974" s="21">
        <f t="shared" si="324"/>
        <v>363</v>
      </c>
      <c r="K974" s="22">
        <v>829.79</v>
      </c>
      <c r="L974" s="19">
        <v>44804</v>
      </c>
      <c r="M974" s="22">
        <v>327.84</v>
      </c>
      <c r="N974" s="22">
        <v>501.95</v>
      </c>
      <c r="O974" s="22">
        <f t="shared" si="325"/>
        <v>513.01</v>
      </c>
      <c r="P974" s="22">
        <v>11.06</v>
      </c>
      <c r="Q974" s="22">
        <f t="shared" si="326"/>
        <v>1.3825000000000001</v>
      </c>
      <c r="R974" s="22">
        <f t="shared" si="327"/>
        <v>5.53</v>
      </c>
      <c r="S974" s="22">
        <f t="shared" si="328"/>
        <v>496.42</v>
      </c>
      <c r="U974" s="22">
        <v>513.01</v>
      </c>
      <c r="V974" s="23">
        <v>40</v>
      </c>
      <c r="W974" s="23">
        <v>50</v>
      </c>
      <c r="X974" s="23">
        <f t="shared" si="329"/>
        <v>-10</v>
      </c>
      <c r="Y974" s="24">
        <f t="shared" si="330"/>
        <v>-120</v>
      </c>
      <c r="Z974" s="24">
        <f t="shared" si="331"/>
        <v>251</v>
      </c>
      <c r="AA974" s="22">
        <f t="shared" si="335"/>
        <v>2.0438645418326691</v>
      </c>
      <c r="AB974" s="22">
        <f t="shared" si="336"/>
        <v>24.526374501992031</v>
      </c>
      <c r="AC974" s="22">
        <f t="shared" si="334"/>
        <v>488.48362549800794</v>
      </c>
      <c r="AD974" s="22">
        <f t="shared" si="332"/>
        <v>-7.9363745019920771</v>
      </c>
      <c r="AE974" s="24"/>
      <c r="AF974" s="4">
        <v>24.526374501992031</v>
      </c>
      <c r="AG974" s="4">
        <v>0</v>
      </c>
      <c r="AH974" s="4">
        <f t="shared" si="333"/>
        <v>24.526374501992031</v>
      </c>
    </row>
    <row r="975" spans="1:34">
      <c r="A975" s="16" t="s">
        <v>2263</v>
      </c>
      <c r="B975" s="16" t="s">
        <v>2264</v>
      </c>
      <c r="C975" s="16" t="s">
        <v>2265</v>
      </c>
      <c r="D975" s="19">
        <v>37591</v>
      </c>
      <c r="E975" s="16" t="s">
        <v>111</v>
      </c>
      <c r="F975" s="20">
        <v>50</v>
      </c>
      <c r="G975" s="20">
        <v>0</v>
      </c>
      <c r="H975" s="20">
        <v>30</v>
      </c>
      <c r="I975" s="20">
        <v>3</v>
      </c>
      <c r="J975" s="21">
        <f t="shared" si="324"/>
        <v>363</v>
      </c>
      <c r="K975" s="22">
        <v>39.51</v>
      </c>
      <c r="L975" s="19">
        <v>44804</v>
      </c>
      <c r="M975" s="22">
        <v>15.61</v>
      </c>
      <c r="N975" s="22">
        <v>23.9</v>
      </c>
      <c r="O975" s="22">
        <f t="shared" si="325"/>
        <v>24.419999999999998</v>
      </c>
      <c r="P975" s="22">
        <v>0.52</v>
      </c>
      <c r="Q975" s="22">
        <f t="shared" si="326"/>
        <v>6.5000000000000002E-2</v>
      </c>
      <c r="R975" s="22">
        <f t="shared" si="327"/>
        <v>0.26</v>
      </c>
      <c r="S975" s="22">
        <f t="shared" si="328"/>
        <v>23.639999999999997</v>
      </c>
      <c r="U975" s="22">
        <v>24.419999999999998</v>
      </c>
      <c r="V975" s="23">
        <v>40</v>
      </c>
      <c r="W975" s="23">
        <v>50</v>
      </c>
      <c r="X975" s="23">
        <f t="shared" si="329"/>
        <v>-10</v>
      </c>
      <c r="Y975" s="24">
        <f t="shared" si="330"/>
        <v>-120</v>
      </c>
      <c r="Z975" s="24">
        <f t="shared" si="331"/>
        <v>251</v>
      </c>
      <c r="AA975" s="22">
        <f t="shared" si="335"/>
        <v>9.7290836653386448E-2</v>
      </c>
      <c r="AB975" s="22">
        <f t="shared" si="336"/>
        <v>1.1674900398406374</v>
      </c>
      <c r="AC975" s="22">
        <f t="shared" si="334"/>
        <v>23.252509960159362</v>
      </c>
      <c r="AD975" s="22">
        <f t="shared" si="332"/>
        <v>-0.38749003984063535</v>
      </c>
      <c r="AE975" s="24"/>
      <c r="AF975" s="4">
        <v>1.1674900398406374</v>
      </c>
      <c r="AG975" s="4">
        <v>0</v>
      </c>
      <c r="AH975" s="4">
        <f t="shared" si="333"/>
        <v>1.1674900398406374</v>
      </c>
    </row>
    <row r="976" spans="1:34">
      <c r="A976" s="16" t="s">
        <v>2266</v>
      </c>
      <c r="B976" s="16" t="s">
        <v>2267</v>
      </c>
      <c r="C976" s="16" t="s">
        <v>2268</v>
      </c>
      <c r="D976" s="19">
        <v>37561</v>
      </c>
      <c r="E976" s="16" t="s">
        <v>111</v>
      </c>
      <c r="F976" s="20">
        <v>50</v>
      </c>
      <c r="G976" s="20">
        <v>0</v>
      </c>
      <c r="H976" s="20">
        <v>30</v>
      </c>
      <c r="I976" s="20">
        <v>2</v>
      </c>
      <c r="J976" s="21">
        <f t="shared" si="324"/>
        <v>362</v>
      </c>
      <c r="K976" s="22">
        <v>189.3</v>
      </c>
      <c r="L976" s="19">
        <v>44804</v>
      </c>
      <c r="M976" s="22">
        <v>75.17</v>
      </c>
      <c r="N976" s="22">
        <v>114.13</v>
      </c>
      <c r="O976" s="22">
        <f t="shared" si="325"/>
        <v>116.64999999999999</v>
      </c>
      <c r="P976" s="22">
        <v>2.52</v>
      </c>
      <c r="Q976" s="22">
        <f t="shared" si="326"/>
        <v>0.315</v>
      </c>
      <c r="R976" s="22">
        <f t="shared" si="327"/>
        <v>1.26</v>
      </c>
      <c r="S976" s="22">
        <f t="shared" si="328"/>
        <v>112.86999999999999</v>
      </c>
      <c r="U976" s="22">
        <v>116.64999999999999</v>
      </c>
      <c r="V976" s="23">
        <v>40</v>
      </c>
      <c r="W976" s="23">
        <v>50</v>
      </c>
      <c r="X976" s="23">
        <f t="shared" si="329"/>
        <v>-10</v>
      </c>
      <c r="Y976" s="24">
        <f t="shared" si="330"/>
        <v>-120</v>
      </c>
      <c r="Z976" s="24">
        <f t="shared" si="331"/>
        <v>250</v>
      </c>
      <c r="AA976" s="22">
        <f t="shared" si="335"/>
        <v>0.46659999999999996</v>
      </c>
      <c r="AB976" s="22">
        <f t="shared" si="336"/>
        <v>5.5991999999999997</v>
      </c>
      <c r="AC976" s="22">
        <f t="shared" si="334"/>
        <v>111.0508</v>
      </c>
      <c r="AD976" s="22">
        <f t="shared" si="332"/>
        <v>-1.819199999999995</v>
      </c>
      <c r="AE976" s="24"/>
      <c r="AF976" s="4">
        <v>5.5991999999999997</v>
      </c>
      <c r="AG976" s="4">
        <v>0</v>
      </c>
      <c r="AH976" s="4">
        <f t="shared" si="333"/>
        <v>5.5991999999999997</v>
      </c>
    </row>
    <row r="977" spans="1:34">
      <c r="A977" s="16" t="s">
        <v>2269</v>
      </c>
      <c r="B977" s="16" t="s">
        <v>2270</v>
      </c>
      <c r="C977" s="16" t="s">
        <v>2183</v>
      </c>
      <c r="D977" s="19">
        <v>37622</v>
      </c>
      <c r="E977" s="16" t="s">
        <v>111</v>
      </c>
      <c r="F977" s="20">
        <v>50</v>
      </c>
      <c r="G977" s="20">
        <v>0</v>
      </c>
      <c r="H977" s="20">
        <v>30</v>
      </c>
      <c r="I977" s="20">
        <v>4</v>
      </c>
      <c r="J977" s="21">
        <f t="shared" si="324"/>
        <v>364</v>
      </c>
      <c r="K977" s="22">
        <v>1053.48</v>
      </c>
      <c r="L977" s="19">
        <v>44804</v>
      </c>
      <c r="M977" s="22">
        <v>414.38</v>
      </c>
      <c r="N977" s="22">
        <v>639.1</v>
      </c>
      <c r="O977" s="22">
        <f t="shared" si="325"/>
        <v>653.14</v>
      </c>
      <c r="P977" s="22">
        <v>14.04</v>
      </c>
      <c r="Q977" s="22">
        <f t="shared" si="326"/>
        <v>1.7549999999999999</v>
      </c>
      <c r="R977" s="22">
        <f t="shared" si="327"/>
        <v>7.02</v>
      </c>
      <c r="S977" s="22">
        <f t="shared" si="328"/>
        <v>632.08000000000004</v>
      </c>
      <c r="U977" s="22">
        <v>653.14</v>
      </c>
      <c r="V977" s="23">
        <v>40</v>
      </c>
      <c r="W977" s="23">
        <v>50</v>
      </c>
      <c r="X977" s="23">
        <f t="shared" si="329"/>
        <v>-10</v>
      </c>
      <c r="Y977" s="24">
        <f t="shared" si="330"/>
        <v>-120</v>
      </c>
      <c r="Z977" s="24">
        <f t="shared" si="331"/>
        <v>252</v>
      </c>
      <c r="AA977" s="22">
        <f t="shared" si="335"/>
        <v>2.5918253968253966</v>
      </c>
      <c r="AB977" s="22">
        <f t="shared" si="336"/>
        <v>31.101904761904759</v>
      </c>
      <c r="AC977" s="22">
        <f t="shared" si="334"/>
        <v>622.03809523809525</v>
      </c>
      <c r="AD977" s="22">
        <f t="shared" si="332"/>
        <v>-10.041904761904789</v>
      </c>
      <c r="AE977" s="24"/>
      <c r="AF977" s="4">
        <v>31.101904761904759</v>
      </c>
      <c r="AG977" s="4">
        <v>0</v>
      </c>
      <c r="AH977" s="4">
        <f t="shared" si="333"/>
        <v>31.101904761904759</v>
      </c>
    </row>
    <row r="978" spans="1:34">
      <c r="A978" s="16" t="s">
        <v>2271</v>
      </c>
      <c r="B978" s="16" t="s">
        <v>2272</v>
      </c>
      <c r="C978" s="16" t="s">
        <v>2273</v>
      </c>
      <c r="D978" s="19">
        <v>37622</v>
      </c>
      <c r="E978" s="16" t="s">
        <v>111</v>
      </c>
      <c r="F978" s="20">
        <v>50</v>
      </c>
      <c r="G978" s="20">
        <v>0</v>
      </c>
      <c r="H978" s="20">
        <v>30</v>
      </c>
      <c r="I978" s="20">
        <v>4</v>
      </c>
      <c r="J978" s="21">
        <f t="shared" si="324"/>
        <v>364</v>
      </c>
      <c r="K978" s="22">
        <v>773.89</v>
      </c>
      <c r="L978" s="19">
        <v>44804</v>
      </c>
      <c r="M978" s="22">
        <v>304.44</v>
      </c>
      <c r="N978" s="22">
        <v>469.45</v>
      </c>
      <c r="O978" s="22">
        <f t="shared" si="325"/>
        <v>479.77</v>
      </c>
      <c r="P978" s="22">
        <v>10.32</v>
      </c>
      <c r="Q978" s="22">
        <f t="shared" si="326"/>
        <v>1.29</v>
      </c>
      <c r="R978" s="22">
        <f t="shared" si="327"/>
        <v>5.16</v>
      </c>
      <c r="S978" s="22">
        <f t="shared" si="328"/>
        <v>464.28999999999996</v>
      </c>
      <c r="U978" s="22">
        <v>479.77</v>
      </c>
      <c r="V978" s="23">
        <v>40</v>
      </c>
      <c r="W978" s="23">
        <v>50</v>
      </c>
      <c r="X978" s="23">
        <f t="shared" si="329"/>
        <v>-10</v>
      </c>
      <c r="Y978" s="24">
        <f t="shared" si="330"/>
        <v>-120</v>
      </c>
      <c r="Z978" s="24">
        <f t="shared" si="331"/>
        <v>252</v>
      </c>
      <c r="AA978" s="22">
        <f t="shared" si="335"/>
        <v>1.9038492063492063</v>
      </c>
      <c r="AB978" s="22">
        <f t="shared" si="336"/>
        <v>22.846190476190475</v>
      </c>
      <c r="AC978" s="22">
        <f t="shared" si="334"/>
        <v>456.9238095238095</v>
      </c>
      <c r="AD978" s="22">
        <f t="shared" si="332"/>
        <v>-7.366190476190468</v>
      </c>
      <c r="AE978" s="24"/>
      <c r="AF978" s="4">
        <v>22.846190476190475</v>
      </c>
      <c r="AG978" s="4">
        <v>0</v>
      </c>
      <c r="AH978" s="4">
        <f t="shared" si="333"/>
        <v>22.846190476190475</v>
      </c>
    </row>
    <row r="979" spans="1:34">
      <c r="A979" s="16" t="s">
        <v>2274</v>
      </c>
      <c r="B979" s="16" t="s">
        <v>2275</v>
      </c>
      <c r="C979" s="16" t="s">
        <v>1314</v>
      </c>
      <c r="D979" s="19">
        <v>37622</v>
      </c>
      <c r="E979" s="16" t="s">
        <v>111</v>
      </c>
      <c r="F979" s="20">
        <v>50</v>
      </c>
      <c r="G979" s="20">
        <v>0</v>
      </c>
      <c r="H979" s="20">
        <v>30</v>
      </c>
      <c r="I979" s="20">
        <v>4</v>
      </c>
      <c r="J979" s="21">
        <f t="shared" si="324"/>
        <v>364</v>
      </c>
      <c r="K979" s="22">
        <v>1088.67</v>
      </c>
      <c r="L979" s="19">
        <v>44804</v>
      </c>
      <c r="M979" s="22">
        <v>428.14</v>
      </c>
      <c r="N979" s="22">
        <v>660.53</v>
      </c>
      <c r="O979" s="22">
        <f t="shared" si="325"/>
        <v>675.04</v>
      </c>
      <c r="P979" s="22">
        <v>14.51</v>
      </c>
      <c r="Q979" s="22">
        <f t="shared" si="326"/>
        <v>1.81375</v>
      </c>
      <c r="R979" s="22">
        <f t="shared" si="327"/>
        <v>7.2549999999999999</v>
      </c>
      <c r="S979" s="22">
        <f t="shared" si="328"/>
        <v>653.27499999999998</v>
      </c>
      <c r="U979" s="22">
        <v>675.04</v>
      </c>
      <c r="V979" s="23">
        <v>40</v>
      </c>
      <c r="W979" s="23">
        <v>50</v>
      </c>
      <c r="X979" s="23">
        <f t="shared" si="329"/>
        <v>-10</v>
      </c>
      <c r="Y979" s="24">
        <f t="shared" si="330"/>
        <v>-120</v>
      </c>
      <c r="Z979" s="24">
        <f t="shared" si="331"/>
        <v>252</v>
      </c>
      <c r="AA979" s="22">
        <f t="shared" si="335"/>
        <v>2.6787301587301586</v>
      </c>
      <c r="AB979" s="22">
        <f t="shared" si="336"/>
        <v>32.144761904761907</v>
      </c>
      <c r="AC979" s="22">
        <f t="shared" si="334"/>
        <v>642.89523809523803</v>
      </c>
      <c r="AD979" s="22">
        <f t="shared" si="332"/>
        <v>-10.379761904761949</v>
      </c>
      <c r="AE979" s="24"/>
      <c r="AF979" s="4">
        <v>32.144761904761907</v>
      </c>
      <c r="AG979" s="4">
        <v>0</v>
      </c>
      <c r="AH979" s="4">
        <f t="shared" si="333"/>
        <v>32.144761904761907</v>
      </c>
    </row>
    <row r="980" spans="1:34">
      <c r="A980" s="16" t="s">
        <v>2276</v>
      </c>
      <c r="B980" s="16" t="s">
        <v>2277</v>
      </c>
      <c r="C980" s="16" t="s">
        <v>2183</v>
      </c>
      <c r="D980" s="19">
        <v>37653</v>
      </c>
      <c r="E980" s="16" t="s">
        <v>111</v>
      </c>
      <c r="F980" s="20">
        <v>50</v>
      </c>
      <c r="G980" s="20">
        <v>0</v>
      </c>
      <c r="H980" s="20">
        <v>30</v>
      </c>
      <c r="I980" s="20">
        <v>5</v>
      </c>
      <c r="J980" s="21">
        <f t="shared" si="324"/>
        <v>365</v>
      </c>
      <c r="K980" s="22">
        <v>721.16</v>
      </c>
      <c r="L980" s="19">
        <v>44804</v>
      </c>
      <c r="M980" s="22">
        <v>282.39</v>
      </c>
      <c r="N980" s="22">
        <v>438.77</v>
      </c>
      <c r="O980" s="22">
        <f t="shared" si="325"/>
        <v>448.38</v>
      </c>
      <c r="P980" s="22">
        <v>9.61</v>
      </c>
      <c r="Q980" s="22">
        <f t="shared" si="326"/>
        <v>1.2012499999999999</v>
      </c>
      <c r="R980" s="22">
        <f t="shared" si="327"/>
        <v>4.8049999999999997</v>
      </c>
      <c r="S980" s="22">
        <f t="shared" si="328"/>
        <v>433.96499999999997</v>
      </c>
      <c r="U980" s="22">
        <v>448.38</v>
      </c>
      <c r="V980" s="23">
        <v>40</v>
      </c>
      <c r="W980" s="23">
        <v>50</v>
      </c>
      <c r="X980" s="23">
        <f t="shared" si="329"/>
        <v>-10</v>
      </c>
      <c r="Y980" s="24">
        <f t="shared" si="330"/>
        <v>-120</v>
      </c>
      <c r="Z980" s="24">
        <f t="shared" si="331"/>
        <v>253</v>
      </c>
      <c r="AA980" s="22">
        <f t="shared" si="335"/>
        <v>1.7722529644268774</v>
      </c>
      <c r="AB980" s="22">
        <f t="shared" si="336"/>
        <v>21.267035573122527</v>
      </c>
      <c r="AC980" s="22">
        <f t="shared" si="334"/>
        <v>427.11296442687745</v>
      </c>
      <c r="AD980" s="22">
        <f t="shared" si="332"/>
        <v>-6.8520355731225209</v>
      </c>
      <c r="AE980" s="24"/>
      <c r="AF980" s="4">
        <v>21.267035573122527</v>
      </c>
      <c r="AG980" s="4">
        <v>0</v>
      </c>
      <c r="AH980" s="4">
        <f t="shared" si="333"/>
        <v>21.267035573122527</v>
      </c>
    </row>
    <row r="981" spans="1:34">
      <c r="A981" s="16" t="s">
        <v>2278</v>
      </c>
      <c r="B981" s="16" t="s">
        <v>2279</v>
      </c>
      <c r="C981" s="16" t="s">
        <v>2183</v>
      </c>
      <c r="D981" s="19">
        <v>37681</v>
      </c>
      <c r="E981" s="16" t="s">
        <v>111</v>
      </c>
      <c r="F981" s="20">
        <v>50</v>
      </c>
      <c r="G981" s="20">
        <v>0</v>
      </c>
      <c r="H981" s="20">
        <v>30</v>
      </c>
      <c r="I981" s="20">
        <v>6</v>
      </c>
      <c r="J981" s="21">
        <f t="shared" si="324"/>
        <v>366</v>
      </c>
      <c r="K981" s="22">
        <v>1086.33</v>
      </c>
      <c r="L981" s="19">
        <v>44804</v>
      </c>
      <c r="M981" s="22">
        <v>423.69</v>
      </c>
      <c r="N981" s="22">
        <v>662.64</v>
      </c>
      <c r="O981" s="22">
        <f t="shared" si="325"/>
        <v>677.12</v>
      </c>
      <c r="P981" s="22">
        <v>14.48</v>
      </c>
      <c r="Q981" s="22">
        <f t="shared" si="326"/>
        <v>1.81</v>
      </c>
      <c r="R981" s="22">
        <f t="shared" si="327"/>
        <v>7.24</v>
      </c>
      <c r="S981" s="22">
        <f t="shared" si="328"/>
        <v>655.4</v>
      </c>
      <c r="U981" s="22">
        <v>677.12</v>
      </c>
      <c r="V981" s="23">
        <v>40</v>
      </c>
      <c r="W981" s="23">
        <v>50</v>
      </c>
      <c r="X981" s="23">
        <f t="shared" si="329"/>
        <v>-10</v>
      </c>
      <c r="Y981" s="24">
        <f t="shared" si="330"/>
        <v>-120</v>
      </c>
      <c r="Z981" s="24">
        <f t="shared" si="331"/>
        <v>254</v>
      </c>
      <c r="AA981" s="22">
        <f t="shared" si="335"/>
        <v>2.6658267716535433</v>
      </c>
      <c r="AB981" s="22">
        <f t="shared" si="336"/>
        <v>31.989921259842518</v>
      </c>
      <c r="AC981" s="22">
        <f t="shared" si="334"/>
        <v>645.1300787401575</v>
      </c>
      <c r="AD981" s="22">
        <f t="shared" si="332"/>
        <v>-10.269921259842477</v>
      </c>
      <c r="AE981" s="24"/>
      <c r="AF981" s="4">
        <v>31.989921259842518</v>
      </c>
      <c r="AG981" s="4">
        <v>0</v>
      </c>
      <c r="AH981" s="4">
        <f t="shared" si="333"/>
        <v>31.989921259842518</v>
      </c>
    </row>
    <row r="982" spans="1:34">
      <c r="A982" s="16" t="s">
        <v>2280</v>
      </c>
      <c r="B982" s="16" t="s">
        <v>2281</v>
      </c>
      <c r="C982" s="16" t="s">
        <v>2183</v>
      </c>
      <c r="D982" s="19">
        <v>37712</v>
      </c>
      <c r="E982" s="16" t="s">
        <v>111</v>
      </c>
      <c r="F982" s="20">
        <v>50</v>
      </c>
      <c r="G982" s="20">
        <v>0</v>
      </c>
      <c r="H982" s="20">
        <v>30</v>
      </c>
      <c r="I982" s="20">
        <v>7</v>
      </c>
      <c r="J982" s="21">
        <f t="shared" si="324"/>
        <v>367</v>
      </c>
      <c r="K982" s="22">
        <v>747.35</v>
      </c>
      <c r="L982" s="19">
        <v>44804</v>
      </c>
      <c r="M982" s="22">
        <v>290.27999999999997</v>
      </c>
      <c r="N982" s="22">
        <v>457.07</v>
      </c>
      <c r="O982" s="22">
        <f t="shared" si="325"/>
        <v>467.03</v>
      </c>
      <c r="P982" s="22">
        <v>9.9600000000000009</v>
      </c>
      <c r="Q982" s="22">
        <f t="shared" si="326"/>
        <v>1.2450000000000001</v>
      </c>
      <c r="R982" s="22">
        <f t="shared" si="327"/>
        <v>4.9800000000000004</v>
      </c>
      <c r="S982" s="22">
        <f t="shared" si="328"/>
        <v>452.09</v>
      </c>
      <c r="U982" s="22">
        <v>467.03</v>
      </c>
      <c r="V982" s="23">
        <v>40</v>
      </c>
      <c r="W982" s="23">
        <v>50</v>
      </c>
      <c r="X982" s="23">
        <f t="shared" si="329"/>
        <v>-10</v>
      </c>
      <c r="Y982" s="24">
        <f t="shared" si="330"/>
        <v>-120</v>
      </c>
      <c r="Z982" s="24">
        <f t="shared" si="331"/>
        <v>255</v>
      </c>
      <c r="AA982" s="22">
        <f t="shared" si="335"/>
        <v>1.8314901960784313</v>
      </c>
      <c r="AB982" s="22">
        <f t="shared" si="336"/>
        <v>21.977882352941176</v>
      </c>
      <c r="AC982" s="22">
        <f t="shared" si="334"/>
        <v>445.05211764705882</v>
      </c>
      <c r="AD982" s="22">
        <f t="shared" si="332"/>
        <v>-7.0378823529411534</v>
      </c>
      <c r="AE982" s="24"/>
      <c r="AF982" s="4">
        <v>21.977882352941176</v>
      </c>
      <c r="AG982" s="4">
        <v>0</v>
      </c>
      <c r="AH982" s="4">
        <f t="shared" si="333"/>
        <v>21.977882352941176</v>
      </c>
    </row>
    <row r="983" spans="1:34">
      <c r="A983" s="16" t="s">
        <v>2282</v>
      </c>
      <c r="B983" s="16" t="s">
        <v>2283</v>
      </c>
      <c r="C983" s="16" t="s">
        <v>2284</v>
      </c>
      <c r="D983" s="19">
        <v>37712</v>
      </c>
      <c r="E983" s="16" t="s">
        <v>111</v>
      </c>
      <c r="F983" s="20">
        <v>50</v>
      </c>
      <c r="G983" s="20">
        <v>0</v>
      </c>
      <c r="H983" s="20">
        <v>30</v>
      </c>
      <c r="I983" s="20">
        <v>7</v>
      </c>
      <c r="J983" s="21">
        <f t="shared" si="324"/>
        <v>367</v>
      </c>
      <c r="K983" s="22">
        <v>333.43</v>
      </c>
      <c r="L983" s="19">
        <v>44804</v>
      </c>
      <c r="M983" s="22">
        <v>129.51</v>
      </c>
      <c r="N983" s="22">
        <v>203.92</v>
      </c>
      <c r="O983" s="22">
        <f t="shared" si="325"/>
        <v>208.35999999999999</v>
      </c>
      <c r="P983" s="22">
        <v>4.4400000000000004</v>
      </c>
      <c r="Q983" s="22">
        <f t="shared" si="326"/>
        <v>0.55500000000000005</v>
      </c>
      <c r="R983" s="22">
        <f t="shared" si="327"/>
        <v>2.2200000000000002</v>
      </c>
      <c r="S983" s="22">
        <f t="shared" si="328"/>
        <v>201.7</v>
      </c>
      <c r="U983" s="22">
        <v>208.35999999999999</v>
      </c>
      <c r="V983" s="23">
        <v>40</v>
      </c>
      <c r="W983" s="23">
        <v>50</v>
      </c>
      <c r="X983" s="23">
        <f t="shared" si="329"/>
        <v>-10</v>
      </c>
      <c r="Y983" s="24">
        <f t="shared" si="330"/>
        <v>-120</v>
      </c>
      <c r="Z983" s="24">
        <f t="shared" si="331"/>
        <v>255</v>
      </c>
      <c r="AA983" s="22">
        <f t="shared" si="335"/>
        <v>0.81709803921568624</v>
      </c>
      <c r="AB983" s="22">
        <f t="shared" si="336"/>
        <v>9.8051764705882345</v>
      </c>
      <c r="AC983" s="22">
        <f t="shared" si="334"/>
        <v>198.55482352941175</v>
      </c>
      <c r="AD983" s="22">
        <f t="shared" si="332"/>
        <v>-3.1451764705882397</v>
      </c>
      <c r="AE983" s="24"/>
      <c r="AF983" s="4">
        <v>9.8051764705882345</v>
      </c>
      <c r="AG983" s="4">
        <v>0</v>
      </c>
      <c r="AH983" s="4">
        <f t="shared" si="333"/>
        <v>9.8051764705882345</v>
      </c>
    </row>
    <row r="984" spans="1:34">
      <c r="A984" s="16" t="s">
        <v>2285</v>
      </c>
      <c r="B984" s="16" t="s">
        <v>2286</v>
      </c>
      <c r="C984" s="16" t="s">
        <v>2183</v>
      </c>
      <c r="D984" s="19">
        <v>37742</v>
      </c>
      <c r="E984" s="16" t="s">
        <v>111</v>
      </c>
      <c r="F984" s="20">
        <v>50</v>
      </c>
      <c r="G984" s="20">
        <v>0</v>
      </c>
      <c r="H984" s="20">
        <v>30</v>
      </c>
      <c r="I984" s="20">
        <v>8</v>
      </c>
      <c r="J984" s="21">
        <f t="shared" si="324"/>
        <v>368</v>
      </c>
      <c r="K984" s="22">
        <v>898.94</v>
      </c>
      <c r="L984" s="19">
        <v>44804</v>
      </c>
      <c r="M984" s="22">
        <v>347.62</v>
      </c>
      <c r="N984" s="22">
        <v>551.32000000000005</v>
      </c>
      <c r="O984" s="22">
        <f t="shared" si="325"/>
        <v>563.30000000000007</v>
      </c>
      <c r="P984" s="22">
        <v>11.98</v>
      </c>
      <c r="Q984" s="22">
        <f t="shared" si="326"/>
        <v>1.4975000000000001</v>
      </c>
      <c r="R984" s="22">
        <f t="shared" si="327"/>
        <v>5.99</v>
      </c>
      <c r="S984" s="22">
        <f t="shared" si="328"/>
        <v>545.33000000000004</v>
      </c>
      <c r="U984" s="22">
        <v>563.30000000000007</v>
      </c>
      <c r="V984" s="23">
        <v>40</v>
      </c>
      <c r="W984" s="23">
        <v>50</v>
      </c>
      <c r="X984" s="23">
        <f t="shared" si="329"/>
        <v>-10</v>
      </c>
      <c r="Y984" s="24">
        <f t="shared" si="330"/>
        <v>-120</v>
      </c>
      <c r="Z984" s="24">
        <f t="shared" si="331"/>
        <v>256</v>
      </c>
      <c r="AA984" s="22">
        <f t="shared" si="335"/>
        <v>2.2003906250000003</v>
      </c>
      <c r="AB984" s="22">
        <f t="shared" si="336"/>
        <v>26.404687500000001</v>
      </c>
      <c r="AC984" s="22">
        <f t="shared" si="334"/>
        <v>536.89531250000005</v>
      </c>
      <c r="AD984" s="22">
        <f t="shared" si="332"/>
        <v>-8.4346874999999955</v>
      </c>
      <c r="AE984" s="24"/>
      <c r="AF984" s="4">
        <v>26.404687500000001</v>
      </c>
      <c r="AG984" s="4">
        <v>0</v>
      </c>
      <c r="AH984" s="4">
        <f t="shared" si="333"/>
        <v>26.404687500000001</v>
      </c>
    </row>
    <row r="985" spans="1:34">
      <c r="A985" s="16" t="s">
        <v>2287</v>
      </c>
      <c r="B985" s="16" t="s">
        <v>2288</v>
      </c>
      <c r="C985" s="16" t="s">
        <v>2183</v>
      </c>
      <c r="D985" s="19">
        <v>37773</v>
      </c>
      <c r="E985" s="16" t="s">
        <v>111</v>
      </c>
      <c r="F985" s="20">
        <v>50</v>
      </c>
      <c r="G985" s="20">
        <v>0</v>
      </c>
      <c r="H985" s="20">
        <v>30</v>
      </c>
      <c r="I985" s="20">
        <v>9</v>
      </c>
      <c r="J985" s="21">
        <f t="shared" si="324"/>
        <v>369</v>
      </c>
      <c r="K985" s="22">
        <v>1236.97</v>
      </c>
      <c r="L985" s="19">
        <v>44804</v>
      </c>
      <c r="M985" s="22">
        <v>476.24</v>
      </c>
      <c r="N985" s="22">
        <v>760.73</v>
      </c>
      <c r="O985" s="22">
        <f t="shared" si="325"/>
        <v>777.22</v>
      </c>
      <c r="P985" s="22">
        <v>16.489999999999998</v>
      </c>
      <c r="Q985" s="22">
        <f t="shared" si="326"/>
        <v>2.0612499999999998</v>
      </c>
      <c r="R985" s="22">
        <f t="shared" si="327"/>
        <v>8.2449999999999992</v>
      </c>
      <c r="S985" s="22">
        <f t="shared" si="328"/>
        <v>752.48500000000001</v>
      </c>
      <c r="U985" s="22">
        <v>777.22</v>
      </c>
      <c r="V985" s="23">
        <v>40</v>
      </c>
      <c r="W985" s="23">
        <v>50</v>
      </c>
      <c r="X985" s="23">
        <f t="shared" si="329"/>
        <v>-10</v>
      </c>
      <c r="Y985" s="24">
        <f t="shared" si="330"/>
        <v>-120</v>
      </c>
      <c r="Z985" s="24">
        <f t="shared" si="331"/>
        <v>257</v>
      </c>
      <c r="AA985" s="22">
        <f t="shared" si="335"/>
        <v>3.0242023346303504</v>
      </c>
      <c r="AB985" s="22">
        <f t="shared" si="336"/>
        <v>36.290428015564203</v>
      </c>
      <c r="AC985" s="22">
        <f t="shared" si="334"/>
        <v>740.92957198443582</v>
      </c>
      <c r="AD985" s="22">
        <f t="shared" si="332"/>
        <v>-11.555428015564189</v>
      </c>
      <c r="AE985" s="24"/>
      <c r="AF985" s="4">
        <v>36.290428015564203</v>
      </c>
      <c r="AG985" s="4">
        <v>0</v>
      </c>
      <c r="AH985" s="4">
        <f t="shared" si="333"/>
        <v>36.290428015564203</v>
      </c>
    </row>
    <row r="986" spans="1:34">
      <c r="A986" s="16" t="s">
        <v>2289</v>
      </c>
      <c r="B986" s="16" t="s">
        <v>2290</v>
      </c>
      <c r="C986" s="16" t="s">
        <v>2203</v>
      </c>
      <c r="D986" s="19">
        <v>37773</v>
      </c>
      <c r="E986" s="16" t="s">
        <v>111</v>
      </c>
      <c r="F986" s="20">
        <v>50</v>
      </c>
      <c r="G986" s="20">
        <v>0</v>
      </c>
      <c r="H986" s="20">
        <v>30</v>
      </c>
      <c r="I986" s="20">
        <v>9</v>
      </c>
      <c r="J986" s="21">
        <f t="shared" si="324"/>
        <v>369</v>
      </c>
      <c r="K986" s="22">
        <v>507.41</v>
      </c>
      <c r="L986" s="19">
        <v>44804</v>
      </c>
      <c r="M986" s="22">
        <v>195.39</v>
      </c>
      <c r="N986" s="22">
        <v>312.02</v>
      </c>
      <c r="O986" s="22">
        <f t="shared" si="325"/>
        <v>318.77999999999997</v>
      </c>
      <c r="P986" s="22">
        <v>6.76</v>
      </c>
      <c r="Q986" s="22">
        <f t="shared" si="326"/>
        <v>0.84499999999999997</v>
      </c>
      <c r="R986" s="22">
        <f t="shared" si="327"/>
        <v>3.38</v>
      </c>
      <c r="S986" s="22">
        <f t="shared" si="328"/>
        <v>308.64</v>
      </c>
      <c r="U986" s="22">
        <v>318.77999999999997</v>
      </c>
      <c r="V986" s="23">
        <v>40</v>
      </c>
      <c r="W986" s="23">
        <v>50</v>
      </c>
      <c r="X986" s="23">
        <f t="shared" si="329"/>
        <v>-10</v>
      </c>
      <c r="Y986" s="24">
        <f t="shared" si="330"/>
        <v>-120</v>
      </c>
      <c r="Z986" s="24">
        <f t="shared" si="331"/>
        <v>257</v>
      </c>
      <c r="AA986" s="22">
        <f t="shared" si="335"/>
        <v>1.2403891050583657</v>
      </c>
      <c r="AB986" s="22">
        <f t="shared" si="336"/>
        <v>14.884669260700388</v>
      </c>
      <c r="AC986" s="22">
        <f t="shared" si="334"/>
        <v>303.8953307392996</v>
      </c>
      <c r="AD986" s="22">
        <f t="shared" si="332"/>
        <v>-4.7446692607003911</v>
      </c>
      <c r="AE986" s="24"/>
      <c r="AF986" s="4">
        <v>14.884669260700388</v>
      </c>
      <c r="AG986" s="4">
        <v>0</v>
      </c>
      <c r="AH986" s="4">
        <f t="shared" si="333"/>
        <v>14.884669260700388</v>
      </c>
    </row>
    <row r="987" spans="1:34">
      <c r="A987" s="16" t="s">
        <v>2291</v>
      </c>
      <c r="B987" s="16" t="s">
        <v>2292</v>
      </c>
      <c r="C987" s="16" t="s">
        <v>2293</v>
      </c>
      <c r="D987" s="19">
        <v>37803</v>
      </c>
      <c r="E987" s="16" t="s">
        <v>111</v>
      </c>
      <c r="F987" s="20">
        <v>50</v>
      </c>
      <c r="G987" s="20">
        <v>0</v>
      </c>
      <c r="H987" s="20">
        <v>30</v>
      </c>
      <c r="I987" s="20">
        <v>10</v>
      </c>
      <c r="J987" s="21">
        <f t="shared" si="324"/>
        <v>370</v>
      </c>
      <c r="K987" s="22">
        <v>98.77</v>
      </c>
      <c r="L987" s="19">
        <v>44804</v>
      </c>
      <c r="M987" s="22">
        <v>37.96</v>
      </c>
      <c r="N987" s="22">
        <v>60.81</v>
      </c>
      <c r="O987" s="22">
        <f t="shared" si="325"/>
        <v>62.13</v>
      </c>
      <c r="P987" s="22">
        <v>1.32</v>
      </c>
      <c r="Q987" s="22">
        <f t="shared" si="326"/>
        <v>0.16500000000000001</v>
      </c>
      <c r="R987" s="22">
        <f t="shared" si="327"/>
        <v>0.66</v>
      </c>
      <c r="S987" s="22">
        <f t="shared" si="328"/>
        <v>60.150000000000006</v>
      </c>
      <c r="U987" s="22">
        <v>62.13</v>
      </c>
      <c r="V987" s="23">
        <v>40</v>
      </c>
      <c r="W987" s="23">
        <v>50</v>
      </c>
      <c r="X987" s="23">
        <f t="shared" si="329"/>
        <v>-10</v>
      </c>
      <c r="Y987" s="24">
        <f t="shared" si="330"/>
        <v>-120</v>
      </c>
      <c r="Z987" s="24">
        <f t="shared" si="331"/>
        <v>258</v>
      </c>
      <c r="AA987" s="22">
        <f t="shared" si="335"/>
        <v>0.24081395348837209</v>
      </c>
      <c r="AB987" s="22">
        <f t="shared" si="336"/>
        <v>2.8897674418604651</v>
      </c>
      <c r="AC987" s="22">
        <f t="shared" si="334"/>
        <v>59.240232558139539</v>
      </c>
      <c r="AD987" s="22">
        <f t="shared" si="332"/>
        <v>-0.90976744186046687</v>
      </c>
      <c r="AE987" s="24"/>
      <c r="AF987" s="4">
        <v>2.8897674418604651</v>
      </c>
      <c r="AG987" s="4">
        <v>0</v>
      </c>
      <c r="AH987" s="4">
        <f t="shared" si="333"/>
        <v>2.8897674418604651</v>
      </c>
    </row>
    <row r="988" spans="1:34">
      <c r="A988" s="16" t="s">
        <v>2294</v>
      </c>
      <c r="B988" s="16" t="s">
        <v>2295</v>
      </c>
      <c r="C988" s="16" t="s">
        <v>1340</v>
      </c>
      <c r="D988" s="19">
        <v>37803</v>
      </c>
      <c r="E988" s="16" t="s">
        <v>111</v>
      </c>
      <c r="F988" s="20">
        <v>50</v>
      </c>
      <c r="G988" s="20">
        <v>0</v>
      </c>
      <c r="H988" s="20">
        <v>30</v>
      </c>
      <c r="I988" s="20">
        <v>10</v>
      </c>
      <c r="J988" s="21">
        <f t="shared" si="324"/>
        <v>370</v>
      </c>
      <c r="K988" s="22">
        <v>168.14</v>
      </c>
      <c r="L988" s="19">
        <v>44804</v>
      </c>
      <c r="M988" s="22">
        <v>64.400000000000006</v>
      </c>
      <c r="N988" s="22">
        <v>103.74</v>
      </c>
      <c r="O988" s="22">
        <f t="shared" si="325"/>
        <v>105.97999999999999</v>
      </c>
      <c r="P988" s="22">
        <v>2.2400000000000002</v>
      </c>
      <c r="Q988" s="22">
        <f t="shared" si="326"/>
        <v>0.28000000000000003</v>
      </c>
      <c r="R988" s="22">
        <f t="shared" si="327"/>
        <v>1.1200000000000001</v>
      </c>
      <c r="S988" s="22">
        <f t="shared" si="328"/>
        <v>102.61999999999999</v>
      </c>
      <c r="U988" s="22">
        <v>105.97999999999999</v>
      </c>
      <c r="V988" s="23">
        <v>40</v>
      </c>
      <c r="W988" s="23">
        <v>50</v>
      </c>
      <c r="X988" s="23">
        <f t="shared" si="329"/>
        <v>-10</v>
      </c>
      <c r="Y988" s="24">
        <f t="shared" si="330"/>
        <v>-120</v>
      </c>
      <c r="Z988" s="24">
        <f t="shared" si="331"/>
        <v>258</v>
      </c>
      <c r="AA988" s="22">
        <f t="shared" si="335"/>
        <v>0.41077519379844957</v>
      </c>
      <c r="AB988" s="22">
        <f t="shared" si="336"/>
        <v>4.9293023255813946</v>
      </c>
      <c r="AC988" s="22">
        <f t="shared" si="334"/>
        <v>101.0506976744186</v>
      </c>
      <c r="AD988" s="22">
        <f t="shared" si="332"/>
        <v>-1.5693023255813898</v>
      </c>
      <c r="AE988" s="24"/>
      <c r="AF988" s="4">
        <v>4.9293023255813946</v>
      </c>
      <c r="AG988" s="4">
        <v>0</v>
      </c>
      <c r="AH988" s="4">
        <f t="shared" si="333"/>
        <v>4.9293023255813946</v>
      </c>
    </row>
    <row r="989" spans="1:34">
      <c r="A989" s="16" t="s">
        <v>2296</v>
      </c>
      <c r="B989" s="16" t="s">
        <v>2297</v>
      </c>
      <c r="C989" s="16" t="s">
        <v>2183</v>
      </c>
      <c r="D989" s="19">
        <v>37803</v>
      </c>
      <c r="E989" s="16" t="s">
        <v>111</v>
      </c>
      <c r="F989" s="20">
        <v>50</v>
      </c>
      <c r="G989" s="20">
        <v>0</v>
      </c>
      <c r="H989" s="20">
        <v>30</v>
      </c>
      <c r="I989" s="20">
        <v>10</v>
      </c>
      <c r="J989" s="21">
        <f t="shared" si="324"/>
        <v>370</v>
      </c>
      <c r="K989" s="22">
        <v>2331.9299999999998</v>
      </c>
      <c r="L989" s="19">
        <v>44804</v>
      </c>
      <c r="M989" s="22">
        <v>893.94</v>
      </c>
      <c r="N989" s="22">
        <v>1437.99</v>
      </c>
      <c r="O989" s="22">
        <f t="shared" si="325"/>
        <v>1469.08</v>
      </c>
      <c r="P989" s="22">
        <v>31.09</v>
      </c>
      <c r="Q989" s="22">
        <f t="shared" si="326"/>
        <v>3.88625</v>
      </c>
      <c r="R989" s="22">
        <f t="shared" si="327"/>
        <v>15.545</v>
      </c>
      <c r="S989" s="22">
        <f t="shared" si="328"/>
        <v>1422.4449999999999</v>
      </c>
      <c r="U989" s="22">
        <v>1469.08</v>
      </c>
      <c r="V989" s="23">
        <v>40</v>
      </c>
      <c r="W989" s="23">
        <v>50</v>
      </c>
      <c r="X989" s="23">
        <f t="shared" si="329"/>
        <v>-10</v>
      </c>
      <c r="Y989" s="24">
        <f t="shared" si="330"/>
        <v>-120</v>
      </c>
      <c r="Z989" s="24">
        <f t="shared" si="331"/>
        <v>258</v>
      </c>
      <c r="AA989" s="22">
        <f t="shared" si="335"/>
        <v>5.6941085271317826</v>
      </c>
      <c r="AB989" s="22">
        <f t="shared" si="336"/>
        <v>68.329302325581395</v>
      </c>
      <c r="AC989" s="22">
        <f t="shared" si="334"/>
        <v>1400.7506976744185</v>
      </c>
      <c r="AD989" s="22">
        <f t="shared" si="332"/>
        <v>-21.694302325581475</v>
      </c>
      <c r="AE989" s="24"/>
      <c r="AF989" s="4">
        <v>68.329302325581395</v>
      </c>
      <c r="AG989" s="4">
        <v>0</v>
      </c>
      <c r="AH989" s="4">
        <f t="shared" si="333"/>
        <v>68.329302325581395</v>
      </c>
    </row>
    <row r="990" spans="1:34">
      <c r="A990" s="16" t="s">
        <v>2298</v>
      </c>
      <c r="B990" s="16" t="s">
        <v>2299</v>
      </c>
      <c r="C990" s="16" t="s">
        <v>2183</v>
      </c>
      <c r="D990" s="19">
        <v>37834</v>
      </c>
      <c r="E990" s="16" t="s">
        <v>111</v>
      </c>
      <c r="F990" s="20">
        <v>50</v>
      </c>
      <c r="G990" s="20">
        <v>0</v>
      </c>
      <c r="H990" s="20">
        <v>30</v>
      </c>
      <c r="I990" s="20">
        <v>11</v>
      </c>
      <c r="J990" s="21">
        <f t="shared" si="324"/>
        <v>371</v>
      </c>
      <c r="K990" s="22">
        <v>3384.83</v>
      </c>
      <c r="L990" s="19">
        <v>44804</v>
      </c>
      <c r="M990" s="22">
        <v>1291.94</v>
      </c>
      <c r="N990" s="22">
        <v>2092.89</v>
      </c>
      <c r="O990" s="22">
        <f t="shared" si="325"/>
        <v>2138.02</v>
      </c>
      <c r="P990" s="22">
        <v>45.13</v>
      </c>
      <c r="Q990" s="22">
        <f t="shared" si="326"/>
        <v>5.6412500000000003</v>
      </c>
      <c r="R990" s="22">
        <f t="shared" si="327"/>
        <v>22.565000000000001</v>
      </c>
      <c r="S990" s="22">
        <f t="shared" si="328"/>
        <v>2070.3249999999998</v>
      </c>
      <c r="U990" s="22">
        <v>2138.02</v>
      </c>
      <c r="V990" s="23">
        <v>40</v>
      </c>
      <c r="W990" s="23">
        <v>50</v>
      </c>
      <c r="X990" s="23">
        <f t="shared" si="329"/>
        <v>-10</v>
      </c>
      <c r="Y990" s="24">
        <f t="shared" si="330"/>
        <v>-120</v>
      </c>
      <c r="Z990" s="24">
        <f t="shared" si="331"/>
        <v>259</v>
      </c>
      <c r="AA990" s="22">
        <f t="shared" si="335"/>
        <v>8.2549034749034753</v>
      </c>
      <c r="AB990" s="22">
        <f t="shared" si="336"/>
        <v>99.058841698841704</v>
      </c>
      <c r="AC990" s="22">
        <f t="shared" si="334"/>
        <v>2038.9611583011583</v>
      </c>
      <c r="AD990" s="22">
        <f t="shared" si="332"/>
        <v>-31.363841698841497</v>
      </c>
      <c r="AE990" s="24"/>
      <c r="AF990" s="4">
        <v>99.058841698841704</v>
      </c>
      <c r="AG990" s="4">
        <v>0</v>
      </c>
      <c r="AH990" s="4">
        <f t="shared" si="333"/>
        <v>99.058841698841704</v>
      </c>
    </row>
    <row r="991" spans="1:34">
      <c r="A991" s="16" t="s">
        <v>2300</v>
      </c>
      <c r="B991" s="16" t="s">
        <v>2301</v>
      </c>
      <c r="C991" s="16" t="s">
        <v>2183</v>
      </c>
      <c r="D991" s="19">
        <v>37865</v>
      </c>
      <c r="E991" s="16" t="s">
        <v>111</v>
      </c>
      <c r="F991" s="20">
        <v>50</v>
      </c>
      <c r="G991" s="20">
        <v>0</v>
      </c>
      <c r="H991" s="20">
        <v>31</v>
      </c>
      <c r="I991" s="20">
        <v>0</v>
      </c>
      <c r="J991" s="21">
        <f t="shared" si="324"/>
        <v>372</v>
      </c>
      <c r="K991" s="22">
        <v>3153.94</v>
      </c>
      <c r="L991" s="19">
        <v>44804</v>
      </c>
      <c r="M991" s="22">
        <v>1198.53</v>
      </c>
      <c r="N991" s="22">
        <v>1955.41</v>
      </c>
      <c r="O991" s="22">
        <f t="shared" si="325"/>
        <v>1997.46</v>
      </c>
      <c r="P991" s="22">
        <v>42.05</v>
      </c>
      <c r="Q991" s="22">
        <f t="shared" si="326"/>
        <v>5.2562499999999996</v>
      </c>
      <c r="R991" s="22">
        <f t="shared" si="327"/>
        <v>21.024999999999999</v>
      </c>
      <c r="S991" s="22">
        <f t="shared" si="328"/>
        <v>1934.385</v>
      </c>
      <c r="U991" s="22">
        <v>1997.46</v>
      </c>
      <c r="V991" s="23">
        <v>40</v>
      </c>
      <c r="W991" s="23">
        <v>50</v>
      </c>
      <c r="X991" s="23">
        <f t="shared" si="329"/>
        <v>-10</v>
      </c>
      <c r="Y991" s="24">
        <f t="shared" si="330"/>
        <v>-120</v>
      </c>
      <c r="Z991" s="24">
        <f t="shared" si="331"/>
        <v>260</v>
      </c>
      <c r="AA991" s="22">
        <f t="shared" si="335"/>
        <v>7.6825384615384618</v>
      </c>
      <c r="AB991" s="22">
        <f t="shared" si="336"/>
        <v>92.190461538461534</v>
      </c>
      <c r="AC991" s="22">
        <f t="shared" si="334"/>
        <v>1905.2695384615386</v>
      </c>
      <c r="AD991" s="22">
        <f t="shared" si="332"/>
        <v>-29.115461538461432</v>
      </c>
      <c r="AE991" s="24"/>
      <c r="AF991" s="4">
        <v>92.190461538461534</v>
      </c>
      <c r="AG991" s="4">
        <v>0</v>
      </c>
      <c r="AH991" s="4">
        <f t="shared" si="333"/>
        <v>92.190461538461534</v>
      </c>
    </row>
    <row r="992" spans="1:34">
      <c r="A992" s="16" t="s">
        <v>2302</v>
      </c>
      <c r="B992" s="16" t="s">
        <v>2303</v>
      </c>
      <c r="C992" s="16" t="s">
        <v>2183</v>
      </c>
      <c r="D992" s="19">
        <v>37895</v>
      </c>
      <c r="E992" s="16" t="s">
        <v>111</v>
      </c>
      <c r="F992" s="20">
        <v>50</v>
      </c>
      <c r="G992" s="20">
        <v>0</v>
      </c>
      <c r="H992" s="20">
        <v>31</v>
      </c>
      <c r="I992" s="20">
        <v>1</v>
      </c>
      <c r="J992" s="21">
        <f t="shared" ref="J992:J1055" si="337">(H992*12)+I992</f>
        <v>373</v>
      </c>
      <c r="K992" s="22">
        <v>2005.8</v>
      </c>
      <c r="L992" s="19">
        <v>44804</v>
      </c>
      <c r="M992" s="22">
        <v>758.93</v>
      </c>
      <c r="N992" s="22">
        <v>1246.8699999999999</v>
      </c>
      <c r="O992" s="22">
        <f t="shared" ref="O992:O1055" si="338">+N992+P992</f>
        <v>1273.6099999999999</v>
      </c>
      <c r="P992" s="22">
        <v>26.74</v>
      </c>
      <c r="Q992" s="22">
        <f t="shared" ref="Q992:Q1055" si="339">+P992/8</f>
        <v>3.3424999999999998</v>
      </c>
      <c r="R992" s="22">
        <f t="shared" ref="R992:R1055" si="340">+Q992*4</f>
        <v>13.37</v>
      </c>
      <c r="S992" s="22">
        <f t="shared" ref="S992:S1055" si="341">+O992-P992-R992</f>
        <v>1233.5</v>
      </c>
      <c r="U992" s="22">
        <v>1273.6099999999999</v>
      </c>
      <c r="V992" s="23">
        <v>40</v>
      </c>
      <c r="W992" s="23">
        <v>50</v>
      </c>
      <c r="X992" s="23">
        <f t="shared" ref="X992:X1055" si="342">+V992-W992</f>
        <v>-10</v>
      </c>
      <c r="Y992" s="24">
        <f t="shared" ref="Y992:Y1055" si="343">+X992*12</f>
        <v>-120</v>
      </c>
      <c r="Z992" s="24">
        <f t="shared" ref="Z992:Z1055" si="344">+J992+Y992+8</f>
        <v>261</v>
      </c>
      <c r="AA992" s="22">
        <f t="shared" si="335"/>
        <v>4.8797318007662831</v>
      </c>
      <c r="AB992" s="22">
        <f t="shared" si="336"/>
        <v>58.556781609195397</v>
      </c>
      <c r="AC992" s="22">
        <f t="shared" si="334"/>
        <v>1215.0532183908044</v>
      </c>
      <c r="AD992" s="22">
        <f t="shared" ref="AD992:AD1055" si="345">+AC992-S992</f>
        <v>-18.446781609195568</v>
      </c>
      <c r="AE992" s="24"/>
      <c r="AF992" s="4">
        <v>58.556781609195397</v>
      </c>
      <c r="AG992" s="4">
        <v>0</v>
      </c>
      <c r="AH992" s="4">
        <f t="shared" ref="AH992:AH1055" si="346">+AF992+AG992</f>
        <v>58.556781609195397</v>
      </c>
    </row>
    <row r="993" spans="1:34">
      <c r="A993" s="16" t="s">
        <v>2304</v>
      </c>
      <c r="B993" s="16" t="s">
        <v>2305</v>
      </c>
      <c r="C993" s="16" t="s">
        <v>1355</v>
      </c>
      <c r="D993" s="19">
        <v>37895</v>
      </c>
      <c r="E993" s="16" t="s">
        <v>111</v>
      </c>
      <c r="F993" s="20">
        <v>50</v>
      </c>
      <c r="G993" s="20">
        <v>0</v>
      </c>
      <c r="H993" s="20">
        <v>31</v>
      </c>
      <c r="I993" s="20">
        <v>1</v>
      </c>
      <c r="J993" s="21">
        <f t="shared" si="337"/>
        <v>373</v>
      </c>
      <c r="K993" s="22">
        <v>539.94000000000005</v>
      </c>
      <c r="L993" s="19">
        <v>44804</v>
      </c>
      <c r="M993" s="22">
        <v>204.3</v>
      </c>
      <c r="N993" s="22">
        <v>335.64</v>
      </c>
      <c r="O993" s="22">
        <f t="shared" si="338"/>
        <v>342.84</v>
      </c>
      <c r="P993" s="22">
        <v>7.2</v>
      </c>
      <c r="Q993" s="22">
        <f t="shared" si="339"/>
        <v>0.9</v>
      </c>
      <c r="R993" s="22">
        <f t="shared" si="340"/>
        <v>3.6</v>
      </c>
      <c r="S993" s="22">
        <f t="shared" si="341"/>
        <v>332.03999999999996</v>
      </c>
      <c r="U993" s="22">
        <v>342.84</v>
      </c>
      <c r="V993" s="23">
        <v>40</v>
      </c>
      <c r="W993" s="23">
        <v>50</v>
      </c>
      <c r="X993" s="23">
        <f t="shared" si="342"/>
        <v>-10</v>
      </c>
      <c r="Y993" s="24">
        <f t="shared" si="343"/>
        <v>-120</v>
      </c>
      <c r="Z993" s="24">
        <f t="shared" si="344"/>
        <v>261</v>
      </c>
      <c r="AA993" s="22">
        <f t="shared" si="335"/>
        <v>1.3135632183908046</v>
      </c>
      <c r="AB993" s="22">
        <f t="shared" si="336"/>
        <v>15.762758620689656</v>
      </c>
      <c r="AC993" s="22">
        <f t="shared" si="334"/>
        <v>327.07724137931029</v>
      </c>
      <c r="AD993" s="22">
        <f t="shared" si="345"/>
        <v>-4.9627586206896694</v>
      </c>
      <c r="AE993" s="24"/>
      <c r="AF993" s="4">
        <v>15.762758620689656</v>
      </c>
      <c r="AG993" s="4">
        <v>0</v>
      </c>
      <c r="AH993" s="4">
        <f t="shared" si="346"/>
        <v>15.762758620689656</v>
      </c>
    </row>
    <row r="994" spans="1:34">
      <c r="A994" s="16" t="s">
        <v>2306</v>
      </c>
      <c r="B994" s="16" t="s">
        <v>2307</v>
      </c>
      <c r="C994" s="16" t="s">
        <v>2308</v>
      </c>
      <c r="D994" s="19">
        <v>37926</v>
      </c>
      <c r="E994" s="16" t="s">
        <v>111</v>
      </c>
      <c r="F994" s="20">
        <v>50</v>
      </c>
      <c r="G994" s="20">
        <v>0</v>
      </c>
      <c r="H994" s="20">
        <v>31</v>
      </c>
      <c r="I994" s="20">
        <v>2</v>
      </c>
      <c r="J994" s="21">
        <f t="shared" si="337"/>
        <v>374</v>
      </c>
      <c r="K994" s="22">
        <v>836.27</v>
      </c>
      <c r="L994" s="19">
        <v>44804</v>
      </c>
      <c r="M994" s="22">
        <v>315.08</v>
      </c>
      <c r="N994" s="22">
        <v>521.19000000000005</v>
      </c>
      <c r="O994" s="22">
        <f t="shared" si="338"/>
        <v>532.34</v>
      </c>
      <c r="P994" s="22">
        <v>11.15</v>
      </c>
      <c r="Q994" s="22">
        <f t="shared" si="339"/>
        <v>1.39375</v>
      </c>
      <c r="R994" s="22">
        <f t="shared" si="340"/>
        <v>5.5750000000000002</v>
      </c>
      <c r="S994" s="22">
        <f t="shared" si="341"/>
        <v>515.61500000000001</v>
      </c>
      <c r="U994" s="22">
        <v>532.34</v>
      </c>
      <c r="V994" s="23">
        <v>40</v>
      </c>
      <c r="W994" s="23">
        <v>50</v>
      </c>
      <c r="X994" s="23">
        <f t="shared" si="342"/>
        <v>-10</v>
      </c>
      <c r="Y994" s="24">
        <f t="shared" si="343"/>
        <v>-120</v>
      </c>
      <c r="Z994" s="24">
        <f t="shared" si="344"/>
        <v>262</v>
      </c>
      <c r="AA994" s="22">
        <f t="shared" si="335"/>
        <v>2.0318320610687026</v>
      </c>
      <c r="AB994" s="22">
        <f t="shared" si="336"/>
        <v>24.381984732824431</v>
      </c>
      <c r="AC994" s="22">
        <f t="shared" si="334"/>
        <v>507.9580152671756</v>
      </c>
      <c r="AD994" s="22">
        <f t="shared" si="345"/>
        <v>-7.6569847328244123</v>
      </c>
      <c r="AE994" s="24"/>
      <c r="AF994" s="4">
        <v>24.381984732824431</v>
      </c>
      <c r="AG994" s="4">
        <v>0</v>
      </c>
      <c r="AH994" s="4">
        <f t="shared" si="346"/>
        <v>24.381984732824431</v>
      </c>
    </row>
    <row r="995" spans="1:34">
      <c r="A995" s="16" t="s">
        <v>2309</v>
      </c>
      <c r="B995" s="16" t="s">
        <v>2310</v>
      </c>
      <c r="C995" s="16" t="s">
        <v>2308</v>
      </c>
      <c r="D995" s="19">
        <v>37956</v>
      </c>
      <c r="E995" s="16" t="s">
        <v>111</v>
      </c>
      <c r="F995" s="20">
        <v>50</v>
      </c>
      <c r="G995" s="20">
        <v>0</v>
      </c>
      <c r="H995" s="20">
        <v>31</v>
      </c>
      <c r="I995" s="20">
        <v>3</v>
      </c>
      <c r="J995" s="21">
        <f t="shared" si="337"/>
        <v>375</v>
      </c>
      <c r="K995" s="22">
        <v>1135.57</v>
      </c>
      <c r="L995" s="19">
        <v>44804</v>
      </c>
      <c r="M995" s="22">
        <v>425.81</v>
      </c>
      <c r="N995" s="22">
        <v>709.76</v>
      </c>
      <c r="O995" s="22">
        <f t="shared" si="338"/>
        <v>724.9</v>
      </c>
      <c r="P995" s="22">
        <v>15.14</v>
      </c>
      <c r="Q995" s="22">
        <f t="shared" si="339"/>
        <v>1.8925000000000001</v>
      </c>
      <c r="R995" s="22">
        <f t="shared" si="340"/>
        <v>7.57</v>
      </c>
      <c r="S995" s="22">
        <f t="shared" si="341"/>
        <v>702.18999999999994</v>
      </c>
      <c r="U995" s="22">
        <v>724.9</v>
      </c>
      <c r="V995" s="23">
        <v>40</v>
      </c>
      <c r="W995" s="23">
        <v>50</v>
      </c>
      <c r="X995" s="23">
        <f t="shared" si="342"/>
        <v>-10</v>
      </c>
      <c r="Y995" s="24">
        <f t="shared" si="343"/>
        <v>-120</v>
      </c>
      <c r="Z995" s="24">
        <f t="shared" si="344"/>
        <v>263</v>
      </c>
      <c r="AA995" s="22">
        <f t="shared" si="335"/>
        <v>2.7562737642585549</v>
      </c>
      <c r="AB995" s="22">
        <f t="shared" si="336"/>
        <v>33.075285171102657</v>
      </c>
      <c r="AC995" s="22">
        <f t="shared" si="334"/>
        <v>691.8247148288973</v>
      </c>
      <c r="AD995" s="22">
        <f t="shared" si="345"/>
        <v>-10.365285171102641</v>
      </c>
      <c r="AE995" s="24"/>
      <c r="AF995" s="4">
        <v>33.075285171102657</v>
      </c>
      <c r="AG995" s="4">
        <v>0</v>
      </c>
      <c r="AH995" s="4">
        <f t="shared" si="346"/>
        <v>33.075285171102657</v>
      </c>
    </row>
    <row r="996" spans="1:34">
      <c r="A996" s="16" t="s">
        <v>2311</v>
      </c>
      <c r="B996" s="16" t="s">
        <v>2312</v>
      </c>
      <c r="C996" s="16" t="s">
        <v>1355</v>
      </c>
      <c r="D996" s="19">
        <v>37987</v>
      </c>
      <c r="E996" s="16" t="s">
        <v>111</v>
      </c>
      <c r="F996" s="20">
        <v>50</v>
      </c>
      <c r="G996" s="20">
        <v>0</v>
      </c>
      <c r="H996" s="20">
        <v>31</v>
      </c>
      <c r="I996" s="20">
        <v>4</v>
      </c>
      <c r="J996" s="21">
        <f t="shared" si="337"/>
        <v>376</v>
      </c>
      <c r="K996" s="22">
        <v>441.4</v>
      </c>
      <c r="L996" s="19">
        <v>44804</v>
      </c>
      <c r="M996" s="22">
        <v>164.83</v>
      </c>
      <c r="N996" s="22">
        <v>276.57</v>
      </c>
      <c r="O996" s="22">
        <f t="shared" si="338"/>
        <v>282.45</v>
      </c>
      <c r="P996" s="22">
        <v>5.88</v>
      </c>
      <c r="Q996" s="22">
        <f t="shared" si="339"/>
        <v>0.73499999999999999</v>
      </c>
      <c r="R996" s="22">
        <f t="shared" si="340"/>
        <v>2.94</v>
      </c>
      <c r="S996" s="22">
        <f t="shared" si="341"/>
        <v>273.63</v>
      </c>
      <c r="U996" s="22">
        <v>282.45</v>
      </c>
      <c r="V996" s="23">
        <v>40</v>
      </c>
      <c r="W996" s="23">
        <v>50</v>
      </c>
      <c r="X996" s="23">
        <f t="shared" si="342"/>
        <v>-10</v>
      </c>
      <c r="Y996" s="24">
        <f t="shared" si="343"/>
        <v>-120</v>
      </c>
      <c r="Z996" s="24">
        <f t="shared" si="344"/>
        <v>264</v>
      </c>
      <c r="AA996" s="22">
        <f t="shared" si="335"/>
        <v>1.0698863636363636</v>
      </c>
      <c r="AB996" s="22">
        <f t="shared" si="336"/>
        <v>12.838636363636363</v>
      </c>
      <c r="AC996" s="22">
        <f t="shared" si="334"/>
        <v>269.61136363636365</v>
      </c>
      <c r="AD996" s="22">
        <f t="shared" si="345"/>
        <v>-4.0186363636363467</v>
      </c>
      <c r="AE996" s="24"/>
      <c r="AF996" s="4">
        <v>12.838636363636363</v>
      </c>
      <c r="AG996" s="4">
        <v>0</v>
      </c>
      <c r="AH996" s="4">
        <f t="shared" si="346"/>
        <v>12.838636363636363</v>
      </c>
    </row>
    <row r="997" spans="1:34">
      <c r="A997" s="16" t="s">
        <v>2313</v>
      </c>
      <c r="B997" s="16" t="s">
        <v>2314</v>
      </c>
      <c r="C997" s="16" t="s">
        <v>2308</v>
      </c>
      <c r="D997" s="19">
        <v>37987</v>
      </c>
      <c r="E997" s="16" t="s">
        <v>111</v>
      </c>
      <c r="F997" s="20">
        <v>50</v>
      </c>
      <c r="G997" s="20">
        <v>0</v>
      </c>
      <c r="H997" s="20">
        <v>31</v>
      </c>
      <c r="I997" s="20">
        <v>4</v>
      </c>
      <c r="J997" s="21">
        <f t="shared" si="337"/>
        <v>376</v>
      </c>
      <c r="K997" s="22">
        <v>2413.48</v>
      </c>
      <c r="L997" s="19">
        <v>44804</v>
      </c>
      <c r="M997" s="22">
        <v>901.02</v>
      </c>
      <c r="N997" s="22">
        <v>1512.46</v>
      </c>
      <c r="O997" s="22">
        <f t="shared" si="338"/>
        <v>1544.64</v>
      </c>
      <c r="P997" s="22">
        <v>32.18</v>
      </c>
      <c r="Q997" s="22">
        <f t="shared" si="339"/>
        <v>4.0225</v>
      </c>
      <c r="R997" s="22">
        <f t="shared" si="340"/>
        <v>16.09</v>
      </c>
      <c r="S997" s="22">
        <f t="shared" si="341"/>
        <v>1496.3700000000001</v>
      </c>
      <c r="U997" s="22">
        <v>1544.64</v>
      </c>
      <c r="V997" s="23">
        <v>40</v>
      </c>
      <c r="W997" s="23">
        <v>50</v>
      </c>
      <c r="X997" s="23">
        <f t="shared" si="342"/>
        <v>-10</v>
      </c>
      <c r="Y997" s="24">
        <f t="shared" si="343"/>
        <v>-120</v>
      </c>
      <c r="Z997" s="24">
        <f t="shared" si="344"/>
        <v>264</v>
      </c>
      <c r="AA997" s="22">
        <f t="shared" si="335"/>
        <v>5.8509090909090915</v>
      </c>
      <c r="AB997" s="22">
        <f t="shared" si="336"/>
        <v>70.210909090909098</v>
      </c>
      <c r="AC997" s="22">
        <f t="shared" si="334"/>
        <v>1474.429090909091</v>
      </c>
      <c r="AD997" s="22">
        <f t="shared" si="345"/>
        <v>-21.940909090909145</v>
      </c>
      <c r="AE997" s="24"/>
      <c r="AF997" s="4">
        <v>70.210909090909098</v>
      </c>
      <c r="AG997" s="4">
        <v>0</v>
      </c>
      <c r="AH997" s="4">
        <f t="shared" si="346"/>
        <v>70.210909090909098</v>
      </c>
    </row>
    <row r="998" spans="1:34">
      <c r="A998" s="16" t="s">
        <v>2315</v>
      </c>
      <c r="B998" s="16" t="s">
        <v>2316</v>
      </c>
      <c r="C998" s="16" t="s">
        <v>2308</v>
      </c>
      <c r="D998" s="19">
        <v>38018</v>
      </c>
      <c r="E998" s="16" t="s">
        <v>111</v>
      </c>
      <c r="F998" s="20">
        <v>50</v>
      </c>
      <c r="G998" s="20">
        <v>0</v>
      </c>
      <c r="H998" s="20">
        <v>31</v>
      </c>
      <c r="I998" s="20">
        <v>5</v>
      </c>
      <c r="J998" s="21">
        <f t="shared" si="337"/>
        <v>377</v>
      </c>
      <c r="K998" s="22">
        <v>476.21</v>
      </c>
      <c r="L998" s="19">
        <v>44804</v>
      </c>
      <c r="M998" s="22">
        <v>177.09</v>
      </c>
      <c r="N998" s="22">
        <v>299.12</v>
      </c>
      <c r="O998" s="22">
        <f t="shared" si="338"/>
        <v>305.47000000000003</v>
      </c>
      <c r="P998" s="22">
        <v>6.35</v>
      </c>
      <c r="Q998" s="22">
        <f t="shared" si="339"/>
        <v>0.79374999999999996</v>
      </c>
      <c r="R998" s="22">
        <f t="shared" si="340"/>
        <v>3.1749999999999998</v>
      </c>
      <c r="S998" s="22">
        <f t="shared" si="341"/>
        <v>295.94499999999999</v>
      </c>
      <c r="U998" s="22">
        <v>305.47000000000003</v>
      </c>
      <c r="V998" s="23">
        <v>40</v>
      </c>
      <c r="W998" s="23">
        <v>50</v>
      </c>
      <c r="X998" s="23">
        <f t="shared" si="342"/>
        <v>-10</v>
      </c>
      <c r="Y998" s="24">
        <f t="shared" si="343"/>
        <v>-120</v>
      </c>
      <c r="Z998" s="24">
        <f t="shared" si="344"/>
        <v>265</v>
      </c>
      <c r="AA998" s="22">
        <f t="shared" si="335"/>
        <v>1.1527169811320757</v>
      </c>
      <c r="AB998" s="22">
        <f t="shared" si="336"/>
        <v>13.832603773584907</v>
      </c>
      <c r="AC998" s="22">
        <f t="shared" si="334"/>
        <v>291.63739622641515</v>
      </c>
      <c r="AD998" s="22">
        <f t="shared" si="345"/>
        <v>-4.3076037735848445</v>
      </c>
      <c r="AE998" s="24"/>
      <c r="AF998" s="4">
        <v>13.832603773584907</v>
      </c>
      <c r="AG998" s="4">
        <v>0</v>
      </c>
      <c r="AH998" s="4">
        <f t="shared" si="346"/>
        <v>13.832603773584907</v>
      </c>
    </row>
    <row r="999" spans="1:34">
      <c r="A999" s="16" t="s">
        <v>2317</v>
      </c>
      <c r="B999" s="16" t="s">
        <v>2318</v>
      </c>
      <c r="C999" s="16" t="s">
        <v>2308</v>
      </c>
      <c r="D999" s="19">
        <v>38047</v>
      </c>
      <c r="E999" s="16" t="s">
        <v>111</v>
      </c>
      <c r="F999" s="20">
        <v>50</v>
      </c>
      <c r="G999" s="20">
        <v>0</v>
      </c>
      <c r="H999" s="20">
        <v>31</v>
      </c>
      <c r="I999" s="20">
        <v>6</v>
      </c>
      <c r="J999" s="21">
        <f t="shared" si="337"/>
        <v>378</v>
      </c>
      <c r="K999" s="22">
        <v>1590.56</v>
      </c>
      <c r="L999" s="19">
        <v>44804</v>
      </c>
      <c r="M999" s="22">
        <v>588.48</v>
      </c>
      <c r="N999" s="22">
        <v>1002.08</v>
      </c>
      <c r="O999" s="22">
        <f t="shared" si="338"/>
        <v>1023.2800000000001</v>
      </c>
      <c r="P999" s="22">
        <v>21.2</v>
      </c>
      <c r="Q999" s="22">
        <f t="shared" si="339"/>
        <v>2.65</v>
      </c>
      <c r="R999" s="22">
        <f t="shared" si="340"/>
        <v>10.6</v>
      </c>
      <c r="S999" s="22">
        <f t="shared" si="341"/>
        <v>991.48</v>
      </c>
      <c r="U999" s="22">
        <v>1023.2800000000001</v>
      </c>
      <c r="V999" s="23">
        <v>40</v>
      </c>
      <c r="W999" s="23">
        <v>50</v>
      </c>
      <c r="X999" s="23">
        <f t="shared" si="342"/>
        <v>-10</v>
      </c>
      <c r="Y999" s="24">
        <f t="shared" si="343"/>
        <v>-120</v>
      </c>
      <c r="Z999" s="24">
        <f t="shared" si="344"/>
        <v>266</v>
      </c>
      <c r="AA999" s="22">
        <f t="shared" si="335"/>
        <v>3.8469172932330831</v>
      </c>
      <c r="AB999" s="22">
        <f t="shared" si="336"/>
        <v>46.163007518796995</v>
      </c>
      <c r="AC999" s="22">
        <f t="shared" si="334"/>
        <v>977.11699248120306</v>
      </c>
      <c r="AD999" s="22">
        <f t="shared" si="345"/>
        <v>-14.363007518796962</v>
      </c>
      <c r="AE999" s="24"/>
      <c r="AF999" s="4">
        <v>46.163007518796995</v>
      </c>
      <c r="AG999" s="4">
        <v>0</v>
      </c>
      <c r="AH999" s="4">
        <f t="shared" si="346"/>
        <v>46.163007518796995</v>
      </c>
    </row>
    <row r="1000" spans="1:34">
      <c r="A1000" s="16" t="s">
        <v>2319</v>
      </c>
      <c r="B1000" s="16" t="s">
        <v>2320</v>
      </c>
      <c r="C1000" s="16" t="s">
        <v>1355</v>
      </c>
      <c r="D1000" s="19">
        <v>38078</v>
      </c>
      <c r="E1000" s="16" t="s">
        <v>111</v>
      </c>
      <c r="F1000" s="20">
        <v>50</v>
      </c>
      <c r="G1000" s="20">
        <v>0</v>
      </c>
      <c r="H1000" s="20">
        <v>31</v>
      </c>
      <c r="I1000" s="20">
        <v>7</v>
      </c>
      <c r="J1000" s="21">
        <f t="shared" si="337"/>
        <v>379</v>
      </c>
      <c r="K1000" s="22">
        <v>243.43</v>
      </c>
      <c r="L1000" s="19">
        <v>44804</v>
      </c>
      <c r="M1000" s="22">
        <v>89.69</v>
      </c>
      <c r="N1000" s="22">
        <v>153.74</v>
      </c>
      <c r="O1000" s="22">
        <f t="shared" si="338"/>
        <v>156.98000000000002</v>
      </c>
      <c r="P1000" s="22">
        <v>3.24</v>
      </c>
      <c r="Q1000" s="22">
        <f t="shared" si="339"/>
        <v>0.40500000000000003</v>
      </c>
      <c r="R1000" s="22">
        <f t="shared" si="340"/>
        <v>1.62</v>
      </c>
      <c r="S1000" s="22">
        <f t="shared" si="341"/>
        <v>152.12</v>
      </c>
      <c r="U1000" s="22">
        <v>156.98000000000002</v>
      </c>
      <c r="V1000" s="23">
        <v>40</v>
      </c>
      <c r="W1000" s="23">
        <v>50</v>
      </c>
      <c r="X1000" s="23">
        <f t="shared" si="342"/>
        <v>-10</v>
      </c>
      <c r="Y1000" s="24">
        <f t="shared" si="343"/>
        <v>-120</v>
      </c>
      <c r="Z1000" s="24">
        <f t="shared" si="344"/>
        <v>267</v>
      </c>
      <c r="AA1000" s="22">
        <f t="shared" si="335"/>
        <v>0.58794007490636713</v>
      </c>
      <c r="AB1000" s="22">
        <f t="shared" si="336"/>
        <v>7.055280898876406</v>
      </c>
      <c r="AC1000" s="22">
        <f t="shared" ref="AC1000:AC1063" si="347">+U1000-AB1000</f>
        <v>149.9247191011236</v>
      </c>
      <c r="AD1000" s="22">
        <f t="shared" si="345"/>
        <v>-2.1952808988764048</v>
      </c>
      <c r="AE1000" s="24"/>
      <c r="AF1000" s="4">
        <v>7.055280898876406</v>
      </c>
      <c r="AG1000" s="4">
        <v>0</v>
      </c>
      <c r="AH1000" s="4">
        <f t="shared" si="346"/>
        <v>7.055280898876406</v>
      </c>
    </row>
    <row r="1001" spans="1:34">
      <c r="A1001" s="16" t="s">
        <v>2321</v>
      </c>
      <c r="B1001" s="16" t="s">
        <v>2322</v>
      </c>
      <c r="C1001" s="16" t="s">
        <v>2308</v>
      </c>
      <c r="D1001" s="19">
        <v>38078</v>
      </c>
      <c r="E1001" s="16" t="s">
        <v>111</v>
      </c>
      <c r="F1001" s="20">
        <v>50</v>
      </c>
      <c r="G1001" s="20">
        <v>0</v>
      </c>
      <c r="H1001" s="20">
        <v>31</v>
      </c>
      <c r="I1001" s="20">
        <v>7</v>
      </c>
      <c r="J1001" s="21">
        <f t="shared" si="337"/>
        <v>379</v>
      </c>
      <c r="K1001" s="22">
        <v>1882.7</v>
      </c>
      <c r="L1001" s="19">
        <v>44804</v>
      </c>
      <c r="M1001" s="22">
        <v>693.4</v>
      </c>
      <c r="N1001" s="22">
        <v>1189.3</v>
      </c>
      <c r="O1001" s="22">
        <f t="shared" si="338"/>
        <v>1214.3999999999999</v>
      </c>
      <c r="P1001" s="22">
        <v>25.1</v>
      </c>
      <c r="Q1001" s="22">
        <f t="shared" si="339"/>
        <v>3.1375000000000002</v>
      </c>
      <c r="R1001" s="22">
        <f t="shared" si="340"/>
        <v>12.55</v>
      </c>
      <c r="S1001" s="22">
        <f t="shared" si="341"/>
        <v>1176.75</v>
      </c>
      <c r="U1001" s="22">
        <v>1214.3999999999999</v>
      </c>
      <c r="V1001" s="23">
        <v>40</v>
      </c>
      <c r="W1001" s="23">
        <v>50</v>
      </c>
      <c r="X1001" s="23">
        <f t="shared" si="342"/>
        <v>-10</v>
      </c>
      <c r="Y1001" s="24">
        <f t="shared" si="343"/>
        <v>-120</v>
      </c>
      <c r="Z1001" s="24">
        <f t="shared" si="344"/>
        <v>267</v>
      </c>
      <c r="AA1001" s="22">
        <f t="shared" ref="AA1001:AA1064" si="348">+U1001/Z1001</f>
        <v>4.548314606741573</v>
      </c>
      <c r="AB1001" s="22">
        <f t="shared" ref="AB1001:AB1064" si="349">+AA1001*12</f>
        <v>54.579775280898872</v>
      </c>
      <c r="AC1001" s="22">
        <f t="shared" si="347"/>
        <v>1159.8202247191009</v>
      </c>
      <c r="AD1001" s="22">
        <f t="shared" si="345"/>
        <v>-16.929775280899094</v>
      </c>
      <c r="AE1001" s="24"/>
      <c r="AF1001" s="4">
        <v>54.579775280898872</v>
      </c>
      <c r="AG1001" s="4">
        <v>0</v>
      </c>
      <c r="AH1001" s="4">
        <f t="shared" si="346"/>
        <v>54.579775280898872</v>
      </c>
    </row>
    <row r="1002" spans="1:34">
      <c r="A1002" s="16" t="s">
        <v>2323</v>
      </c>
      <c r="B1002" s="16" t="s">
        <v>2324</v>
      </c>
      <c r="C1002" s="16" t="s">
        <v>2308</v>
      </c>
      <c r="D1002" s="19">
        <v>38108</v>
      </c>
      <c r="E1002" s="16" t="s">
        <v>111</v>
      </c>
      <c r="F1002" s="20">
        <v>50</v>
      </c>
      <c r="G1002" s="20">
        <v>0</v>
      </c>
      <c r="H1002" s="20">
        <v>31</v>
      </c>
      <c r="I1002" s="20">
        <v>8</v>
      </c>
      <c r="J1002" s="21">
        <f t="shared" si="337"/>
        <v>380</v>
      </c>
      <c r="K1002" s="22">
        <v>2747.48</v>
      </c>
      <c r="L1002" s="19">
        <v>44804</v>
      </c>
      <c r="M1002" s="22">
        <v>1007.42</v>
      </c>
      <c r="N1002" s="22">
        <v>1740.06</v>
      </c>
      <c r="O1002" s="22">
        <f t="shared" si="338"/>
        <v>1776.69</v>
      </c>
      <c r="P1002" s="22">
        <v>36.630000000000003</v>
      </c>
      <c r="Q1002" s="22">
        <f t="shared" si="339"/>
        <v>4.5787500000000003</v>
      </c>
      <c r="R1002" s="22">
        <f t="shared" si="340"/>
        <v>18.315000000000001</v>
      </c>
      <c r="S1002" s="22">
        <f t="shared" si="341"/>
        <v>1721.7449999999999</v>
      </c>
      <c r="U1002" s="22">
        <v>1776.69</v>
      </c>
      <c r="V1002" s="23">
        <v>40</v>
      </c>
      <c r="W1002" s="23">
        <v>50</v>
      </c>
      <c r="X1002" s="23">
        <f t="shared" si="342"/>
        <v>-10</v>
      </c>
      <c r="Y1002" s="24">
        <f t="shared" si="343"/>
        <v>-120</v>
      </c>
      <c r="Z1002" s="24">
        <f t="shared" si="344"/>
        <v>268</v>
      </c>
      <c r="AA1002" s="22">
        <f t="shared" si="348"/>
        <v>6.629440298507463</v>
      </c>
      <c r="AB1002" s="22">
        <f t="shared" si="349"/>
        <v>79.553283582089563</v>
      </c>
      <c r="AC1002" s="22">
        <f t="shared" si="347"/>
        <v>1697.1367164179105</v>
      </c>
      <c r="AD1002" s="22">
        <f t="shared" si="345"/>
        <v>-24.608283582089371</v>
      </c>
      <c r="AE1002" s="24"/>
      <c r="AF1002" s="4">
        <v>79.553283582089563</v>
      </c>
      <c r="AG1002" s="4">
        <v>0</v>
      </c>
      <c r="AH1002" s="4">
        <f t="shared" si="346"/>
        <v>79.553283582089563</v>
      </c>
    </row>
    <row r="1003" spans="1:34">
      <c r="A1003" s="16" t="s">
        <v>2325</v>
      </c>
      <c r="B1003" s="16" t="s">
        <v>2326</v>
      </c>
      <c r="C1003" s="16" t="s">
        <v>2308</v>
      </c>
      <c r="D1003" s="19">
        <v>38139</v>
      </c>
      <c r="E1003" s="16" t="s">
        <v>111</v>
      </c>
      <c r="F1003" s="20">
        <v>50</v>
      </c>
      <c r="G1003" s="20">
        <v>0</v>
      </c>
      <c r="H1003" s="20">
        <v>31</v>
      </c>
      <c r="I1003" s="20">
        <v>9</v>
      </c>
      <c r="J1003" s="21">
        <f t="shared" si="337"/>
        <v>381</v>
      </c>
      <c r="K1003" s="22">
        <v>2144.4899999999998</v>
      </c>
      <c r="L1003" s="19">
        <v>44804</v>
      </c>
      <c r="M1003" s="22">
        <v>782.74</v>
      </c>
      <c r="N1003" s="22">
        <v>1361.75</v>
      </c>
      <c r="O1003" s="22">
        <f t="shared" si="338"/>
        <v>1390.34</v>
      </c>
      <c r="P1003" s="22">
        <v>28.59</v>
      </c>
      <c r="Q1003" s="22">
        <f t="shared" si="339"/>
        <v>3.57375</v>
      </c>
      <c r="R1003" s="22">
        <f t="shared" si="340"/>
        <v>14.295</v>
      </c>
      <c r="S1003" s="22">
        <f t="shared" si="341"/>
        <v>1347.4549999999999</v>
      </c>
      <c r="U1003" s="22">
        <v>1390.34</v>
      </c>
      <c r="V1003" s="23">
        <v>40</v>
      </c>
      <c r="W1003" s="23">
        <v>50</v>
      </c>
      <c r="X1003" s="23">
        <f t="shared" si="342"/>
        <v>-10</v>
      </c>
      <c r="Y1003" s="24">
        <f t="shared" si="343"/>
        <v>-120</v>
      </c>
      <c r="Z1003" s="24">
        <f t="shared" si="344"/>
        <v>269</v>
      </c>
      <c r="AA1003" s="22">
        <f t="shared" si="348"/>
        <v>5.168550185873606</v>
      </c>
      <c r="AB1003" s="22">
        <f t="shared" si="349"/>
        <v>62.022602230483272</v>
      </c>
      <c r="AC1003" s="22">
        <f t="shared" si="347"/>
        <v>1328.3173977695167</v>
      </c>
      <c r="AD1003" s="22">
        <f t="shared" si="345"/>
        <v>-19.137602230483253</v>
      </c>
      <c r="AE1003" s="24"/>
      <c r="AF1003" s="4">
        <v>62.022602230483272</v>
      </c>
      <c r="AG1003" s="4">
        <v>0</v>
      </c>
      <c r="AH1003" s="4">
        <f t="shared" si="346"/>
        <v>62.022602230483272</v>
      </c>
    </row>
    <row r="1004" spans="1:34">
      <c r="A1004" s="16" t="s">
        <v>2327</v>
      </c>
      <c r="B1004" s="16" t="s">
        <v>2328</v>
      </c>
      <c r="C1004" s="16" t="s">
        <v>2268</v>
      </c>
      <c r="D1004" s="19">
        <v>38139</v>
      </c>
      <c r="E1004" s="16" t="s">
        <v>111</v>
      </c>
      <c r="F1004" s="20">
        <v>50</v>
      </c>
      <c r="G1004" s="20">
        <v>0</v>
      </c>
      <c r="H1004" s="20">
        <v>31</v>
      </c>
      <c r="I1004" s="20">
        <v>9</v>
      </c>
      <c r="J1004" s="21">
        <f t="shared" si="337"/>
        <v>381</v>
      </c>
      <c r="K1004" s="22">
        <v>190.06</v>
      </c>
      <c r="L1004" s="19">
        <v>44804</v>
      </c>
      <c r="M1004" s="22">
        <v>69.36</v>
      </c>
      <c r="N1004" s="22">
        <v>120.7</v>
      </c>
      <c r="O1004" s="22">
        <f t="shared" si="338"/>
        <v>123.23</v>
      </c>
      <c r="P1004" s="22">
        <v>2.5299999999999998</v>
      </c>
      <c r="Q1004" s="22">
        <f t="shared" si="339"/>
        <v>0.31624999999999998</v>
      </c>
      <c r="R1004" s="22">
        <f t="shared" si="340"/>
        <v>1.2649999999999999</v>
      </c>
      <c r="S1004" s="22">
        <f t="shared" si="341"/>
        <v>119.435</v>
      </c>
      <c r="U1004" s="22">
        <v>123.23</v>
      </c>
      <c r="V1004" s="23">
        <v>40</v>
      </c>
      <c r="W1004" s="23">
        <v>50</v>
      </c>
      <c r="X1004" s="23">
        <f t="shared" si="342"/>
        <v>-10</v>
      </c>
      <c r="Y1004" s="24">
        <f t="shared" si="343"/>
        <v>-120</v>
      </c>
      <c r="Z1004" s="24">
        <f t="shared" si="344"/>
        <v>269</v>
      </c>
      <c r="AA1004" s="22">
        <f t="shared" si="348"/>
        <v>0.45810408921933088</v>
      </c>
      <c r="AB1004" s="22">
        <f t="shared" si="349"/>
        <v>5.4972490706319705</v>
      </c>
      <c r="AC1004" s="22">
        <f t="shared" si="347"/>
        <v>117.73275092936804</v>
      </c>
      <c r="AD1004" s="22">
        <f t="shared" si="345"/>
        <v>-1.7022490706319644</v>
      </c>
      <c r="AE1004" s="24"/>
      <c r="AF1004" s="4">
        <v>5.4972490706319705</v>
      </c>
      <c r="AG1004" s="4">
        <v>0</v>
      </c>
      <c r="AH1004" s="4">
        <f t="shared" si="346"/>
        <v>5.4972490706319705</v>
      </c>
    </row>
    <row r="1005" spans="1:34">
      <c r="A1005" s="16" t="s">
        <v>2329</v>
      </c>
      <c r="B1005" s="16" t="s">
        <v>2330</v>
      </c>
      <c r="C1005" s="16" t="s">
        <v>1355</v>
      </c>
      <c r="D1005" s="19">
        <v>38169</v>
      </c>
      <c r="E1005" s="16" t="s">
        <v>111</v>
      </c>
      <c r="F1005" s="20">
        <v>50</v>
      </c>
      <c r="G1005" s="20">
        <v>0</v>
      </c>
      <c r="H1005" s="20">
        <v>31</v>
      </c>
      <c r="I1005" s="20">
        <v>10</v>
      </c>
      <c r="J1005" s="21">
        <f t="shared" si="337"/>
        <v>382</v>
      </c>
      <c r="K1005" s="22">
        <v>174.06</v>
      </c>
      <c r="L1005" s="19">
        <v>44804</v>
      </c>
      <c r="M1005" s="22">
        <v>63.22</v>
      </c>
      <c r="N1005" s="22">
        <v>110.84</v>
      </c>
      <c r="O1005" s="22">
        <f t="shared" si="338"/>
        <v>113.16</v>
      </c>
      <c r="P1005" s="22">
        <v>2.3199999999999998</v>
      </c>
      <c r="Q1005" s="22">
        <f t="shared" si="339"/>
        <v>0.28999999999999998</v>
      </c>
      <c r="R1005" s="22">
        <f t="shared" si="340"/>
        <v>1.1599999999999999</v>
      </c>
      <c r="S1005" s="22">
        <f t="shared" si="341"/>
        <v>109.68</v>
      </c>
      <c r="U1005" s="22">
        <v>113.16</v>
      </c>
      <c r="V1005" s="23">
        <v>40</v>
      </c>
      <c r="W1005" s="23">
        <v>50</v>
      </c>
      <c r="X1005" s="23">
        <f t="shared" si="342"/>
        <v>-10</v>
      </c>
      <c r="Y1005" s="24">
        <f t="shared" si="343"/>
        <v>-120</v>
      </c>
      <c r="Z1005" s="24">
        <f t="shared" si="344"/>
        <v>270</v>
      </c>
      <c r="AA1005" s="22">
        <f t="shared" si="348"/>
        <v>0.4191111111111111</v>
      </c>
      <c r="AB1005" s="22">
        <f t="shared" si="349"/>
        <v>5.0293333333333337</v>
      </c>
      <c r="AC1005" s="22">
        <f t="shared" si="347"/>
        <v>108.13066666666666</v>
      </c>
      <c r="AD1005" s="22">
        <f t="shared" si="345"/>
        <v>-1.549333333333351</v>
      </c>
      <c r="AE1005" s="24"/>
      <c r="AF1005" s="4">
        <v>5.0293333333333337</v>
      </c>
      <c r="AG1005" s="4">
        <v>0</v>
      </c>
      <c r="AH1005" s="4">
        <f t="shared" si="346"/>
        <v>5.0293333333333337</v>
      </c>
    </row>
    <row r="1006" spans="1:34">
      <c r="A1006" s="16" t="s">
        <v>2331</v>
      </c>
      <c r="B1006" s="16" t="s">
        <v>2332</v>
      </c>
      <c r="C1006" s="16" t="s">
        <v>2308</v>
      </c>
      <c r="D1006" s="19">
        <v>38169</v>
      </c>
      <c r="E1006" s="16" t="s">
        <v>111</v>
      </c>
      <c r="F1006" s="20">
        <v>50</v>
      </c>
      <c r="G1006" s="20">
        <v>0</v>
      </c>
      <c r="H1006" s="20">
        <v>31</v>
      </c>
      <c r="I1006" s="20">
        <v>10</v>
      </c>
      <c r="J1006" s="21">
        <f t="shared" si="337"/>
        <v>382</v>
      </c>
      <c r="K1006" s="22">
        <v>2155.87</v>
      </c>
      <c r="L1006" s="19">
        <v>44804</v>
      </c>
      <c r="M1006" s="22">
        <v>783.34</v>
      </c>
      <c r="N1006" s="22">
        <v>1372.53</v>
      </c>
      <c r="O1006" s="22">
        <f t="shared" si="338"/>
        <v>1401.27</v>
      </c>
      <c r="P1006" s="22">
        <v>28.74</v>
      </c>
      <c r="Q1006" s="22">
        <f t="shared" si="339"/>
        <v>3.5924999999999998</v>
      </c>
      <c r="R1006" s="22">
        <f t="shared" si="340"/>
        <v>14.37</v>
      </c>
      <c r="S1006" s="22">
        <f t="shared" si="341"/>
        <v>1358.16</v>
      </c>
      <c r="U1006" s="22">
        <v>1401.27</v>
      </c>
      <c r="V1006" s="23">
        <v>40</v>
      </c>
      <c r="W1006" s="23">
        <v>50</v>
      </c>
      <c r="X1006" s="23">
        <f t="shared" si="342"/>
        <v>-10</v>
      </c>
      <c r="Y1006" s="24">
        <f t="shared" si="343"/>
        <v>-120</v>
      </c>
      <c r="Z1006" s="24">
        <f t="shared" si="344"/>
        <v>270</v>
      </c>
      <c r="AA1006" s="22">
        <f t="shared" si="348"/>
        <v>5.1898888888888886</v>
      </c>
      <c r="AB1006" s="22">
        <f t="shared" si="349"/>
        <v>62.278666666666666</v>
      </c>
      <c r="AC1006" s="22">
        <f t="shared" si="347"/>
        <v>1338.9913333333334</v>
      </c>
      <c r="AD1006" s="22">
        <f t="shared" si="345"/>
        <v>-19.168666666666695</v>
      </c>
      <c r="AE1006" s="24"/>
      <c r="AF1006" s="4">
        <v>62.278666666666666</v>
      </c>
      <c r="AG1006" s="4">
        <v>0</v>
      </c>
      <c r="AH1006" s="4">
        <f t="shared" si="346"/>
        <v>62.278666666666666</v>
      </c>
    </row>
    <row r="1007" spans="1:34">
      <c r="A1007" s="16" t="s">
        <v>2333</v>
      </c>
      <c r="B1007" s="16" t="s">
        <v>2334</v>
      </c>
      <c r="C1007" s="16" t="s">
        <v>2268</v>
      </c>
      <c r="D1007" s="19">
        <v>38169</v>
      </c>
      <c r="E1007" s="16" t="s">
        <v>111</v>
      </c>
      <c r="F1007" s="20">
        <v>50</v>
      </c>
      <c r="G1007" s="20">
        <v>0</v>
      </c>
      <c r="H1007" s="20">
        <v>31</v>
      </c>
      <c r="I1007" s="20">
        <v>10</v>
      </c>
      <c r="J1007" s="21">
        <f t="shared" si="337"/>
        <v>382</v>
      </c>
      <c r="K1007" s="22">
        <v>501.82</v>
      </c>
      <c r="L1007" s="19">
        <v>44804</v>
      </c>
      <c r="M1007" s="22">
        <v>182.4</v>
      </c>
      <c r="N1007" s="22">
        <v>319.42</v>
      </c>
      <c r="O1007" s="22">
        <f t="shared" si="338"/>
        <v>326.11</v>
      </c>
      <c r="P1007" s="22">
        <v>6.69</v>
      </c>
      <c r="Q1007" s="22">
        <f t="shared" si="339"/>
        <v>0.83625000000000005</v>
      </c>
      <c r="R1007" s="22">
        <f t="shared" si="340"/>
        <v>3.3450000000000002</v>
      </c>
      <c r="S1007" s="22">
        <f t="shared" si="341"/>
        <v>316.07499999999999</v>
      </c>
      <c r="U1007" s="22">
        <v>326.11</v>
      </c>
      <c r="V1007" s="23">
        <v>40</v>
      </c>
      <c r="W1007" s="23">
        <v>50</v>
      </c>
      <c r="X1007" s="23">
        <f t="shared" si="342"/>
        <v>-10</v>
      </c>
      <c r="Y1007" s="24">
        <f t="shared" si="343"/>
        <v>-120</v>
      </c>
      <c r="Z1007" s="24">
        <f t="shared" si="344"/>
        <v>270</v>
      </c>
      <c r="AA1007" s="22">
        <f t="shared" si="348"/>
        <v>1.2078148148148149</v>
      </c>
      <c r="AB1007" s="22">
        <f t="shared" si="349"/>
        <v>14.49377777777778</v>
      </c>
      <c r="AC1007" s="22">
        <f t="shared" si="347"/>
        <v>311.61622222222223</v>
      </c>
      <c r="AD1007" s="22">
        <f t="shared" si="345"/>
        <v>-4.4587777777777546</v>
      </c>
      <c r="AE1007" s="24"/>
      <c r="AF1007" s="4">
        <v>14.49377777777778</v>
      </c>
      <c r="AG1007" s="4">
        <v>0</v>
      </c>
      <c r="AH1007" s="4">
        <f t="shared" si="346"/>
        <v>14.49377777777778</v>
      </c>
    </row>
    <row r="1008" spans="1:34">
      <c r="A1008" s="16" t="s">
        <v>2335</v>
      </c>
      <c r="B1008" s="16" t="s">
        <v>2336</v>
      </c>
      <c r="C1008" s="16" t="s">
        <v>2337</v>
      </c>
      <c r="D1008" s="19">
        <v>38169</v>
      </c>
      <c r="E1008" s="16" t="s">
        <v>111</v>
      </c>
      <c r="F1008" s="20">
        <v>50</v>
      </c>
      <c r="G1008" s="20">
        <v>0</v>
      </c>
      <c r="H1008" s="20">
        <v>31</v>
      </c>
      <c r="I1008" s="20">
        <v>10</v>
      </c>
      <c r="J1008" s="21">
        <f t="shared" si="337"/>
        <v>382</v>
      </c>
      <c r="K1008" s="22">
        <v>47.18</v>
      </c>
      <c r="L1008" s="19">
        <v>44804</v>
      </c>
      <c r="M1008" s="22">
        <v>17.079999999999998</v>
      </c>
      <c r="N1008" s="22">
        <v>30.1</v>
      </c>
      <c r="O1008" s="22">
        <f t="shared" si="338"/>
        <v>30.720000000000002</v>
      </c>
      <c r="P1008" s="22">
        <v>0.62</v>
      </c>
      <c r="Q1008" s="22">
        <f t="shared" si="339"/>
        <v>7.7499999999999999E-2</v>
      </c>
      <c r="R1008" s="22">
        <f t="shared" si="340"/>
        <v>0.31</v>
      </c>
      <c r="S1008" s="22">
        <f t="shared" si="341"/>
        <v>29.790000000000003</v>
      </c>
      <c r="U1008" s="22">
        <v>30.720000000000002</v>
      </c>
      <c r="V1008" s="23">
        <v>40</v>
      </c>
      <c r="W1008" s="23">
        <v>50</v>
      </c>
      <c r="X1008" s="23">
        <f t="shared" si="342"/>
        <v>-10</v>
      </c>
      <c r="Y1008" s="24">
        <f t="shared" si="343"/>
        <v>-120</v>
      </c>
      <c r="Z1008" s="24">
        <f t="shared" si="344"/>
        <v>270</v>
      </c>
      <c r="AA1008" s="22">
        <f t="shared" si="348"/>
        <v>0.11377777777777778</v>
      </c>
      <c r="AB1008" s="22">
        <f t="shared" si="349"/>
        <v>1.3653333333333335</v>
      </c>
      <c r="AC1008" s="22">
        <f t="shared" si="347"/>
        <v>29.35466666666667</v>
      </c>
      <c r="AD1008" s="22">
        <f t="shared" si="345"/>
        <v>-0.43533333333333246</v>
      </c>
      <c r="AE1008" s="24"/>
      <c r="AF1008" s="4">
        <v>1.3653333333333335</v>
      </c>
      <c r="AG1008" s="4">
        <v>0</v>
      </c>
      <c r="AH1008" s="4">
        <f t="shared" si="346"/>
        <v>1.3653333333333335</v>
      </c>
    </row>
    <row r="1009" spans="1:34">
      <c r="A1009" s="16" t="s">
        <v>2338</v>
      </c>
      <c r="B1009" s="16" t="s">
        <v>2339</v>
      </c>
      <c r="C1009" s="16" t="s">
        <v>2308</v>
      </c>
      <c r="D1009" s="19">
        <v>38200</v>
      </c>
      <c r="E1009" s="16" t="s">
        <v>111</v>
      </c>
      <c r="F1009" s="20">
        <v>50</v>
      </c>
      <c r="G1009" s="20">
        <v>0</v>
      </c>
      <c r="H1009" s="20">
        <v>31</v>
      </c>
      <c r="I1009" s="20">
        <v>11</v>
      </c>
      <c r="J1009" s="21">
        <f t="shared" si="337"/>
        <v>383</v>
      </c>
      <c r="K1009" s="22">
        <v>969.58</v>
      </c>
      <c r="L1009" s="19">
        <v>44804</v>
      </c>
      <c r="M1009" s="22">
        <v>350.64</v>
      </c>
      <c r="N1009" s="22">
        <v>618.94000000000005</v>
      </c>
      <c r="O1009" s="22">
        <f t="shared" si="338"/>
        <v>631.86</v>
      </c>
      <c r="P1009" s="22">
        <v>12.92</v>
      </c>
      <c r="Q1009" s="22">
        <f t="shared" si="339"/>
        <v>1.615</v>
      </c>
      <c r="R1009" s="22">
        <f t="shared" si="340"/>
        <v>6.46</v>
      </c>
      <c r="S1009" s="22">
        <f t="shared" si="341"/>
        <v>612.48</v>
      </c>
      <c r="U1009" s="22">
        <v>631.86</v>
      </c>
      <c r="V1009" s="23">
        <v>40</v>
      </c>
      <c r="W1009" s="23">
        <v>50</v>
      </c>
      <c r="X1009" s="23">
        <f t="shared" si="342"/>
        <v>-10</v>
      </c>
      <c r="Y1009" s="24">
        <f t="shared" si="343"/>
        <v>-120</v>
      </c>
      <c r="Z1009" s="24">
        <f t="shared" si="344"/>
        <v>271</v>
      </c>
      <c r="AA1009" s="22">
        <f t="shared" si="348"/>
        <v>2.3315867158671586</v>
      </c>
      <c r="AB1009" s="22">
        <f t="shared" si="349"/>
        <v>27.979040590405901</v>
      </c>
      <c r="AC1009" s="22">
        <f t="shared" si="347"/>
        <v>603.88095940959408</v>
      </c>
      <c r="AD1009" s="22">
        <f t="shared" si="345"/>
        <v>-8.5990405904059344</v>
      </c>
      <c r="AE1009" s="24"/>
      <c r="AF1009" s="4">
        <v>27.979040590405901</v>
      </c>
      <c r="AG1009" s="4">
        <v>0</v>
      </c>
      <c r="AH1009" s="4">
        <f t="shared" si="346"/>
        <v>27.979040590405901</v>
      </c>
    </row>
    <row r="1010" spans="1:34">
      <c r="A1010" s="16" t="s">
        <v>2340</v>
      </c>
      <c r="B1010" s="16" t="s">
        <v>2341</v>
      </c>
      <c r="C1010" s="16" t="s">
        <v>2308</v>
      </c>
      <c r="D1010" s="19">
        <v>38231</v>
      </c>
      <c r="E1010" s="16" t="s">
        <v>111</v>
      </c>
      <c r="F1010" s="20">
        <v>50</v>
      </c>
      <c r="G1010" s="20">
        <v>0</v>
      </c>
      <c r="H1010" s="20">
        <v>32</v>
      </c>
      <c r="I1010" s="20">
        <v>0</v>
      </c>
      <c r="J1010" s="21">
        <f t="shared" si="337"/>
        <v>384</v>
      </c>
      <c r="K1010" s="22">
        <v>816.33</v>
      </c>
      <c r="L1010" s="19">
        <v>44804</v>
      </c>
      <c r="M1010" s="22">
        <v>293.93</v>
      </c>
      <c r="N1010" s="22">
        <v>522.4</v>
      </c>
      <c r="O1010" s="22">
        <f t="shared" si="338"/>
        <v>533.28</v>
      </c>
      <c r="P1010" s="22">
        <v>10.88</v>
      </c>
      <c r="Q1010" s="22">
        <f t="shared" si="339"/>
        <v>1.36</v>
      </c>
      <c r="R1010" s="22">
        <f t="shared" si="340"/>
        <v>5.44</v>
      </c>
      <c r="S1010" s="22">
        <f t="shared" si="341"/>
        <v>516.95999999999992</v>
      </c>
      <c r="U1010" s="22">
        <v>533.28</v>
      </c>
      <c r="V1010" s="23">
        <v>40</v>
      </c>
      <c r="W1010" s="23">
        <v>50</v>
      </c>
      <c r="X1010" s="23">
        <f t="shared" si="342"/>
        <v>-10</v>
      </c>
      <c r="Y1010" s="24">
        <f t="shared" si="343"/>
        <v>-120</v>
      </c>
      <c r="Z1010" s="24">
        <f t="shared" si="344"/>
        <v>272</v>
      </c>
      <c r="AA1010" s="22">
        <f t="shared" si="348"/>
        <v>1.9605882352941175</v>
      </c>
      <c r="AB1010" s="22">
        <f t="shared" si="349"/>
        <v>23.527058823529408</v>
      </c>
      <c r="AC1010" s="22">
        <f t="shared" si="347"/>
        <v>509.75294117647059</v>
      </c>
      <c r="AD1010" s="22">
        <f t="shared" si="345"/>
        <v>-7.2070588235293371</v>
      </c>
      <c r="AE1010" s="24"/>
      <c r="AF1010" s="4">
        <v>23.527058823529408</v>
      </c>
      <c r="AG1010" s="4">
        <v>0</v>
      </c>
      <c r="AH1010" s="4">
        <f t="shared" si="346"/>
        <v>23.527058823529408</v>
      </c>
    </row>
    <row r="1011" spans="1:34">
      <c r="A1011" s="16" t="s">
        <v>2342</v>
      </c>
      <c r="B1011" s="16" t="s">
        <v>2343</v>
      </c>
      <c r="C1011" s="16" t="s">
        <v>1355</v>
      </c>
      <c r="D1011" s="19">
        <v>38261</v>
      </c>
      <c r="E1011" s="16" t="s">
        <v>111</v>
      </c>
      <c r="F1011" s="20">
        <v>50</v>
      </c>
      <c r="G1011" s="20">
        <v>0</v>
      </c>
      <c r="H1011" s="20">
        <v>32</v>
      </c>
      <c r="I1011" s="20">
        <v>1</v>
      </c>
      <c r="J1011" s="21">
        <f t="shared" si="337"/>
        <v>385</v>
      </c>
      <c r="K1011" s="22">
        <v>383.71</v>
      </c>
      <c r="L1011" s="19">
        <v>44804</v>
      </c>
      <c r="M1011" s="22">
        <v>137.6</v>
      </c>
      <c r="N1011" s="22">
        <v>246.11</v>
      </c>
      <c r="O1011" s="22">
        <f t="shared" si="338"/>
        <v>251.23000000000002</v>
      </c>
      <c r="P1011" s="22">
        <v>5.12</v>
      </c>
      <c r="Q1011" s="22">
        <f t="shared" si="339"/>
        <v>0.64</v>
      </c>
      <c r="R1011" s="22">
        <f t="shared" si="340"/>
        <v>2.56</v>
      </c>
      <c r="S1011" s="22">
        <f t="shared" si="341"/>
        <v>243.55</v>
      </c>
      <c r="U1011" s="22">
        <v>251.23000000000002</v>
      </c>
      <c r="V1011" s="23">
        <v>40</v>
      </c>
      <c r="W1011" s="23">
        <v>50</v>
      </c>
      <c r="X1011" s="23">
        <f t="shared" si="342"/>
        <v>-10</v>
      </c>
      <c r="Y1011" s="24">
        <f t="shared" si="343"/>
        <v>-120</v>
      </c>
      <c r="Z1011" s="24">
        <f t="shared" si="344"/>
        <v>273</v>
      </c>
      <c r="AA1011" s="22">
        <f t="shared" si="348"/>
        <v>0.92025641025641036</v>
      </c>
      <c r="AB1011" s="22">
        <f t="shared" si="349"/>
        <v>11.043076923076924</v>
      </c>
      <c r="AC1011" s="22">
        <f t="shared" si="347"/>
        <v>240.18692307692311</v>
      </c>
      <c r="AD1011" s="22">
        <f t="shared" si="345"/>
        <v>-3.3630769230769033</v>
      </c>
      <c r="AE1011" s="24"/>
      <c r="AF1011" s="4">
        <v>11.043076923076924</v>
      </c>
      <c r="AG1011" s="4">
        <v>0</v>
      </c>
      <c r="AH1011" s="4">
        <f t="shared" si="346"/>
        <v>11.043076923076924</v>
      </c>
    </row>
    <row r="1012" spans="1:34">
      <c r="A1012" s="16" t="s">
        <v>2344</v>
      </c>
      <c r="B1012" s="16" t="s">
        <v>2345</v>
      </c>
      <c r="C1012" s="16" t="s">
        <v>2308</v>
      </c>
      <c r="D1012" s="19">
        <v>38261</v>
      </c>
      <c r="E1012" s="16" t="s">
        <v>111</v>
      </c>
      <c r="F1012" s="20">
        <v>50</v>
      </c>
      <c r="G1012" s="20">
        <v>0</v>
      </c>
      <c r="H1012" s="20">
        <v>32</v>
      </c>
      <c r="I1012" s="20">
        <v>1</v>
      </c>
      <c r="J1012" s="21">
        <f t="shared" si="337"/>
        <v>385</v>
      </c>
      <c r="K1012" s="22">
        <v>2574.04</v>
      </c>
      <c r="L1012" s="19">
        <v>44804</v>
      </c>
      <c r="M1012" s="22">
        <v>922.35</v>
      </c>
      <c r="N1012" s="22">
        <v>1651.69</v>
      </c>
      <c r="O1012" s="22">
        <f t="shared" si="338"/>
        <v>1686.01</v>
      </c>
      <c r="P1012" s="22">
        <v>34.32</v>
      </c>
      <c r="Q1012" s="22">
        <f t="shared" si="339"/>
        <v>4.29</v>
      </c>
      <c r="R1012" s="22">
        <f t="shared" si="340"/>
        <v>17.16</v>
      </c>
      <c r="S1012" s="22">
        <f t="shared" si="341"/>
        <v>1634.53</v>
      </c>
      <c r="U1012" s="22">
        <v>1686.01</v>
      </c>
      <c r="V1012" s="23">
        <v>40</v>
      </c>
      <c r="W1012" s="23">
        <v>50</v>
      </c>
      <c r="X1012" s="23">
        <f t="shared" si="342"/>
        <v>-10</v>
      </c>
      <c r="Y1012" s="24">
        <f t="shared" si="343"/>
        <v>-120</v>
      </c>
      <c r="Z1012" s="24">
        <f t="shared" si="344"/>
        <v>273</v>
      </c>
      <c r="AA1012" s="22">
        <f t="shared" si="348"/>
        <v>6.1758608058608058</v>
      </c>
      <c r="AB1012" s="22">
        <f t="shared" si="349"/>
        <v>74.110329670329662</v>
      </c>
      <c r="AC1012" s="22">
        <f t="shared" si="347"/>
        <v>1611.8996703296702</v>
      </c>
      <c r="AD1012" s="22">
        <f t="shared" si="345"/>
        <v>-22.630329670329729</v>
      </c>
      <c r="AE1012" s="24"/>
      <c r="AF1012" s="4">
        <v>74.110329670329662</v>
      </c>
      <c r="AG1012" s="4">
        <v>0</v>
      </c>
      <c r="AH1012" s="4">
        <f t="shared" si="346"/>
        <v>74.110329670329662</v>
      </c>
    </row>
    <row r="1013" spans="1:34">
      <c r="A1013" s="16" t="s">
        <v>2346</v>
      </c>
      <c r="B1013" s="16" t="s">
        <v>2347</v>
      </c>
      <c r="C1013" s="16" t="s">
        <v>2348</v>
      </c>
      <c r="D1013" s="19">
        <v>38261</v>
      </c>
      <c r="E1013" s="16" t="s">
        <v>111</v>
      </c>
      <c r="F1013" s="20">
        <v>50</v>
      </c>
      <c r="G1013" s="20">
        <v>0</v>
      </c>
      <c r="H1013" s="20">
        <v>32</v>
      </c>
      <c r="I1013" s="20">
        <v>1</v>
      </c>
      <c r="J1013" s="21">
        <f t="shared" si="337"/>
        <v>385</v>
      </c>
      <c r="K1013" s="22">
        <v>43.36</v>
      </c>
      <c r="L1013" s="19">
        <v>44804</v>
      </c>
      <c r="M1013" s="22">
        <v>15.59</v>
      </c>
      <c r="N1013" s="22">
        <v>27.77</v>
      </c>
      <c r="O1013" s="22">
        <f t="shared" si="338"/>
        <v>28.349999999999998</v>
      </c>
      <c r="P1013" s="22">
        <v>0.57999999999999996</v>
      </c>
      <c r="Q1013" s="22">
        <f t="shared" si="339"/>
        <v>7.2499999999999995E-2</v>
      </c>
      <c r="R1013" s="22">
        <f t="shared" si="340"/>
        <v>0.28999999999999998</v>
      </c>
      <c r="S1013" s="22">
        <f t="shared" si="341"/>
        <v>27.48</v>
      </c>
      <c r="U1013" s="22">
        <v>28.349999999999998</v>
      </c>
      <c r="V1013" s="23">
        <v>40</v>
      </c>
      <c r="W1013" s="23">
        <v>50</v>
      </c>
      <c r="X1013" s="23">
        <f t="shared" si="342"/>
        <v>-10</v>
      </c>
      <c r="Y1013" s="24">
        <f t="shared" si="343"/>
        <v>-120</v>
      </c>
      <c r="Z1013" s="24">
        <f t="shared" si="344"/>
        <v>273</v>
      </c>
      <c r="AA1013" s="22">
        <f t="shared" si="348"/>
        <v>0.10384615384615384</v>
      </c>
      <c r="AB1013" s="22">
        <f t="shared" si="349"/>
        <v>1.2461538461538462</v>
      </c>
      <c r="AC1013" s="22">
        <f t="shared" si="347"/>
        <v>27.103846153846153</v>
      </c>
      <c r="AD1013" s="22">
        <f t="shared" si="345"/>
        <v>-0.37615384615384784</v>
      </c>
      <c r="AE1013" s="24"/>
      <c r="AF1013" s="4">
        <v>1.2461538461538462</v>
      </c>
      <c r="AG1013" s="4">
        <v>0</v>
      </c>
      <c r="AH1013" s="4">
        <f t="shared" si="346"/>
        <v>1.2461538461538462</v>
      </c>
    </row>
    <row r="1014" spans="1:34">
      <c r="A1014" s="16" t="s">
        <v>2349</v>
      </c>
      <c r="B1014" s="16" t="s">
        <v>2350</v>
      </c>
      <c r="C1014" s="16" t="s">
        <v>2351</v>
      </c>
      <c r="D1014" s="19">
        <v>38292</v>
      </c>
      <c r="E1014" s="16" t="s">
        <v>111</v>
      </c>
      <c r="F1014" s="20">
        <v>50</v>
      </c>
      <c r="G1014" s="20">
        <v>0</v>
      </c>
      <c r="H1014" s="20">
        <v>32</v>
      </c>
      <c r="I1014" s="20">
        <v>2</v>
      </c>
      <c r="J1014" s="21">
        <f t="shared" si="337"/>
        <v>386</v>
      </c>
      <c r="K1014" s="22">
        <v>1127.03</v>
      </c>
      <c r="L1014" s="19">
        <v>44804</v>
      </c>
      <c r="M1014" s="22">
        <v>401.97</v>
      </c>
      <c r="N1014" s="22">
        <v>725.06</v>
      </c>
      <c r="O1014" s="22">
        <f t="shared" si="338"/>
        <v>740.07999999999993</v>
      </c>
      <c r="P1014" s="22">
        <v>15.02</v>
      </c>
      <c r="Q1014" s="22">
        <f t="shared" si="339"/>
        <v>1.8774999999999999</v>
      </c>
      <c r="R1014" s="22">
        <f t="shared" si="340"/>
        <v>7.51</v>
      </c>
      <c r="S1014" s="22">
        <f t="shared" si="341"/>
        <v>717.55</v>
      </c>
      <c r="U1014" s="22">
        <v>740.07999999999993</v>
      </c>
      <c r="V1014" s="23">
        <v>40</v>
      </c>
      <c r="W1014" s="23">
        <v>50</v>
      </c>
      <c r="X1014" s="23">
        <f t="shared" si="342"/>
        <v>-10</v>
      </c>
      <c r="Y1014" s="24">
        <f t="shared" si="343"/>
        <v>-120</v>
      </c>
      <c r="Z1014" s="24">
        <f t="shared" si="344"/>
        <v>274</v>
      </c>
      <c r="AA1014" s="22">
        <f t="shared" si="348"/>
        <v>2.7010218978102185</v>
      </c>
      <c r="AB1014" s="22">
        <f t="shared" si="349"/>
        <v>32.412262773722624</v>
      </c>
      <c r="AC1014" s="22">
        <f t="shared" si="347"/>
        <v>707.66773722627727</v>
      </c>
      <c r="AD1014" s="22">
        <f t="shared" si="345"/>
        <v>-9.8822627737226867</v>
      </c>
      <c r="AE1014" s="24"/>
      <c r="AF1014" s="4">
        <v>32.412262773722624</v>
      </c>
      <c r="AG1014" s="4">
        <v>0</v>
      </c>
      <c r="AH1014" s="4">
        <f t="shared" si="346"/>
        <v>32.412262773722624</v>
      </c>
    </row>
    <row r="1015" spans="1:34">
      <c r="A1015" s="16" t="s">
        <v>2352</v>
      </c>
      <c r="B1015" s="16" t="s">
        <v>2353</v>
      </c>
      <c r="C1015" s="16" t="s">
        <v>2354</v>
      </c>
      <c r="D1015" s="19">
        <v>38292</v>
      </c>
      <c r="E1015" s="16" t="s">
        <v>111</v>
      </c>
      <c r="F1015" s="20">
        <v>50</v>
      </c>
      <c r="G1015" s="20">
        <v>0</v>
      </c>
      <c r="H1015" s="20">
        <v>32</v>
      </c>
      <c r="I1015" s="20">
        <v>2</v>
      </c>
      <c r="J1015" s="21">
        <f t="shared" si="337"/>
        <v>386</v>
      </c>
      <c r="K1015" s="22">
        <v>875.69</v>
      </c>
      <c r="L1015" s="19">
        <v>44804</v>
      </c>
      <c r="M1015" s="22">
        <v>312.27</v>
      </c>
      <c r="N1015" s="22">
        <v>563.41999999999996</v>
      </c>
      <c r="O1015" s="22">
        <f t="shared" si="338"/>
        <v>575.08999999999992</v>
      </c>
      <c r="P1015" s="22">
        <v>11.67</v>
      </c>
      <c r="Q1015" s="22">
        <f t="shared" si="339"/>
        <v>1.45875</v>
      </c>
      <c r="R1015" s="22">
        <f t="shared" si="340"/>
        <v>5.835</v>
      </c>
      <c r="S1015" s="22">
        <f t="shared" si="341"/>
        <v>557.58499999999992</v>
      </c>
      <c r="U1015" s="22">
        <v>575.08999999999992</v>
      </c>
      <c r="V1015" s="23">
        <v>40</v>
      </c>
      <c r="W1015" s="23">
        <v>50</v>
      </c>
      <c r="X1015" s="23">
        <f t="shared" si="342"/>
        <v>-10</v>
      </c>
      <c r="Y1015" s="24">
        <f t="shared" si="343"/>
        <v>-120</v>
      </c>
      <c r="Z1015" s="24">
        <f t="shared" si="344"/>
        <v>274</v>
      </c>
      <c r="AA1015" s="22">
        <f t="shared" si="348"/>
        <v>2.098868613138686</v>
      </c>
      <c r="AB1015" s="22">
        <f t="shared" si="349"/>
        <v>25.186423357664232</v>
      </c>
      <c r="AC1015" s="22">
        <f t="shared" si="347"/>
        <v>549.90357664233568</v>
      </c>
      <c r="AD1015" s="22">
        <f t="shared" si="345"/>
        <v>-7.6814233576642437</v>
      </c>
      <c r="AE1015" s="24"/>
      <c r="AF1015" s="4">
        <v>25.186423357664232</v>
      </c>
      <c r="AG1015" s="4">
        <v>0</v>
      </c>
      <c r="AH1015" s="4">
        <f t="shared" si="346"/>
        <v>25.186423357664232</v>
      </c>
    </row>
    <row r="1016" spans="1:34">
      <c r="A1016" s="16" t="s">
        <v>2355</v>
      </c>
      <c r="B1016" s="16" t="s">
        <v>2356</v>
      </c>
      <c r="C1016" s="16" t="s">
        <v>2357</v>
      </c>
      <c r="D1016" s="19">
        <v>38292</v>
      </c>
      <c r="E1016" s="16" t="s">
        <v>111</v>
      </c>
      <c r="F1016" s="20">
        <v>50</v>
      </c>
      <c r="G1016" s="20">
        <v>0</v>
      </c>
      <c r="H1016" s="20">
        <v>32</v>
      </c>
      <c r="I1016" s="20">
        <v>2</v>
      </c>
      <c r="J1016" s="21">
        <f t="shared" si="337"/>
        <v>386</v>
      </c>
      <c r="K1016" s="22">
        <v>236.64</v>
      </c>
      <c r="L1016" s="19">
        <v>44804</v>
      </c>
      <c r="M1016" s="22">
        <v>84.35</v>
      </c>
      <c r="N1016" s="22">
        <v>152.29</v>
      </c>
      <c r="O1016" s="22">
        <f t="shared" si="338"/>
        <v>155.44</v>
      </c>
      <c r="P1016" s="22">
        <v>3.15</v>
      </c>
      <c r="Q1016" s="22">
        <f t="shared" si="339"/>
        <v>0.39374999999999999</v>
      </c>
      <c r="R1016" s="22">
        <f t="shared" si="340"/>
        <v>1.575</v>
      </c>
      <c r="S1016" s="22">
        <f t="shared" si="341"/>
        <v>150.715</v>
      </c>
      <c r="U1016" s="22">
        <v>155.44</v>
      </c>
      <c r="V1016" s="23">
        <v>40</v>
      </c>
      <c r="W1016" s="23">
        <v>50</v>
      </c>
      <c r="X1016" s="23">
        <f t="shared" si="342"/>
        <v>-10</v>
      </c>
      <c r="Y1016" s="24">
        <f t="shared" si="343"/>
        <v>-120</v>
      </c>
      <c r="Z1016" s="24">
        <f t="shared" si="344"/>
        <v>274</v>
      </c>
      <c r="AA1016" s="22">
        <f t="shared" si="348"/>
        <v>0.56729927007299275</v>
      </c>
      <c r="AB1016" s="22">
        <f t="shared" si="349"/>
        <v>6.8075912408759134</v>
      </c>
      <c r="AC1016" s="22">
        <f t="shared" si="347"/>
        <v>148.63240875912408</v>
      </c>
      <c r="AD1016" s="22">
        <f t="shared" si="345"/>
        <v>-2.082591240875928</v>
      </c>
      <c r="AE1016" s="24"/>
      <c r="AF1016" s="4">
        <v>6.8075912408759134</v>
      </c>
      <c r="AG1016" s="4">
        <v>0</v>
      </c>
      <c r="AH1016" s="4">
        <f t="shared" si="346"/>
        <v>6.8075912408759134</v>
      </c>
    </row>
    <row r="1017" spans="1:34">
      <c r="A1017" s="16" t="s">
        <v>2358</v>
      </c>
      <c r="B1017" s="16" t="s">
        <v>2359</v>
      </c>
      <c r="C1017" s="16" t="s">
        <v>2308</v>
      </c>
      <c r="D1017" s="19">
        <v>38292</v>
      </c>
      <c r="E1017" s="16" t="s">
        <v>111</v>
      </c>
      <c r="F1017" s="20">
        <v>50</v>
      </c>
      <c r="G1017" s="20">
        <v>0</v>
      </c>
      <c r="H1017" s="20">
        <v>32</v>
      </c>
      <c r="I1017" s="20">
        <v>2</v>
      </c>
      <c r="J1017" s="21">
        <f t="shared" si="337"/>
        <v>386</v>
      </c>
      <c r="K1017" s="22">
        <v>827.39</v>
      </c>
      <c r="L1017" s="19">
        <v>44804</v>
      </c>
      <c r="M1017" s="22">
        <v>295.14999999999998</v>
      </c>
      <c r="N1017" s="22">
        <v>532.24</v>
      </c>
      <c r="O1017" s="22">
        <f t="shared" si="338"/>
        <v>543.27</v>
      </c>
      <c r="P1017" s="22">
        <v>11.03</v>
      </c>
      <c r="Q1017" s="22">
        <f t="shared" si="339"/>
        <v>1.3787499999999999</v>
      </c>
      <c r="R1017" s="22">
        <f t="shared" si="340"/>
        <v>5.5149999999999997</v>
      </c>
      <c r="S1017" s="22">
        <f t="shared" si="341"/>
        <v>526.72500000000002</v>
      </c>
      <c r="U1017" s="22">
        <v>543.27</v>
      </c>
      <c r="V1017" s="23">
        <v>40</v>
      </c>
      <c r="W1017" s="23">
        <v>50</v>
      </c>
      <c r="X1017" s="23">
        <f t="shared" si="342"/>
        <v>-10</v>
      </c>
      <c r="Y1017" s="24">
        <f t="shared" si="343"/>
        <v>-120</v>
      </c>
      <c r="Z1017" s="24">
        <f t="shared" si="344"/>
        <v>274</v>
      </c>
      <c r="AA1017" s="22">
        <f t="shared" si="348"/>
        <v>1.9827372262773721</v>
      </c>
      <c r="AB1017" s="22">
        <f t="shared" si="349"/>
        <v>23.792846715328466</v>
      </c>
      <c r="AC1017" s="22">
        <f t="shared" si="347"/>
        <v>519.47715328467154</v>
      </c>
      <c r="AD1017" s="22">
        <f t="shared" si="345"/>
        <v>-7.2478467153284782</v>
      </c>
      <c r="AE1017" s="24"/>
      <c r="AF1017" s="4">
        <v>23.792846715328466</v>
      </c>
      <c r="AG1017" s="4">
        <v>0</v>
      </c>
      <c r="AH1017" s="4">
        <f t="shared" si="346"/>
        <v>23.792846715328466</v>
      </c>
    </row>
    <row r="1018" spans="1:34">
      <c r="A1018" s="16" t="s">
        <v>2360</v>
      </c>
      <c r="B1018" s="16" t="s">
        <v>2361</v>
      </c>
      <c r="C1018" s="16" t="s">
        <v>2308</v>
      </c>
      <c r="D1018" s="19">
        <v>38322</v>
      </c>
      <c r="E1018" s="16" t="s">
        <v>111</v>
      </c>
      <c r="F1018" s="20">
        <v>50</v>
      </c>
      <c r="G1018" s="20">
        <v>0</v>
      </c>
      <c r="H1018" s="20">
        <v>32</v>
      </c>
      <c r="I1018" s="20">
        <v>3</v>
      </c>
      <c r="J1018" s="21">
        <f t="shared" si="337"/>
        <v>387</v>
      </c>
      <c r="K1018" s="22">
        <v>2077.0500000000002</v>
      </c>
      <c r="L1018" s="19">
        <v>44804</v>
      </c>
      <c r="M1018" s="22">
        <v>737.33</v>
      </c>
      <c r="N1018" s="22">
        <v>1339.72</v>
      </c>
      <c r="O1018" s="22">
        <f t="shared" si="338"/>
        <v>1367.41</v>
      </c>
      <c r="P1018" s="22">
        <v>27.69</v>
      </c>
      <c r="Q1018" s="22">
        <f t="shared" si="339"/>
        <v>3.4612500000000002</v>
      </c>
      <c r="R1018" s="22">
        <f t="shared" si="340"/>
        <v>13.845000000000001</v>
      </c>
      <c r="S1018" s="22">
        <f t="shared" si="341"/>
        <v>1325.875</v>
      </c>
      <c r="U1018" s="22">
        <v>1367.41</v>
      </c>
      <c r="V1018" s="23">
        <v>40</v>
      </c>
      <c r="W1018" s="23">
        <v>50</v>
      </c>
      <c r="X1018" s="23">
        <f t="shared" si="342"/>
        <v>-10</v>
      </c>
      <c r="Y1018" s="24">
        <f t="shared" si="343"/>
        <v>-120</v>
      </c>
      <c r="Z1018" s="24">
        <f t="shared" si="344"/>
        <v>275</v>
      </c>
      <c r="AA1018" s="22">
        <f t="shared" si="348"/>
        <v>4.9724000000000004</v>
      </c>
      <c r="AB1018" s="22">
        <f t="shared" si="349"/>
        <v>59.668800000000005</v>
      </c>
      <c r="AC1018" s="22">
        <f t="shared" si="347"/>
        <v>1307.7412000000002</v>
      </c>
      <c r="AD1018" s="22">
        <f t="shared" si="345"/>
        <v>-18.133799999999837</v>
      </c>
      <c r="AE1018" s="24"/>
      <c r="AF1018" s="4">
        <v>59.668800000000005</v>
      </c>
      <c r="AG1018" s="4">
        <v>0</v>
      </c>
      <c r="AH1018" s="4">
        <f t="shared" si="346"/>
        <v>59.668800000000005</v>
      </c>
    </row>
    <row r="1019" spans="1:34">
      <c r="A1019" s="16" t="s">
        <v>2362</v>
      </c>
      <c r="B1019" s="16" t="s">
        <v>2363</v>
      </c>
      <c r="C1019" s="16" t="s">
        <v>1355</v>
      </c>
      <c r="D1019" s="19">
        <v>38353</v>
      </c>
      <c r="E1019" s="16" t="s">
        <v>111</v>
      </c>
      <c r="F1019" s="20">
        <v>50</v>
      </c>
      <c r="G1019" s="20">
        <v>0</v>
      </c>
      <c r="H1019" s="20">
        <v>32</v>
      </c>
      <c r="I1019" s="20">
        <v>4</v>
      </c>
      <c r="J1019" s="21">
        <f t="shared" si="337"/>
        <v>388</v>
      </c>
      <c r="K1019" s="22">
        <v>156.78</v>
      </c>
      <c r="L1019" s="19">
        <v>44804</v>
      </c>
      <c r="M1019" s="22">
        <v>55.47</v>
      </c>
      <c r="N1019" s="22">
        <v>101.31</v>
      </c>
      <c r="O1019" s="22">
        <f t="shared" si="338"/>
        <v>103.4</v>
      </c>
      <c r="P1019" s="22">
        <v>2.09</v>
      </c>
      <c r="Q1019" s="22">
        <f t="shared" si="339"/>
        <v>0.26124999999999998</v>
      </c>
      <c r="R1019" s="22">
        <f t="shared" si="340"/>
        <v>1.0449999999999999</v>
      </c>
      <c r="S1019" s="22">
        <f t="shared" si="341"/>
        <v>100.265</v>
      </c>
      <c r="U1019" s="22">
        <v>103.4</v>
      </c>
      <c r="V1019" s="23">
        <v>40</v>
      </c>
      <c r="W1019" s="23">
        <v>50</v>
      </c>
      <c r="X1019" s="23">
        <f t="shared" si="342"/>
        <v>-10</v>
      </c>
      <c r="Y1019" s="24">
        <f t="shared" si="343"/>
        <v>-120</v>
      </c>
      <c r="Z1019" s="24">
        <f t="shared" si="344"/>
        <v>276</v>
      </c>
      <c r="AA1019" s="22">
        <f t="shared" si="348"/>
        <v>0.37463768115942031</v>
      </c>
      <c r="AB1019" s="22">
        <f t="shared" si="349"/>
        <v>4.4956521739130437</v>
      </c>
      <c r="AC1019" s="22">
        <f t="shared" si="347"/>
        <v>98.904347826086962</v>
      </c>
      <c r="AD1019" s="22">
        <f t="shared" si="345"/>
        <v>-1.3606521739130386</v>
      </c>
      <c r="AE1019" s="24"/>
      <c r="AF1019" s="4">
        <v>4.4956521739130437</v>
      </c>
      <c r="AG1019" s="4">
        <v>0</v>
      </c>
      <c r="AH1019" s="4">
        <f t="shared" si="346"/>
        <v>4.4956521739130437</v>
      </c>
    </row>
    <row r="1020" spans="1:34">
      <c r="A1020" s="16" t="s">
        <v>2364</v>
      </c>
      <c r="B1020" s="16" t="s">
        <v>2365</v>
      </c>
      <c r="C1020" s="16" t="s">
        <v>2366</v>
      </c>
      <c r="D1020" s="19">
        <v>38353</v>
      </c>
      <c r="E1020" s="16" t="s">
        <v>111</v>
      </c>
      <c r="F1020" s="20">
        <v>50</v>
      </c>
      <c r="G1020" s="20">
        <v>0</v>
      </c>
      <c r="H1020" s="20">
        <v>32</v>
      </c>
      <c r="I1020" s="20">
        <v>4</v>
      </c>
      <c r="J1020" s="21">
        <f t="shared" si="337"/>
        <v>388</v>
      </c>
      <c r="K1020" s="22">
        <v>20.59</v>
      </c>
      <c r="L1020" s="19">
        <v>44804</v>
      </c>
      <c r="M1020" s="22">
        <v>7.24</v>
      </c>
      <c r="N1020" s="22">
        <v>13.35</v>
      </c>
      <c r="O1020" s="22">
        <f t="shared" si="338"/>
        <v>13.62</v>
      </c>
      <c r="P1020" s="22">
        <v>0.27</v>
      </c>
      <c r="Q1020" s="22">
        <f t="shared" si="339"/>
        <v>3.3750000000000002E-2</v>
      </c>
      <c r="R1020" s="22">
        <f t="shared" si="340"/>
        <v>0.13500000000000001</v>
      </c>
      <c r="S1020" s="22">
        <f t="shared" si="341"/>
        <v>13.215</v>
      </c>
      <c r="U1020" s="22">
        <v>13.62</v>
      </c>
      <c r="V1020" s="23">
        <v>40</v>
      </c>
      <c r="W1020" s="23">
        <v>50</v>
      </c>
      <c r="X1020" s="23">
        <f t="shared" si="342"/>
        <v>-10</v>
      </c>
      <c r="Y1020" s="24">
        <f t="shared" si="343"/>
        <v>-120</v>
      </c>
      <c r="Z1020" s="24">
        <f t="shared" si="344"/>
        <v>276</v>
      </c>
      <c r="AA1020" s="22">
        <f t="shared" si="348"/>
        <v>4.9347826086956516E-2</v>
      </c>
      <c r="AB1020" s="22">
        <f t="shared" si="349"/>
        <v>0.59217391304347822</v>
      </c>
      <c r="AC1020" s="22">
        <f t="shared" si="347"/>
        <v>13.027826086956521</v>
      </c>
      <c r="AD1020" s="22">
        <f t="shared" si="345"/>
        <v>-0.18717391304347863</v>
      </c>
      <c r="AE1020" s="24"/>
      <c r="AF1020" s="4">
        <v>0.59217391304347822</v>
      </c>
      <c r="AG1020" s="4">
        <v>0</v>
      </c>
      <c r="AH1020" s="4">
        <f t="shared" si="346"/>
        <v>0.59217391304347822</v>
      </c>
    </row>
    <row r="1021" spans="1:34">
      <c r="A1021" s="16" t="s">
        <v>2367</v>
      </c>
      <c r="B1021" s="16" t="s">
        <v>2368</v>
      </c>
      <c r="C1021" s="16" t="s">
        <v>2369</v>
      </c>
      <c r="D1021" s="19">
        <v>38353</v>
      </c>
      <c r="E1021" s="16" t="s">
        <v>111</v>
      </c>
      <c r="F1021" s="20">
        <v>50</v>
      </c>
      <c r="G1021" s="20">
        <v>0</v>
      </c>
      <c r="H1021" s="20">
        <v>32</v>
      </c>
      <c r="I1021" s="20">
        <v>4</v>
      </c>
      <c r="J1021" s="21">
        <f t="shared" si="337"/>
        <v>388</v>
      </c>
      <c r="K1021" s="22">
        <v>920.56</v>
      </c>
      <c r="L1021" s="19">
        <v>44804</v>
      </c>
      <c r="M1021" s="22">
        <v>325.24</v>
      </c>
      <c r="N1021" s="22">
        <v>595.32000000000005</v>
      </c>
      <c r="O1021" s="22">
        <f t="shared" si="338"/>
        <v>607.59</v>
      </c>
      <c r="P1021" s="22">
        <v>12.27</v>
      </c>
      <c r="Q1021" s="22">
        <f t="shared" si="339"/>
        <v>1.5337499999999999</v>
      </c>
      <c r="R1021" s="22">
        <f t="shared" si="340"/>
        <v>6.1349999999999998</v>
      </c>
      <c r="S1021" s="22">
        <f t="shared" si="341"/>
        <v>589.18500000000006</v>
      </c>
      <c r="U1021" s="22">
        <v>607.59</v>
      </c>
      <c r="V1021" s="23">
        <v>40</v>
      </c>
      <c r="W1021" s="23">
        <v>50</v>
      </c>
      <c r="X1021" s="23">
        <f t="shared" si="342"/>
        <v>-10</v>
      </c>
      <c r="Y1021" s="24">
        <f t="shared" si="343"/>
        <v>-120</v>
      </c>
      <c r="Z1021" s="24">
        <f t="shared" si="344"/>
        <v>276</v>
      </c>
      <c r="AA1021" s="22">
        <f t="shared" si="348"/>
        <v>2.2014130434782611</v>
      </c>
      <c r="AB1021" s="22">
        <f t="shared" si="349"/>
        <v>26.416956521739131</v>
      </c>
      <c r="AC1021" s="22">
        <f t="shared" si="347"/>
        <v>581.17304347826087</v>
      </c>
      <c r="AD1021" s="22">
        <f t="shared" si="345"/>
        <v>-8.0119565217391937</v>
      </c>
      <c r="AE1021" s="24"/>
      <c r="AF1021" s="4">
        <v>26.416956521739131</v>
      </c>
      <c r="AG1021" s="4">
        <v>0</v>
      </c>
      <c r="AH1021" s="4">
        <f t="shared" si="346"/>
        <v>26.416956521739131</v>
      </c>
    </row>
    <row r="1022" spans="1:34">
      <c r="A1022" s="16" t="s">
        <v>2370</v>
      </c>
      <c r="B1022" s="16" t="s">
        <v>2371</v>
      </c>
      <c r="C1022" s="16" t="s">
        <v>2372</v>
      </c>
      <c r="D1022" s="19">
        <v>38353</v>
      </c>
      <c r="E1022" s="16" t="s">
        <v>111</v>
      </c>
      <c r="F1022" s="20">
        <v>50</v>
      </c>
      <c r="G1022" s="20">
        <v>0</v>
      </c>
      <c r="H1022" s="20">
        <v>32</v>
      </c>
      <c r="I1022" s="20">
        <v>4</v>
      </c>
      <c r="J1022" s="21">
        <f t="shared" si="337"/>
        <v>388</v>
      </c>
      <c r="K1022" s="22">
        <v>-59.63</v>
      </c>
      <c r="L1022" s="19">
        <v>44804</v>
      </c>
      <c r="M1022" s="22">
        <v>-21.03</v>
      </c>
      <c r="N1022" s="22">
        <v>-38.6</v>
      </c>
      <c r="O1022" s="22">
        <f t="shared" si="338"/>
        <v>-39.39</v>
      </c>
      <c r="P1022" s="22">
        <v>-0.79</v>
      </c>
      <c r="Q1022" s="22">
        <f t="shared" si="339"/>
        <v>-9.8750000000000004E-2</v>
      </c>
      <c r="R1022" s="22">
        <f t="shared" si="340"/>
        <v>-0.39500000000000002</v>
      </c>
      <c r="S1022" s="22">
        <f t="shared" si="341"/>
        <v>-38.204999999999998</v>
      </c>
      <c r="U1022" s="22">
        <v>-39.39</v>
      </c>
      <c r="V1022" s="23">
        <v>40</v>
      </c>
      <c r="W1022" s="23">
        <v>50</v>
      </c>
      <c r="X1022" s="23">
        <f t="shared" si="342"/>
        <v>-10</v>
      </c>
      <c r="Y1022" s="24">
        <f t="shared" si="343"/>
        <v>-120</v>
      </c>
      <c r="Z1022" s="24">
        <f t="shared" si="344"/>
        <v>276</v>
      </c>
      <c r="AA1022" s="22">
        <f t="shared" si="348"/>
        <v>-0.14271739130434782</v>
      </c>
      <c r="AB1022" s="22">
        <f t="shared" si="349"/>
        <v>-1.712608695652174</v>
      </c>
      <c r="AC1022" s="22">
        <f t="shared" si="347"/>
        <v>-37.677391304347829</v>
      </c>
      <c r="AD1022" s="22">
        <f t="shared" si="345"/>
        <v>0.5276086956521695</v>
      </c>
      <c r="AE1022" s="24"/>
      <c r="AF1022" s="4">
        <v>-1.712608695652174</v>
      </c>
      <c r="AG1022" s="4">
        <v>0</v>
      </c>
      <c r="AH1022" s="4">
        <f t="shared" si="346"/>
        <v>-1.712608695652174</v>
      </c>
    </row>
    <row r="1023" spans="1:34">
      <c r="A1023" s="16" t="s">
        <v>2373</v>
      </c>
      <c r="B1023" s="16" t="s">
        <v>2374</v>
      </c>
      <c r="C1023" s="16" t="s">
        <v>2308</v>
      </c>
      <c r="D1023" s="19">
        <v>38353</v>
      </c>
      <c r="E1023" s="16" t="s">
        <v>111</v>
      </c>
      <c r="F1023" s="20">
        <v>50</v>
      </c>
      <c r="G1023" s="20">
        <v>0</v>
      </c>
      <c r="H1023" s="20">
        <v>32</v>
      </c>
      <c r="I1023" s="20">
        <v>4</v>
      </c>
      <c r="J1023" s="21">
        <f t="shared" si="337"/>
        <v>388</v>
      </c>
      <c r="K1023" s="22">
        <v>1374.39</v>
      </c>
      <c r="L1023" s="19">
        <v>44804</v>
      </c>
      <c r="M1023" s="22">
        <v>485.65</v>
      </c>
      <c r="N1023" s="22">
        <v>888.74</v>
      </c>
      <c r="O1023" s="22">
        <f t="shared" si="338"/>
        <v>907.06000000000006</v>
      </c>
      <c r="P1023" s="22">
        <v>18.32</v>
      </c>
      <c r="Q1023" s="22">
        <f t="shared" si="339"/>
        <v>2.29</v>
      </c>
      <c r="R1023" s="22">
        <f t="shared" si="340"/>
        <v>9.16</v>
      </c>
      <c r="S1023" s="22">
        <f t="shared" si="341"/>
        <v>879.58</v>
      </c>
      <c r="U1023" s="22">
        <v>907.06000000000006</v>
      </c>
      <c r="V1023" s="23">
        <v>40</v>
      </c>
      <c r="W1023" s="23">
        <v>50</v>
      </c>
      <c r="X1023" s="23">
        <f t="shared" si="342"/>
        <v>-10</v>
      </c>
      <c r="Y1023" s="24">
        <f t="shared" si="343"/>
        <v>-120</v>
      </c>
      <c r="Z1023" s="24">
        <f t="shared" si="344"/>
        <v>276</v>
      </c>
      <c r="AA1023" s="22">
        <f t="shared" si="348"/>
        <v>3.2864492753623189</v>
      </c>
      <c r="AB1023" s="22">
        <f t="shared" si="349"/>
        <v>39.437391304347827</v>
      </c>
      <c r="AC1023" s="22">
        <f t="shared" si="347"/>
        <v>867.62260869565227</v>
      </c>
      <c r="AD1023" s="22">
        <f t="shared" si="345"/>
        <v>-11.957391304347766</v>
      </c>
      <c r="AE1023" s="24"/>
      <c r="AF1023" s="4">
        <v>39.437391304347827</v>
      </c>
      <c r="AG1023" s="4">
        <v>0</v>
      </c>
      <c r="AH1023" s="4">
        <f t="shared" si="346"/>
        <v>39.437391304347827</v>
      </c>
    </row>
    <row r="1024" spans="1:34">
      <c r="A1024" s="16" t="s">
        <v>2375</v>
      </c>
      <c r="B1024" s="16" t="s">
        <v>2376</v>
      </c>
      <c r="C1024" s="16" t="s">
        <v>2308</v>
      </c>
      <c r="D1024" s="19">
        <v>38384</v>
      </c>
      <c r="E1024" s="16" t="s">
        <v>111</v>
      </c>
      <c r="F1024" s="20">
        <v>50</v>
      </c>
      <c r="G1024" s="20">
        <v>0</v>
      </c>
      <c r="H1024" s="20">
        <v>32</v>
      </c>
      <c r="I1024" s="20">
        <v>5</v>
      </c>
      <c r="J1024" s="21">
        <f t="shared" si="337"/>
        <v>389</v>
      </c>
      <c r="K1024" s="22">
        <v>725.65</v>
      </c>
      <c r="L1024" s="19">
        <v>44804</v>
      </c>
      <c r="M1024" s="22">
        <v>255.14</v>
      </c>
      <c r="N1024" s="22">
        <v>470.51</v>
      </c>
      <c r="O1024" s="22">
        <f t="shared" si="338"/>
        <v>480.18</v>
      </c>
      <c r="P1024" s="22">
        <v>9.67</v>
      </c>
      <c r="Q1024" s="22">
        <f t="shared" si="339"/>
        <v>1.20875</v>
      </c>
      <c r="R1024" s="22">
        <f t="shared" si="340"/>
        <v>4.835</v>
      </c>
      <c r="S1024" s="22">
        <f t="shared" si="341"/>
        <v>465.67500000000001</v>
      </c>
      <c r="U1024" s="22">
        <v>480.18</v>
      </c>
      <c r="V1024" s="23">
        <v>40</v>
      </c>
      <c r="W1024" s="23">
        <v>50</v>
      </c>
      <c r="X1024" s="23">
        <f t="shared" si="342"/>
        <v>-10</v>
      </c>
      <c r="Y1024" s="24">
        <f t="shared" si="343"/>
        <v>-120</v>
      </c>
      <c r="Z1024" s="24">
        <f t="shared" si="344"/>
        <v>277</v>
      </c>
      <c r="AA1024" s="22">
        <f t="shared" si="348"/>
        <v>1.7335018050541517</v>
      </c>
      <c r="AB1024" s="22">
        <f t="shared" si="349"/>
        <v>20.802021660649821</v>
      </c>
      <c r="AC1024" s="22">
        <f t="shared" si="347"/>
        <v>459.37797833935019</v>
      </c>
      <c r="AD1024" s="22">
        <f t="shared" si="345"/>
        <v>-6.2970216606498184</v>
      </c>
      <c r="AE1024" s="24"/>
      <c r="AF1024" s="4">
        <v>20.802021660649821</v>
      </c>
      <c r="AG1024" s="4">
        <v>0</v>
      </c>
      <c r="AH1024" s="4">
        <f t="shared" si="346"/>
        <v>20.802021660649821</v>
      </c>
    </row>
    <row r="1025" spans="1:34">
      <c r="A1025" s="16" t="s">
        <v>2377</v>
      </c>
      <c r="B1025" s="16" t="s">
        <v>2378</v>
      </c>
      <c r="C1025" s="16" t="s">
        <v>2268</v>
      </c>
      <c r="D1025" s="19">
        <v>38384</v>
      </c>
      <c r="E1025" s="16" t="s">
        <v>111</v>
      </c>
      <c r="F1025" s="20">
        <v>50</v>
      </c>
      <c r="G1025" s="20">
        <v>0</v>
      </c>
      <c r="H1025" s="20">
        <v>32</v>
      </c>
      <c r="I1025" s="20">
        <v>5</v>
      </c>
      <c r="J1025" s="21">
        <f t="shared" si="337"/>
        <v>389</v>
      </c>
      <c r="K1025" s="22">
        <v>494.21</v>
      </c>
      <c r="L1025" s="19">
        <v>44804</v>
      </c>
      <c r="M1025" s="22">
        <v>173.89</v>
      </c>
      <c r="N1025" s="22">
        <v>320.32</v>
      </c>
      <c r="O1025" s="22">
        <f t="shared" si="338"/>
        <v>326.90999999999997</v>
      </c>
      <c r="P1025" s="22">
        <v>6.59</v>
      </c>
      <c r="Q1025" s="22">
        <f t="shared" si="339"/>
        <v>0.82374999999999998</v>
      </c>
      <c r="R1025" s="22">
        <f t="shared" si="340"/>
        <v>3.2949999999999999</v>
      </c>
      <c r="S1025" s="22">
        <f t="shared" si="341"/>
        <v>317.02499999999998</v>
      </c>
      <c r="U1025" s="22">
        <v>326.90999999999997</v>
      </c>
      <c r="V1025" s="23">
        <v>40</v>
      </c>
      <c r="W1025" s="23">
        <v>50</v>
      </c>
      <c r="X1025" s="23">
        <f t="shared" si="342"/>
        <v>-10</v>
      </c>
      <c r="Y1025" s="24">
        <f t="shared" si="343"/>
        <v>-120</v>
      </c>
      <c r="Z1025" s="24">
        <f t="shared" si="344"/>
        <v>277</v>
      </c>
      <c r="AA1025" s="22">
        <f t="shared" si="348"/>
        <v>1.1801805054151624</v>
      </c>
      <c r="AB1025" s="22">
        <f t="shared" si="349"/>
        <v>14.16216606498195</v>
      </c>
      <c r="AC1025" s="22">
        <f t="shared" si="347"/>
        <v>312.74783393501804</v>
      </c>
      <c r="AD1025" s="22">
        <f t="shared" si="345"/>
        <v>-4.277166064981941</v>
      </c>
      <c r="AE1025" s="24"/>
      <c r="AF1025" s="4">
        <v>14.16216606498195</v>
      </c>
      <c r="AG1025" s="4">
        <v>0</v>
      </c>
      <c r="AH1025" s="4">
        <f t="shared" si="346"/>
        <v>14.16216606498195</v>
      </c>
    </row>
    <row r="1026" spans="1:34">
      <c r="A1026" s="16" t="s">
        <v>2379</v>
      </c>
      <c r="B1026" s="16" t="s">
        <v>2380</v>
      </c>
      <c r="C1026" s="16" t="s">
        <v>2308</v>
      </c>
      <c r="D1026" s="19">
        <v>38412</v>
      </c>
      <c r="E1026" s="16" t="s">
        <v>111</v>
      </c>
      <c r="F1026" s="20">
        <v>50</v>
      </c>
      <c r="G1026" s="20">
        <v>0</v>
      </c>
      <c r="H1026" s="20">
        <v>32</v>
      </c>
      <c r="I1026" s="20">
        <v>6</v>
      </c>
      <c r="J1026" s="21">
        <f t="shared" si="337"/>
        <v>390</v>
      </c>
      <c r="K1026" s="22">
        <v>250.4</v>
      </c>
      <c r="L1026" s="19">
        <v>44804</v>
      </c>
      <c r="M1026" s="22">
        <v>87.68</v>
      </c>
      <c r="N1026" s="22">
        <v>162.72</v>
      </c>
      <c r="O1026" s="22">
        <f t="shared" si="338"/>
        <v>166.06</v>
      </c>
      <c r="P1026" s="22">
        <v>3.34</v>
      </c>
      <c r="Q1026" s="22">
        <f t="shared" si="339"/>
        <v>0.41749999999999998</v>
      </c>
      <c r="R1026" s="22">
        <f t="shared" si="340"/>
        <v>1.67</v>
      </c>
      <c r="S1026" s="22">
        <f t="shared" si="341"/>
        <v>161.05000000000001</v>
      </c>
      <c r="U1026" s="22">
        <v>166.06</v>
      </c>
      <c r="V1026" s="23">
        <v>40</v>
      </c>
      <c r="W1026" s="23">
        <v>50</v>
      </c>
      <c r="X1026" s="23">
        <f t="shared" si="342"/>
        <v>-10</v>
      </c>
      <c r="Y1026" s="24">
        <f t="shared" si="343"/>
        <v>-120</v>
      </c>
      <c r="Z1026" s="24">
        <f t="shared" si="344"/>
        <v>278</v>
      </c>
      <c r="AA1026" s="22">
        <f t="shared" si="348"/>
        <v>0.59733812949640286</v>
      </c>
      <c r="AB1026" s="22">
        <f t="shared" si="349"/>
        <v>7.1680575539568343</v>
      </c>
      <c r="AC1026" s="22">
        <f t="shared" si="347"/>
        <v>158.89194244604317</v>
      </c>
      <c r="AD1026" s="22">
        <f t="shared" si="345"/>
        <v>-2.1580575539568372</v>
      </c>
      <c r="AE1026" s="24"/>
      <c r="AF1026" s="4">
        <v>7.1680575539568343</v>
      </c>
      <c r="AG1026" s="4">
        <v>0</v>
      </c>
      <c r="AH1026" s="4">
        <f t="shared" si="346"/>
        <v>7.1680575539568343</v>
      </c>
    </row>
    <row r="1027" spans="1:34">
      <c r="A1027" s="16" t="s">
        <v>2381</v>
      </c>
      <c r="B1027" s="16" t="s">
        <v>2382</v>
      </c>
      <c r="C1027" s="16" t="s">
        <v>1355</v>
      </c>
      <c r="D1027" s="19">
        <v>38443</v>
      </c>
      <c r="E1027" s="16" t="s">
        <v>111</v>
      </c>
      <c r="F1027" s="20">
        <v>50</v>
      </c>
      <c r="G1027" s="20">
        <v>0</v>
      </c>
      <c r="H1027" s="20">
        <v>32</v>
      </c>
      <c r="I1027" s="20">
        <v>7</v>
      </c>
      <c r="J1027" s="21">
        <f t="shared" si="337"/>
        <v>391</v>
      </c>
      <c r="K1027" s="22">
        <v>367.26</v>
      </c>
      <c r="L1027" s="19">
        <v>44804</v>
      </c>
      <c r="M1027" s="22">
        <v>128.01</v>
      </c>
      <c r="N1027" s="22">
        <v>239.25</v>
      </c>
      <c r="O1027" s="22">
        <f t="shared" si="338"/>
        <v>244.15</v>
      </c>
      <c r="P1027" s="22">
        <v>4.9000000000000004</v>
      </c>
      <c r="Q1027" s="22">
        <f t="shared" si="339"/>
        <v>0.61250000000000004</v>
      </c>
      <c r="R1027" s="22">
        <f t="shared" si="340"/>
        <v>2.4500000000000002</v>
      </c>
      <c r="S1027" s="22">
        <f t="shared" si="341"/>
        <v>236.8</v>
      </c>
      <c r="U1027" s="22">
        <v>244.15</v>
      </c>
      <c r="V1027" s="23">
        <v>40</v>
      </c>
      <c r="W1027" s="23">
        <v>50</v>
      </c>
      <c r="X1027" s="23">
        <f t="shared" si="342"/>
        <v>-10</v>
      </c>
      <c r="Y1027" s="24">
        <f t="shared" si="343"/>
        <v>-120</v>
      </c>
      <c r="Z1027" s="24">
        <f t="shared" si="344"/>
        <v>279</v>
      </c>
      <c r="AA1027" s="22">
        <f t="shared" si="348"/>
        <v>0.87508960573476702</v>
      </c>
      <c r="AB1027" s="22">
        <f t="shared" si="349"/>
        <v>10.501075268817203</v>
      </c>
      <c r="AC1027" s="22">
        <f t="shared" si="347"/>
        <v>233.6489247311828</v>
      </c>
      <c r="AD1027" s="22">
        <f t="shared" si="345"/>
        <v>-3.151075268817209</v>
      </c>
      <c r="AE1027" s="24"/>
      <c r="AF1027" s="4">
        <v>10.501075268817203</v>
      </c>
      <c r="AG1027" s="4">
        <v>0</v>
      </c>
      <c r="AH1027" s="4">
        <f t="shared" si="346"/>
        <v>10.501075268817203</v>
      </c>
    </row>
    <row r="1028" spans="1:34">
      <c r="A1028" s="16" t="s">
        <v>2383</v>
      </c>
      <c r="B1028" s="16" t="s">
        <v>2384</v>
      </c>
      <c r="C1028" s="16" t="s">
        <v>2308</v>
      </c>
      <c r="D1028" s="19">
        <v>38443</v>
      </c>
      <c r="E1028" s="16" t="s">
        <v>111</v>
      </c>
      <c r="F1028" s="20">
        <v>50</v>
      </c>
      <c r="G1028" s="20">
        <v>0</v>
      </c>
      <c r="H1028" s="20">
        <v>32</v>
      </c>
      <c r="I1028" s="20">
        <v>7</v>
      </c>
      <c r="J1028" s="21">
        <f t="shared" si="337"/>
        <v>391</v>
      </c>
      <c r="K1028" s="22">
        <v>1193.29</v>
      </c>
      <c r="L1028" s="19">
        <v>44804</v>
      </c>
      <c r="M1028" s="22">
        <v>415.74</v>
      </c>
      <c r="N1028" s="22">
        <v>777.55</v>
      </c>
      <c r="O1028" s="22">
        <f t="shared" si="338"/>
        <v>793.45999999999992</v>
      </c>
      <c r="P1028" s="22">
        <v>15.91</v>
      </c>
      <c r="Q1028" s="22">
        <f t="shared" si="339"/>
        <v>1.98875</v>
      </c>
      <c r="R1028" s="22">
        <f t="shared" si="340"/>
        <v>7.9550000000000001</v>
      </c>
      <c r="S1028" s="22">
        <f t="shared" si="341"/>
        <v>769.59499999999991</v>
      </c>
      <c r="U1028" s="22">
        <v>793.45999999999992</v>
      </c>
      <c r="V1028" s="23">
        <v>40</v>
      </c>
      <c r="W1028" s="23">
        <v>50</v>
      </c>
      <c r="X1028" s="23">
        <f t="shared" si="342"/>
        <v>-10</v>
      </c>
      <c r="Y1028" s="24">
        <f t="shared" si="343"/>
        <v>-120</v>
      </c>
      <c r="Z1028" s="24">
        <f t="shared" si="344"/>
        <v>279</v>
      </c>
      <c r="AA1028" s="22">
        <f t="shared" si="348"/>
        <v>2.8439426523297486</v>
      </c>
      <c r="AB1028" s="22">
        <f t="shared" si="349"/>
        <v>34.127311827956987</v>
      </c>
      <c r="AC1028" s="22">
        <f t="shared" si="347"/>
        <v>759.33268817204294</v>
      </c>
      <c r="AD1028" s="22">
        <f t="shared" si="345"/>
        <v>-10.262311827956978</v>
      </c>
      <c r="AE1028" s="24"/>
      <c r="AF1028" s="4">
        <v>34.127311827956987</v>
      </c>
      <c r="AG1028" s="4">
        <v>0</v>
      </c>
      <c r="AH1028" s="4">
        <f t="shared" si="346"/>
        <v>34.127311827956987</v>
      </c>
    </row>
    <row r="1029" spans="1:34">
      <c r="A1029" s="16" t="s">
        <v>2385</v>
      </c>
      <c r="B1029" s="16" t="s">
        <v>2386</v>
      </c>
      <c r="C1029" s="16" t="s">
        <v>2387</v>
      </c>
      <c r="D1029" s="19">
        <v>38443</v>
      </c>
      <c r="E1029" s="16" t="s">
        <v>111</v>
      </c>
      <c r="F1029" s="20">
        <v>50</v>
      </c>
      <c r="G1029" s="20">
        <v>0</v>
      </c>
      <c r="H1029" s="20">
        <v>32</v>
      </c>
      <c r="I1029" s="20">
        <v>7</v>
      </c>
      <c r="J1029" s="21">
        <f t="shared" si="337"/>
        <v>391</v>
      </c>
      <c r="K1029" s="22">
        <v>65.47</v>
      </c>
      <c r="L1029" s="19">
        <v>44804</v>
      </c>
      <c r="M1029" s="22">
        <v>22.82</v>
      </c>
      <c r="N1029" s="22">
        <v>42.65</v>
      </c>
      <c r="O1029" s="22">
        <f t="shared" si="338"/>
        <v>43.519999999999996</v>
      </c>
      <c r="P1029" s="22">
        <v>0.87</v>
      </c>
      <c r="Q1029" s="22">
        <f t="shared" si="339"/>
        <v>0.10875</v>
      </c>
      <c r="R1029" s="22">
        <f t="shared" si="340"/>
        <v>0.435</v>
      </c>
      <c r="S1029" s="22">
        <f t="shared" si="341"/>
        <v>42.214999999999996</v>
      </c>
      <c r="U1029" s="22">
        <v>43.519999999999996</v>
      </c>
      <c r="V1029" s="23">
        <v>40</v>
      </c>
      <c r="W1029" s="23">
        <v>50</v>
      </c>
      <c r="X1029" s="23">
        <f t="shared" si="342"/>
        <v>-10</v>
      </c>
      <c r="Y1029" s="24">
        <f t="shared" si="343"/>
        <v>-120</v>
      </c>
      <c r="Z1029" s="24">
        <f t="shared" si="344"/>
        <v>279</v>
      </c>
      <c r="AA1029" s="22">
        <f t="shared" si="348"/>
        <v>0.15598566308243725</v>
      </c>
      <c r="AB1029" s="22">
        <f t="shared" si="349"/>
        <v>1.8718279569892471</v>
      </c>
      <c r="AC1029" s="22">
        <f t="shared" si="347"/>
        <v>41.648172043010746</v>
      </c>
      <c r="AD1029" s="22">
        <f t="shared" si="345"/>
        <v>-0.56682795698925048</v>
      </c>
      <c r="AE1029" s="24"/>
      <c r="AF1029" s="4">
        <v>1.8718279569892471</v>
      </c>
      <c r="AG1029" s="4">
        <v>0</v>
      </c>
      <c r="AH1029" s="4">
        <f t="shared" si="346"/>
        <v>1.8718279569892471</v>
      </c>
    </row>
    <row r="1030" spans="1:34">
      <c r="A1030" s="16" t="s">
        <v>2388</v>
      </c>
      <c r="B1030" s="16" t="s">
        <v>2389</v>
      </c>
      <c r="C1030" s="16" t="s">
        <v>2308</v>
      </c>
      <c r="D1030" s="19">
        <v>38473</v>
      </c>
      <c r="E1030" s="16" t="s">
        <v>111</v>
      </c>
      <c r="F1030" s="20">
        <v>50</v>
      </c>
      <c r="G1030" s="20">
        <v>0</v>
      </c>
      <c r="H1030" s="20">
        <v>32</v>
      </c>
      <c r="I1030" s="20">
        <v>8</v>
      </c>
      <c r="J1030" s="21">
        <f t="shared" si="337"/>
        <v>392</v>
      </c>
      <c r="K1030" s="22">
        <v>1225.1600000000001</v>
      </c>
      <c r="L1030" s="19">
        <v>44804</v>
      </c>
      <c r="M1030" s="22">
        <v>424.67</v>
      </c>
      <c r="N1030" s="22">
        <v>800.49</v>
      </c>
      <c r="O1030" s="22">
        <f t="shared" si="338"/>
        <v>816.82</v>
      </c>
      <c r="P1030" s="22">
        <v>16.329999999999998</v>
      </c>
      <c r="Q1030" s="22">
        <f t="shared" si="339"/>
        <v>2.0412499999999998</v>
      </c>
      <c r="R1030" s="22">
        <f t="shared" si="340"/>
        <v>8.1649999999999991</v>
      </c>
      <c r="S1030" s="22">
        <f t="shared" si="341"/>
        <v>792.32500000000005</v>
      </c>
      <c r="U1030" s="22">
        <v>816.82</v>
      </c>
      <c r="V1030" s="23">
        <v>40</v>
      </c>
      <c r="W1030" s="23">
        <v>50</v>
      </c>
      <c r="X1030" s="23">
        <f t="shared" si="342"/>
        <v>-10</v>
      </c>
      <c r="Y1030" s="24">
        <f t="shared" si="343"/>
        <v>-120</v>
      </c>
      <c r="Z1030" s="24">
        <f t="shared" si="344"/>
        <v>280</v>
      </c>
      <c r="AA1030" s="22">
        <f t="shared" si="348"/>
        <v>2.917214285714286</v>
      </c>
      <c r="AB1030" s="22">
        <f t="shared" si="349"/>
        <v>35.006571428571434</v>
      </c>
      <c r="AC1030" s="22">
        <f t="shared" si="347"/>
        <v>781.81342857142863</v>
      </c>
      <c r="AD1030" s="22">
        <f t="shared" si="345"/>
        <v>-10.511571428571415</v>
      </c>
      <c r="AE1030" s="24"/>
      <c r="AF1030" s="4">
        <v>35.006571428571434</v>
      </c>
      <c r="AG1030" s="4">
        <v>0</v>
      </c>
      <c r="AH1030" s="4">
        <f t="shared" si="346"/>
        <v>35.006571428571434</v>
      </c>
    </row>
    <row r="1031" spans="1:34">
      <c r="A1031" s="16" t="s">
        <v>2390</v>
      </c>
      <c r="B1031" s="16" t="s">
        <v>2391</v>
      </c>
      <c r="C1031" s="16" t="s">
        <v>2308</v>
      </c>
      <c r="D1031" s="19">
        <v>38504</v>
      </c>
      <c r="E1031" s="16" t="s">
        <v>111</v>
      </c>
      <c r="F1031" s="20">
        <v>50</v>
      </c>
      <c r="G1031" s="20">
        <v>0</v>
      </c>
      <c r="H1031" s="20">
        <v>32</v>
      </c>
      <c r="I1031" s="20">
        <v>9</v>
      </c>
      <c r="J1031" s="21">
        <f t="shared" si="337"/>
        <v>393</v>
      </c>
      <c r="K1031" s="22">
        <v>1798.77</v>
      </c>
      <c r="L1031" s="19">
        <v>44804</v>
      </c>
      <c r="M1031" s="22">
        <v>620.66</v>
      </c>
      <c r="N1031" s="22">
        <v>1178.1099999999999</v>
      </c>
      <c r="O1031" s="22">
        <f t="shared" si="338"/>
        <v>1202.0899999999999</v>
      </c>
      <c r="P1031" s="22">
        <v>23.98</v>
      </c>
      <c r="Q1031" s="22">
        <f t="shared" si="339"/>
        <v>2.9975000000000001</v>
      </c>
      <c r="R1031" s="22">
        <f t="shared" si="340"/>
        <v>11.99</v>
      </c>
      <c r="S1031" s="22">
        <f t="shared" si="341"/>
        <v>1166.1199999999999</v>
      </c>
      <c r="U1031" s="22">
        <v>1202.0899999999999</v>
      </c>
      <c r="V1031" s="23">
        <v>40</v>
      </c>
      <c r="W1031" s="23">
        <v>50</v>
      </c>
      <c r="X1031" s="23">
        <f t="shared" si="342"/>
        <v>-10</v>
      </c>
      <c r="Y1031" s="24">
        <f t="shared" si="343"/>
        <v>-120</v>
      </c>
      <c r="Z1031" s="24">
        <f t="shared" si="344"/>
        <v>281</v>
      </c>
      <c r="AA1031" s="22">
        <f t="shared" si="348"/>
        <v>4.2779003558718856</v>
      </c>
      <c r="AB1031" s="22">
        <f t="shared" si="349"/>
        <v>51.334804270462627</v>
      </c>
      <c r="AC1031" s="22">
        <f t="shared" si="347"/>
        <v>1150.7551957295373</v>
      </c>
      <c r="AD1031" s="22">
        <f t="shared" si="345"/>
        <v>-15.364804270462628</v>
      </c>
      <c r="AE1031" s="24"/>
      <c r="AF1031" s="4">
        <v>51.334804270462627</v>
      </c>
      <c r="AG1031" s="4">
        <v>0</v>
      </c>
      <c r="AH1031" s="4">
        <f t="shared" si="346"/>
        <v>51.334804270462627</v>
      </c>
    </row>
    <row r="1032" spans="1:34">
      <c r="A1032" s="16" t="s">
        <v>2392</v>
      </c>
      <c r="B1032" s="16" t="s">
        <v>2393</v>
      </c>
      <c r="C1032" s="16" t="s">
        <v>1355</v>
      </c>
      <c r="D1032" s="19">
        <v>38534</v>
      </c>
      <c r="E1032" s="16" t="s">
        <v>111</v>
      </c>
      <c r="F1032" s="20">
        <v>50</v>
      </c>
      <c r="G1032" s="20">
        <v>0</v>
      </c>
      <c r="H1032" s="20">
        <v>32</v>
      </c>
      <c r="I1032" s="20">
        <v>10</v>
      </c>
      <c r="J1032" s="21">
        <f t="shared" si="337"/>
        <v>394</v>
      </c>
      <c r="K1032" s="22">
        <v>454.17</v>
      </c>
      <c r="L1032" s="19">
        <v>44804</v>
      </c>
      <c r="M1032" s="22">
        <v>155.88</v>
      </c>
      <c r="N1032" s="22">
        <v>298.29000000000002</v>
      </c>
      <c r="O1032" s="22">
        <f t="shared" si="338"/>
        <v>304.34000000000003</v>
      </c>
      <c r="P1032" s="22">
        <v>6.05</v>
      </c>
      <c r="Q1032" s="22">
        <f t="shared" si="339"/>
        <v>0.75624999999999998</v>
      </c>
      <c r="R1032" s="22">
        <f t="shared" si="340"/>
        <v>3.0249999999999999</v>
      </c>
      <c r="S1032" s="22">
        <f t="shared" si="341"/>
        <v>295.26500000000004</v>
      </c>
      <c r="U1032" s="22">
        <v>304.34000000000003</v>
      </c>
      <c r="V1032" s="23">
        <v>40</v>
      </c>
      <c r="W1032" s="23">
        <v>50</v>
      </c>
      <c r="X1032" s="23">
        <f t="shared" si="342"/>
        <v>-10</v>
      </c>
      <c r="Y1032" s="24">
        <f t="shared" si="343"/>
        <v>-120</v>
      </c>
      <c r="Z1032" s="24">
        <f t="shared" si="344"/>
        <v>282</v>
      </c>
      <c r="AA1032" s="22">
        <f t="shared" si="348"/>
        <v>1.0792198581560284</v>
      </c>
      <c r="AB1032" s="22">
        <f t="shared" si="349"/>
        <v>12.950638297872342</v>
      </c>
      <c r="AC1032" s="22">
        <f t="shared" si="347"/>
        <v>291.3893617021277</v>
      </c>
      <c r="AD1032" s="22">
        <f t="shared" si="345"/>
        <v>-3.8756382978723423</v>
      </c>
      <c r="AE1032" s="24"/>
      <c r="AF1032" s="4">
        <v>12.950638297872342</v>
      </c>
      <c r="AG1032" s="4">
        <v>0</v>
      </c>
      <c r="AH1032" s="4">
        <f t="shared" si="346"/>
        <v>12.950638297872342</v>
      </c>
    </row>
    <row r="1033" spans="1:34">
      <c r="A1033" s="16" t="s">
        <v>2394</v>
      </c>
      <c r="B1033" s="16" t="s">
        <v>2395</v>
      </c>
      <c r="C1033" s="16" t="s">
        <v>2308</v>
      </c>
      <c r="D1033" s="19">
        <v>38534</v>
      </c>
      <c r="E1033" s="16" t="s">
        <v>111</v>
      </c>
      <c r="F1033" s="20">
        <v>50</v>
      </c>
      <c r="G1033" s="20">
        <v>0</v>
      </c>
      <c r="H1033" s="20">
        <v>32</v>
      </c>
      <c r="I1033" s="20">
        <v>10</v>
      </c>
      <c r="J1033" s="21">
        <f t="shared" si="337"/>
        <v>394</v>
      </c>
      <c r="K1033" s="22">
        <v>1773.61</v>
      </c>
      <c r="L1033" s="19">
        <v>44804</v>
      </c>
      <c r="M1033" s="22">
        <v>608.91</v>
      </c>
      <c r="N1033" s="22">
        <v>1164.7</v>
      </c>
      <c r="O1033" s="22">
        <f t="shared" si="338"/>
        <v>1188.3400000000001</v>
      </c>
      <c r="P1033" s="22">
        <v>23.64</v>
      </c>
      <c r="Q1033" s="22">
        <f t="shared" si="339"/>
        <v>2.9550000000000001</v>
      </c>
      <c r="R1033" s="22">
        <f t="shared" si="340"/>
        <v>11.82</v>
      </c>
      <c r="S1033" s="22">
        <f t="shared" si="341"/>
        <v>1152.8800000000001</v>
      </c>
      <c r="U1033" s="22">
        <v>1188.3400000000001</v>
      </c>
      <c r="V1033" s="23">
        <v>40</v>
      </c>
      <c r="W1033" s="23">
        <v>50</v>
      </c>
      <c r="X1033" s="23">
        <f t="shared" si="342"/>
        <v>-10</v>
      </c>
      <c r="Y1033" s="24">
        <f t="shared" si="343"/>
        <v>-120</v>
      </c>
      <c r="Z1033" s="24">
        <f t="shared" si="344"/>
        <v>282</v>
      </c>
      <c r="AA1033" s="22">
        <f t="shared" si="348"/>
        <v>4.2139716312056743</v>
      </c>
      <c r="AB1033" s="22">
        <f t="shared" si="349"/>
        <v>50.567659574468095</v>
      </c>
      <c r="AC1033" s="22">
        <f t="shared" si="347"/>
        <v>1137.7723404255321</v>
      </c>
      <c r="AD1033" s="22">
        <f t="shared" si="345"/>
        <v>-15.107659574468016</v>
      </c>
      <c r="AE1033" s="24"/>
      <c r="AF1033" s="4">
        <v>50.567659574468095</v>
      </c>
      <c r="AG1033" s="4">
        <v>0</v>
      </c>
      <c r="AH1033" s="4">
        <f t="shared" si="346"/>
        <v>50.567659574468095</v>
      </c>
    </row>
    <row r="1034" spans="1:34">
      <c r="A1034" s="16" t="s">
        <v>2396</v>
      </c>
      <c r="B1034" s="16" t="s">
        <v>2397</v>
      </c>
      <c r="C1034" s="16" t="s">
        <v>2308</v>
      </c>
      <c r="D1034" s="19">
        <v>38565</v>
      </c>
      <c r="E1034" s="16" t="s">
        <v>111</v>
      </c>
      <c r="F1034" s="20">
        <v>50</v>
      </c>
      <c r="G1034" s="20">
        <v>0</v>
      </c>
      <c r="H1034" s="20">
        <v>32</v>
      </c>
      <c r="I1034" s="20">
        <v>11</v>
      </c>
      <c r="J1034" s="21">
        <f t="shared" si="337"/>
        <v>395</v>
      </c>
      <c r="K1034" s="22">
        <v>1515.49</v>
      </c>
      <c r="L1034" s="19">
        <v>44804</v>
      </c>
      <c r="M1034" s="22">
        <v>517.79999999999995</v>
      </c>
      <c r="N1034" s="22">
        <v>997.69</v>
      </c>
      <c r="O1034" s="22">
        <f t="shared" si="338"/>
        <v>1017.8900000000001</v>
      </c>
      <c r="P1034" s="22">
        <v>20.2</v>
      </c>
      <c r="Q1034" s="22">
        <f t="shared" si="339"/>
        <v>2.5249999999999999</v>
      </c>
      <c r="R1034" s="22">
        <f t="shared" si="340"/>
        <v>10.1</v>
      </c>
      <c r="S1034" s="22">
        <f t="shared" si="341"/>
        <v>987.59</v>
      </c>
      <c r="U1034" s="22">
        <v>1017.8900000000001</v>
      </c>
      <c r="V1034" s="23">
        <v>40</v>
      </c>
      <c r="W1034" s="23">
        <v>50</v>
      </c>
      <c r="X1034" s="23">
        <f t="shared" si="342"/>
        <v>-10</v>
      </c>
      <c r="Y1034" s="24">
        <f t="shared" si="343"/>
        <v>-120</v>
      </c>
      <c r="Z1034" s="24">
        <f t="shared" si="344"/>
        <v>283</v>
      </c>
      <c r="AA1034" s="22">
        <f t="shared" si="348"/>
        <v>3.59678445229682</v>
      </c>
      <c r="AB1034" s="22">
        <f t="shared" si="349"/>
        <v>43.16141342756184</v>
      </c>
      <c r="AC1034" s="22">
        <f t="shared" si="347"/>
        <v>974.7285865724383</v>
      </c>
      <c r="AD1034" s="22">
        <f t="shared" si="345"/>
        <v>-12.861413427561729</v>
      </c>
      <c r="AE1034" s="24"/>
      <c r="AF1034" s="4">
        <v>43.16141342756184</v>
      </c>
      <c r="AG1034" s="4">
        <v>0</v>
      </c>
      <c r="AH1034" s="4">
        <f t="shared" si="346"/>
        <v>43.16141342756184</v>
      </c>
    </row>
    <row r="1035" spans="1:34">
      <c r="A1035" s="16" t="s">
        <v>2398</v>
      </c>
      <c r="B1035" s="16" t="s">
        <v>2399</v>
      </c>
      <c r="C1035" s="16" t="s">
        <v>2308</v>
      </c>
      <c r="D1035" s="19">
        <v>38596</v>
      </c>
      <c r="E1035" s="16" t="s">
        <v>111</v>
      </c>
      <c r="F1035" s="20">
        <v>50</v>
      </c>
      <c r="G1035" s="20">
        <v>0</v>
      </c>
      <c r="H1035" s="20">
        <v>33</v>
      </c>
      <c r="I1035" s="20">
        <v>0</v>
      </c>
      <c r="J1035" s="21">
        <f t="shared" si="337"/>
        <v>396</v>
      </c>
      <c r="K1035" s="22">
        <v>2168</v>
      </c>
      <c r="L1035" s="19">
        <v>44804</v>
      </c>
      <c r="M1035" s="22">
        <v>737.11</v>
      </c>
      <c r="N1035" s="22">
        <v>1430.89</v>
      </c>
      <c r="O1035" s="22">
        <f t="shared" si="338"/>
        <v>1459.7900000000002</v>
      </c>
      <c r="P1035" s="22">
        <v>28.9</v>
      </c>
      <c r="Q1035" s="22">
        <f t="shared" si="339"/>
        <v>3.6124999999999998</v>
      </c>
      <c r="R1035" s="22">
        <f t="shared" si="340"/>
        <v>14.45</v>
      </c>
      <c r="S1035" s="22">
        <f t="shared" si="341"/>
        <v>1416.44</v>
      </c>
      <c r="U1035" s="22">
        <v>1459.7900000000002</v>
      </c>
      <c r="V1035" s="23">
        <v>40</v>
      </c>
      <c r="W1035" s="23">
        <v>50</v>
      </c>
      <c r="X1035" s="23">
        <f t="shared" si="342"/>
        <v>-10</v>
      </c>
      <c r="Y1035" s="24">
        <f t="shared" si="343"/>
        <v>-120</v>
      </c>
      <c r="Z1035" s="24">
        <f t="shared" si="344"/>
        <v>284</v>
      </c>
      <c r="AA1035" s="22">
        <f t="shared" si="348"/>
        <v>5.1401056338028175</v>
      </c>
      <c r="AB1035" s="22">
        <f t="shared" si="349"/>
        <v>61.681267605633806</v>
      </c>
      <c r="AC1035" s="22">
        <f t="shared" si="347"/>
        <v>1398.1087323943664</v>
      </c>
      <c r="AD1035" s="22">
        <f t="shared" si="345"/>
        <v>-18.331267605633684</v>
      </c>
      <c r="AE1035" s="24"/>
      <c r="AF1035" s="4">
        <v>61.681267605633806</v>
      </c>
      <c r="AG1035" s="4">
        <v>0</v>
      </c>
      <c r="AH1035" s="4">
        <f t="shared" si="346"/>
        <v>61.681267605633806</v>
      </c>
    </row>
    <row r="1036" spans="1:34">
      <c r="A1036" s="16" t="s">
        <v>2400</v>
      </c>
      <c r="B1036" s="16" t="s">
        <v>2401</v>
      </c>
      <c r="C1036" s="16" t="s">
        <v>2308</v>
      </c>
      <c r="D1036" s="19">
        <v>38626</v>
      </c>
      <c r="E1036" s="16" t="s">
        <v>111</v>
      </c>
      <c r="F1036" s="20">
        <v>50</v>
      </c>
      <c r="G1036" s="20">
        <v>0</v>
      </c>
      <c r="H1036" s="20">
        <v>33</v>
      </c>
      <c r="I1036" s="20">
        <v>1</v>
      </c>
      <c r="J1036" s="21">
        <f t="shared" si="337"/>
        <v>397</v>
      </c>
      <c r="K1036" s="22">
        <v>1795.43</v>
      </c>
      <c r="L1036" s="19">
        <v>44804</v>
      </c>
      <c r="M1036" s="22">
        <v>607.48</v>
      </c>
      <c r="N1036" s="22">
        <v>1187.95</v>
      </c>
      <c r="O1036" s="22">
        <f t="shared" si="338"/>
        <v>1211.8900000000001</v>
      </c>
      <c r="P1036" s="22">
        <v>23.94</v>
      </c>
      <c r="Q1036" s="22">
        <f t="shared" si="339"/>
        <v>2.9925000000000002</v>
      </c>
      <c r="R1036" s="22">
        <f t="shared" si="340"/>
        <v>11.97</v>
      </c>
      <c r="S1036" s="22">
        <f t="shared" si="341"/>
        <v>1175.98</v>
      </c>
      <c r="U1036" s="22">
        <v>1211.8900000000001</v>
      </c>
      <c r="V1036" s="23">
        <v>40</v>
      </c>
      <c r="W1036" s="23">
        <v>50</v>
      </c>
      <c r="X1036" s="23">
        <f t="shared" si="342"/>
        <v>-10</v>
      </c>
      <c r="Y1036" s="24">
        <f t="shared" si="343"/>
        <v>-120</v>
      </c>
      <c r="Z1036" s="24">
        <f t="shared" si="344"/>
        <v>285</v>
      </c>
      <c r="AA1036" s="22">
        <f t="shared" si="348"/>
        <v>4.2522456140350879</v>
      </c>
      <c r="AB1036" s="22">
        <f t="shared" si="349"/>
        <v>51.026947368421055</v>
      </c>
      <c r="AC1036" s="22">
        <f t="shared" si="347"/>
        <v>1160.863052631579</v>
      </c>
      <c r="AD1036" s="22">
        <f t="shared" si="345"/>
        <v>-15.116947368421052</v>
      </c>
      <c r="AE1036" s="24"/>
      <c r="AF1036" s="4">
        <v>51.026947368421055</v>
      </c>
      <c r="AG1036" s="4">
        <v>0</v>
      </c>
      <c r="AH1036" s="4">
        <f t="shared" si="346"/>
        <v>51.026947368421055</v>
      </c>
    </row>
    <row r="1037" spans="1:34">
      <c r="A1037" s="16" t="s">
        <v>2402</v>
      </c>
      <c r="B1037" s="16" t="s">
        <v>2403</v>
      </c>
      <c r="C1037" s="16" t="s">
        <v>1355</v>
      </c>
      <c r="D1037" s="19">
        <v>38626</v>
      </c>
      <c r="E1037" s="16" t="s">
        <v>111</v>
      </c>
      <c r="F1037" s="20">
        <v>50</v>
      </c>
      <c r="G1037" s="20">
        <v>0</v>
      </c>
      <c r="H1037" s="20">
        <v>33</v>
      </c>
      <c r="I1037" s="20">
        <v>1</v>
      </c>
      <c r="J1037" s="21">
        <f t="shared" si="337"/>
        <v>397</v>
      </c>
      <c r="K1037" s="22">
        <v>161.02000000000001</v>
      </c>
      <c r="L1037" s="19">
        <v>44804</v>
      </c>
      <c r="M1037" s="22">
        <v>54.48</v>
      </c>
      <c r="N1037" s="22">
        <v>106.54</v>
      </c>
      <c r="O1037" s="22">
        <f t="shared" si="338"/>
        <v>108.68</v>
      </c>
      <c r="P1037" s="22">
        <v>2.14</v>
      </c>
      <c r="Q1037" s="22">
        <f t="shared" si="339"/>
        <v>0.26750000000000002</v>
      </c>
      <c r="R1037" s="22">
        <f t="shared" si="340"/>
        <v>1.07</v>
      </c>
      <c r="S1037" s="22">
        <f t="shared" si="341"/>
        <v>105.47000000000001</v>
      </c>
      <c r="U1037" s="22">
        <v>108.68</v>
      </c>
      <c r="V1037" s="23">
        <v>40</v>
      </c>
      <c r="W1037" s="23">
        <v>50</v>
      </c>
      <c r="X1037" s="23">
        <f t="shared" si="342"/>
        <v>-10</v>
      </c>
      <c r="Y1037" s="24">
        <f t="shared" si="343"/>
        <v>-120</v>
      </c>
      <c r="Z1037" s="24">
        <f t="shared" si="344"/>
        <v>285</v>
      </c>
      <c r="AA1037" s="22">
        <f t="shared" si="348"/>
        <v>0.38133333333333336</v>
      </c>
      <c r="AB1037" s="22">
        <f t="shared" si="349"/>
        <v>4.5760000000000005</v>
      </c>
      <c r="AC1037" s="22">
        <f t="shared" si="347"/>
        <v>104.10400000000001</v>
      </c>
      <c r="AD1037" s="22">
        <f t="shared" si="345"/>
        <v>-1.3659999999999997</v>
      </c>
      <c r="AE1037" s="24"/>
      <c r="AF1037" s="4">
        <v>4.5760000000000005</v>
      </c>
      <c r="AG1037" s="4">
        <v>0</v>
      </c>
      <c r="AH1037" s="4">
        <f t="shared" si="346"/>
        <v>4.5760000000000005</v>
      </c>
    </row>
    <row r="1038" spans="1:34">
      <c r="A1038" s="16" t="s">
        <v>2404</v>
      </c>
      <c r="B1038" s="16" t="s">
        <v>2405</v>
      </c>
      <c r="C1038" s="16" t="s">
        <v>2308</v>
      </c>
      <c r="D1038" s="19">
        <v>38657</v>
      </c>
      <c r="E1038" s="16" t="s">
        <v>111</v>
      </c>
      <c r="F1038" s="20">
        <v>50</v>
      </c>
      <c r="G1038" s="20">
        <v>0</v>
      </c>
      <c r="H1038" s="20">
        <v>33</v>
      </c>
      <c r="I1038" s="20">
        <v>2</v>
      </c>
      <c r="J1038" s="21">
        <f t="shared" si="337"/>
        <v>398</v>
      </c>
      <c r="K1038" s="22">
        <v>1996.59</v>
      </c>
      <c r="L1038" s="19">
        <v>44804</v>
      </c>
      <c r="M1038" s="22">
        <v>672.17</v>
      </c>
      <c r="N1038" s="22">
        <v>1324.42</v>
      </c>
      <c r="O1038" s="22">
        <f t="shared" si="338"/>
        <v>1351.04</v>
      </c>
      <c r="P1038" s="22">
        <v>26.62</v>
      </c>
      <c r="Q1038" s="22">
        <f t="shared" si="339"/>
        <v>3.3275000000000001</v>
      </c>
      <c r="R1038" s="22">
        <f t="shared" si="340"/>
        <v>13.31</v>
      </c>
      <c r="S1038" s="22">
        <f t="shared" si="341"/>
        <v>1311.1100000000001</v>
      </c>
      <c r="U1038" s="22">
        <v>1351.04</v>
      </c>
      <c r="V1038" s="23">
        <v>40</v>
      </c>
      <c r="W1038" s="23">
        <v>50</v>
      </c>
      <c r="X1038" s="23">
        <f t="shared" si="342"/>
        <v>-10</v>
      </c>
      <c r="Y1038" s="24">
        <f t="shared" si="343"/>
        <v>-120</v>
      </c>
      <c r="Z1038" s="24">
        <f t="shared" si="344"/>
        <v>286</v>
      </c>
      <c r="AA1038" s="22">
        <f t="shared" si="348"/>
        <v>4.7239160839160839</v>
      </c>
      <c r="AB1038" s="22">
        <f t="shared" si="349"/>
        <v>56.686993006993006</v>
      </c>
      <c r="AC1038" s="22">
        <f t="shared" si="347"/>
        <v>1294.3530069930071</v>
      </c>
      <c r="AD1038" s="22">
        <f t="shared" si="345"/>
        <v>-16.756993006993071</v>
      </c>
      <c r="AE1038" s="24"/>
      <c r="AF1038" s="4">
        <v>56.686993006993006</v>
      </c>
      <c r="AG1038" s="4">
        <v>0</v>
      </c>
      <c r="AH1038" s="4">
        <f t="shared" si="346"/>
        <v>56.686993006993006</v>
      </c>
    </row>
    <row r="1039" spans="1:34">
      <c r="A1039" s="16" t="s">
        <v>2406</v>
      </c>
      <c r="B1039" s="16" t="s">
        <v>2407</v>
      </c>
      <c r="C1039" s="16" t="s">
        <v>2308</v>
      </c>
      <c r="D1039" s="19">
        <v>38687</v>
      </c>
      <c r="E1039" s="16" t="s">
        <v>111</v>
      </c>
      <c r="F1039" s="20">
        <v>50</v>
      </c>
      <c r="G1039" s="20">
        <v>0</v>
      </c>
      <c r="H1039" s="20">
        <v>33</v>
      </c>
      <c r="I1039" s="20">
        <v>3</v>
      </c>
      <c r="J1039" s="21">
        <f t="shared" si="337"/>
        <v>399</v>
      </c>
      <c r="K1039" s="22">
        <v>1275.98</v>
      </c>
      <c r="L1039" s="19">
        <v>44804</v>
      </c>
      <c r="M1039" s="22">
        <v>427.47</v>
      </c>
      <c r="N1039" s="22">
        <v>848.51</v>
      </c>
      <c r="O1039" s="22">
        <f t="shared" si="338"/>
        <v>865.52</v>
      </c>
      <c r="P1039" s="22">
        <v>17.010000000000002</v>
      </c>
      <c r="Q1039" s="22">
        <f t="shared" si="339"/>
        <v>2.1262500000000002</v>
      </c>
      <c r="R1039" s="22">
        <f t="shared" si="340"/>
        <v>8.5050000000000008</v>
      </c>
      <c r="S1039" s="22">
        <f t="shared" si="341"/>
        <v>840.005</v>
      </c>
      <c r="U1039" s="22">
        <v>865.52</v>
      </c>
      <c r="V1039" s="23">
        <v>40</v>
      </c>
      <c r="W1039" s="23">
        <v>50</v>
      </c>
      <c r="X1039" s="23">
        <f t="shared" si="342"/>
        <v>-10</v>
      </c>
      <c r="Y1039" s="24">
        <f t="shared" si="343"/>
        <v>-120</v>
      </c>
      <c r="Z1039" s="24">
        <f t="shared" si="344"/>
        <v>287</v>
      </c>
      <c r="AA1039" s="22">
        <f t="shared" si="348"/>
        <v>3.0157491289198606</v>
      </c>
      <c r="AB1039" s="22">
        <f t="shared" si="349"/>
        <v>36.188989547038325</v>
      </c>
      <c r="AC1039" s="22">
        <f t="shared" si="347"/>
        <v>829.33101045296166</v>
      </c>
      <c r="AD1039" s="22">
        <f t="shared" si="345"/>
        <v>-10.673989547038332</v>
      </c>
      <c r="AE1039" s="24"/>
      <c r="AF1039" s="4">
        <v>36.188989547038325</v>
      </c>
      <c r="AG1039" s="4">
        <v>0</v>
      </c>
      <c r="AH1039" s="4">
        <f t="shared" si="346"/>
        <v>36.188989547038325</v>
      </c>
    </row>
    <row r="1040" spans="1:34">
      <c r="A1040" s="16" t="s">
        <v>2408</v>
      </c>
      <c r="B1040" s="16" t="s">
        <v>2409</v>
      </c>
      <c r="C1040" s="16" t="s">
        <v>1355</v>
      </c>
      <c r="D1040" s="19">
        <v>38718</v>
      </c>
      <c r="E1040" s="16" t="s">
        <v>111</v>
      </c>
      <c r="F1040" s="20">
        <v>50</v>
      </c>
      <c r="G1040" s="20">
        <v>0</v>
      </c>
      <c r="H1040" s="20">
        <v>33</v>
      </c>
      <c r="I1040" s="20">
        <v>4</v>
      </c>
      <c r="J1040" s="21">
        <f t="shared" si="337"/>
        <v>400</v>
      </c>
      <c r="K1040" s="22">
        <v>276.54000000000002</v>
      </c>
      <c r="L1040" s="19">
        <v>44804</v>
      </c>
      <c r="M1040" s="22">
        <v>92.16</v>
      </c>
      <c r="N1040" s="22">
        <v>184.38</v>
      </c>
      <c r="O1040" s="22">
        <f t="shared" si="338"/>
        <v>188.06</v>
      </c>
      <c r="P1040" s="22">
        <v>3.68</v>
      </c>
      <c r="Q1040" s="22">
        <f t="shared" si="339"/>
        <v>0.46</v>
      </c>
      <c r="R1040" s="22">
        <f t="shared" si="340"/>
        <v>1.84</v>
      </c>
      <c r="S1040" s="22">
        <f t="shared" si="341"/>
        <v>182.54</v>
      </c>
      <c r="U1040" s="22">
        <v>188.06</v>
      </c>
      <c r="V1040" s="23">
        <v>40</v>
      </c>
      <c r="W1040" s="23">
        <v>50</v>
      </c>
      <c r="X1040" s="23">
        <f t="shared" si="342"/>
        <v>-10</v>
      </c>
      <c r="Y1040" s="24">
        <f t="shared" si="343"/>
        <v>-120</v>
      </c>
      <c r="Z1040" s="24">
        <f t="shared" si="344"/>
        <v>288</v>
      </c>
      <c r="AA1040" s="22">
        <f t="shared" si="348"/>
        <v>0.65298611111111116</v>
      </c>
      <c r="AB1040" s="22">
        <f t="shared" si="349"/>
        <v>7.8358333333333334</v>
      </c>
      <c r="AC1040" s="22">
        <f t="shared" si="347"/>
        <v>180.22416666666666</v>
      </c>
      <c r="AD1040" s="22">
        <f t="shared" si="345"/>
        <v>-2.3158333333333303</v>
      </c>
      <c r="AE1040" s="24"/>
      <c r="AF1040" s="4">
        <v>7.8358333333333334</v>
      </c>
      <c r="AG1040" s="4">
        <v>0</v>
      </c>
      <c r="AH1040" s="4">
        <f t="shared" si="346"/>
        <v>7.8358333333333334</v>
      </c>
    </row>
    <row r="1041" spans="1:34">
      <c r="A1041" s="16" t="s">
        <v>2410</v>
      </c>
      <c r="B1041" s="16" t="s">
        <v>2411</v>
      </c>
      <c r="C1041" s="16" t="s">
        <v>2308</v>
      </c>
      <c r="D1041" s="19">
        <v>38718</v>
      </c>
      <c r="E1041" s="16" t="s">
        <v>111</v>
      </c>
      <c r="F1041" s="20">
        <v>50</v>
      </c>
      <c r="G1041" s="20">
        <v>0</v>
      </c>
      <c r="H1041" s="20">
        <v>33</v>
      </c>
      <c r="I1041" s="20">
        <v>4</v>
      </c>
      <c r="J1041" s="21">
        <f t="shared" si="337"/>
        <v>400</v>
      </c>
      <c r="K1041" s="22">
        <v>2606.9</v>
      </c>
      <c r="L1041" s="19">
        <v>44804</v>
      </c>
      <c r="M1041" s="22">
        <v>869.01</v>
      </c>
      <c r="N1041" s="22">
        <v>1737.89</v>
      </c>
      <c r="O1041" s="22">
        <f t="shared" si="338"/>
        <v>1772.65</v>
      </c>
      <c r="P1041" s="22">
        <v>34.76</v>
      </c>
      <c r="Q1041" s="22">
        <f t="shared" si="339"/>
        <v>4.3449999999999998</v>
      </c>
      <c r="R1041" s="22">
        <f t="shared" si="340"/>
        <v>17.38</v>
      </c>
      <c r="S1041" s="22">
        <f t="shared" si="341"/>
        <v>1720.51</v>
      </c>
      <c r="U1041" s="22">
        <v>1772.65</v>
      </c>
      <c r="V1041" s="23">
        <v>40</v>
      </c>
      <c r="W1041" s="23">
        <v>50</v>
      </c>
      <c r="X1041" s="23">
        <f t="shared" si="342"/>
        <v>-10</v>
      </c>
      <c r="Y1041" s="24">
        <f t="shared" si="343"/>
        <v>-120</v>
      </c>
      <c r="Z1041" s="24">
        <f t="shared" si="344"/>
        <v>288</v>
      </c>
      <c r="AA1041" s="22">
        <f t="shared" si="348"/>
        <v>6.1550347222222221</v>
      </c>
      <c r="AB1041" s="22">
        <f t="shared" si="349"/>
        <v>73.860416666666666</v>
      </c>
      <c r="AC1041" s="22">
        <f t="shared" si="347"/>
        <v>1698.7895833333334</v>
      </c>
      <c r="AD1041" s="22">
        <f t="shared" si="345"/>
        <v>-21.720416666666551</v>
      </c>
      <c r="AE1041" s="24"/>
      <c r="AF1041" s="4">
        <v>73.860416666666666</v>
      </c>
      <c r="AG1041" s="4">
        <v>0</v>
      </c>
      <c r="AH1041" s="4">
        <f t="shared" si="346"/>
        <v>73.860416666666666</v>
      </c>
    </row>
    <row r="1042" spans="1:34">
      <c r="A1042" s="16" t="s">
        <v>2412</v>
      </c>
      <c r="B1042" s="16" t="s">
        <v>2413</v>
      </c>
      <c r="C1042" s="16" t="s">
        <v>2308</v>
      </c>
      <c r="D1042" s="19">
        <v>38749</v>
      </c>
      <c r="E1042" s="16" t="s">
        <v>111</v>
      </c>
      <c r="F1042" s="20">
        <v>50</v>
      </c>
      <c r="G1042" s="20">
        <v>0</v>
      </c>
      <c r="H1042" s="20">
        <v>33</v>
      </c>
      <c r="I1042" s="20">
        <v>5</v>
      </c>
      <c r="J1042" s="21">
        <f t="shared" si="337"/>
        <v>401</v>
      </c>
      <c r="K1042" s="22">
        <v>1295.21</v>
      </c>
      <c r="L1042" s="19">
        <v>44804</v>
      </c>
      <c r="M1042" s="22">
        <v>429.68</v>
      </c>
      <c r="N1042" s="22">
        <v>865.53</v>
      </c>
      <c r="O1042" s="22">
        <f t="shared" si="338"/>
        <v>882.8</v>
      </c>
      <c r="P1042" s="22">
        <v>17.27</v>
      </c>
      <c r="Q1042" s="22">
        <f t="shared" si="339"/>
        <v>2.1587499999999999</v>
      </c>
      <c r="R1042" s="22">
        <f t="shared" si="340"/>
        <v>8.6349999999999998</v>
      </c>
      <c r="S1042" s="22">
        <f t="shared" si="341"/>
        <v>856.89499999999998</v>
      </c>
      <c r="U1042" s="22">
        <v>882.8</v>
      </c>
      <c r="V1042" s="23">
        <v>40</v>
      </c>
      <c r="W1042" s="23">
        <v>50</v>
      </c>
      <c r="X1042" s="23">
        <f t="shared" si="342"/>
        <v>-10</v>
      </c>
      <c r="Y1042" s="24">
        <f t="shared" si="343"/>
        <v>-120</v>
      </c>
      <c r="Z1042" s="24">
        <f t="shared" si="344"/>
        <v>289</v>
      </c>
      <c r="AA1042" s="22">
        <f t="shared" si="348"/>
        <v>3.0546712802768163</v>
      </c>
      <c r="AB1042" s="22">
        <f t="shared" si="349"/>
        <v>36.656055363321798</v>
      </c>
      <c r="AC1042" s="22">
        <f t="shared" si="347"/>
        <v>846.14394463667816</v>
      </c>
      <c r="AD1042" s="22">
        <f t="shared" si="345"/>
        <v>-10.751055363321825</v>
      </c>
      <c r="AE1042" s="24"/>
      <c r="AF1042" s="4">
        <v>36.656055363321798</v>
      </c>
      <c r="AG1042" s="4">
        <v>0</v>
      </c>
      <c r="AH1042" s="4">
        <f t="shared" si="346"/>
        <v>36.656055363321798</v>
      </c>
    </row>
    <row r="1043" spans="1:34">
      <c r="A1043" s="16" t="s">
        <v>2414</v>
      </c>
      <c r="B1043" s="16" t="s">
        <v>2415</v>
      </c>
      <c r="C1043" s="16" t="s">
        <v>2308</v>
      </c>
      <c r="D1043" s="19">
        <v>38777</v>
      </c>
      <c r="E1043" s="16" t="s">
        <v>111</v>
      </c>
      <c r="F1043" s="20">
        <v>50</v>
      </c>
      <c r="G1043" s="20">
        <v>0</v>
      </c>
      <c r="H1043" s="20">
        <v>33</v>
      </c>
      <c r="I1043" s="20">
        <v>6</v>
      </c>
      <c r="J1043" s="21">
        <f t="shared" si="337"/>
        <v>402</v>
      </c>
      <c r="K1043" s="22">
        <v>947.63</v>
      </c>
      <c r="L1043" s="19">
        <v>44804</v>
      </c>
      <c r="M1043" s="22">
        <v>312.68</v>
      </c>
      <c r="N1043" s="22">
        <v>634.95000000000005</v>
      </c>
      <c r="O1043" s="22">
        <f t="shared" si="338"/>
        <v>647.58000000000004</v>
      </c>
      <c r="P1043" s="22">
        <v>12.63</v>
      </c>
      <c r="Q1043" s="22">
        <f t="shared" si="339"/>
        <v>1.5787500000000001</v>
      </c>
      <c r="R1043" s="22">
        <f t="shared" si="340"/>
        <v>6.3150000000000004</v>
      </c>
      <c r="S1043" s="22">
        <f t="shared" si="341"/>
        <v>628.63499999999999</v>
      </c>
      <c r="U1043" s="22">
        <v>647.58000000000004</v>
      </c>
      <c r="V1043" s="23">
        <v>40</v>
      </c>
      <c r="W1043" s="23">
        <v>50</v>
      </c>
      <c r="X1043" s="23">
        <f t="shared" si="342"/>
        <v>-10</v>
      </c>
      <c r="Y1043" s="24">
        <f t="shared" si="343"/>
        <v>-120</v>
      </c>
      <c r="Z1043" s="24">
        <f t="shared" si="344"/>
        <v>290</v>
      </c>
      <c r="AA1043" s="22">
        <f t="shared" si="348"/>
        <v>2.233034482758621</v>
      </c>
      <c r="AB1043" s="22">
        <f t="shared" si="349"/>
        <v>26.796413793103454</v>
      </c>
      <c r="AC1043" s="22">
        <f t="shared" si="347"/>
        <v>620.78358620689664</v>
      </c>
      <c r="AD1043" s="22">
        <f t="shared" si="345"/>
        <v>-7.8514137931033474</v>
      </c>
      <c r="AE1043" s="24"/>
      <c r="AF1043" s="4">
        <v>26.796413793103454</v>
      </c>
      <c r="AG1043" s="4">
        <v>0</v>
      </c>
      <c r="AH1043" s="4">
        <f t="shared" si="346"/>
        <v>26.796413793103454</v>
      </c>
    </row>
    <row r="1044" spans="1:34">
      <c r="A1044" s="16" t="s">
        <v>2416</v>
      </c>
      <c r="B1044" s="16" t="s">
        <v>2417</v>
      </c>
      <c r="C1044" s="16" t="s">
        <v>1355</v>
      </c>
      <c r="D1044" s="19">
        <v>38808</v>
      </c>
      <c r="E1044" s="16" t="s">
        <v>111</v>
      </c>
      <c r="F1044" s="20">
        <v>50</v>
      </c>
      <c r="G1044" s="20">
        <v>0</v>
      </c>
      <c r="H1044" s="20">
        <v>33</v>
      </c>
      <c r="I1044" s="20">
        <v>7</v>
      </c>
      <c r="J1044" s="21">
        <f t="shared" si="337"/>
        <v>403</v>
      </c>
      <c r="K1044" s="22">
        <v>203.58</v>
      </c>
      <c r="L1044" s="19">
        <v>44804</v>
      </c>
      <c r="M1044" s="22">
        <v>66.819999999999993</v>
      </c>
      <c r="N1044" s="22">
        <v>136.76</v>
      </c>
      <c r="O1044" s="22">
        <f t="shared" si="338"/>
        <v>139.47</v>
      </c>
      <c r="P1044" s="22">
        <v>2.71</v>
      </c>
      <c r="Q1044" s="22">
        <f t="shared" si="339"/>
        <v>0.33875</v>
      </c>
      <c r="R1044" s="22">
        <f t="shared" si="340"/>
        <v>1.355</v>
      </c>
      <c r="S1044" s="22">
        <f t="shared" si="341"/>
        <v>135.405</v>
      </c>
      <c r="U1044" s="22">
        <v>139.47</v>
      </c>
      <c r="V1044" s="23">
        <v>40</v>
      </c>
      <c r="W1044" s="23">
        <v>50</v>
      </c>
      <c r="X1044" s="23">
        <f t="shared" si="342"/>
        <v>-10</v>
      </c>
      <c r="Y1044" s="24">
        <f t="shared" si="343"/>
        <v>-120</v>
      </c>
      <c r="Z1044" s="24">
        <f t="shared" si="344"/>
        <v>291</v>
      </c>
      <c r="AA1044" s="22">
        <f t="shared" si="348"/>
        <v>0.47927835051546391</v>
      </c>
      <c r="AB1044" s="22">
        <f t="shared" si="349"/>
        <v>5.7513402061855672</v>
      </c>
      <c r="AC1044" s="22">
        <f t="shared" si="347"/>
        <v>133.71865979381442</v>
      </c>
      <c r="AD1044" s="22">
        <f t="shared" si="345"/>
        <v>-1.6863402061855766</v>
      </c>
      <c r="AE1044" s="24"/>
      <c r="AF1044" s="4">
        <v>5.7513402061855672</v>
      </c>
      <c r="AG1044" s="4">
        <v>0</v>
      </c>
      <c r="AH1044" s="4">
        <f t="shared" si="346"/>
        <v>5.7513402061855672</v>
      </c>
    </row>
    <row r="1045" spans="1:34">
      <c r="A1045" s="16" t="s">
        <v>2418</v>
      </c>
      <c r="B1045" s="16" t="s">
        <v>2419</v>
      </c>
      <c r="C1045" s="16" t="s">
        <v>2308</v>
      </c>
      <c r="D1045" s="19">
        <v>38808</v>
      </c>
      <c r="E1045" s="16" t="s">
        <v>111</v>
      </c>
      <c r="F1045" s="20">
        <v>50</v>
      </c>
      <c r="G1045" s="20">
        <v>0</v>
      </c>
      <c r="H1045" s="20">
        <v>33</v>
      </c>
      <c r="I1045" s="20">
        <v>7</v>
      </c>
      <c r="J1045" s="21">
        <f t="shared" si="337"/>
        <v>403</v>
      </c>
      <c r="K1045" s="22">
        <v>1264.77</v>
      </c>
      <c r="L1045" s="19">
        <v>44804</v>
      </c>
      <c r="M1045" s="22">
        <v>415.34</v>
      </c>
      <c r="N1045" s="22">
        <v>849.43</v>
      </c>
      <c r="O1045" s="22">
        <f t="shared" si="338"/>
        <v>866.29</v>
      </c>
      <c r="P1045" s="22">
        <v>16.86</v>
      </c>
      <c r="Q1045" s="22">
        <f t="shared" si="339"/>
        <v>2.1074999999999999</v>
      </c>
      <c r="R1045" s="22">
        <f t="shared" si="340"/>
        <v>8.43</v>
      </c>
      <c r="S1045" s="22">
        <f t="shared" si="341"/>
        <v>841</v>
      </c>
      <c r="U1045" s="22">
        <v>866.29</v>
      </c>
      <c r="V1045" s="23">
        <v>40</v>
      </c>
      <c r="W1045" s="23">
        <v>50</v>
      </c>
      <c r="X1045" s="23">
        <f t="shared" si="342"/>
        <v>-10</v>
      </c>
      <c r="Y1045" s="24">
        <f t="shared" si="343"/>
        <v>-120</v>
      </c>
      <c r="Z1045" s="24">
        <f t="shared" si="344"/>
        <v>291</v>
      </c>
      <c r="AA1045" s="22">
        <f t="shared" si="348"/>
        <v>2.9769415807560136</v>
      </c>
      <c r="AB1045" s="22">
        <f t="shared" si="349"/>
        <v>35.723298969072161</v>
      </c>
      <c r="AC1045" s="22">
        <f t="shared" si="347"/>
        <v>830.56670103092779</v>
      </c>
      <c r="AD1045" s="22">
        <f t="shared" si="345"/>
        <v>-10.433298969072212</v>
      </c>
      <c r="AE1045" s="24"/>
      <c r="AF1045" s="4">
        <v>35.723298969072161</v>
      </c>
      <c r="AG1045" s="4">
        <v>0</v>
      </c>
      <c r="AH1045" s="4">
        <f t="shared" si="346"/>
        <v>35.723298969072161</v>
      </c>
    </row>
    <row r="1046" spans="1:34">
      <c r="A1046" s="16" t="s">
        <v>2420</v>
      </c>
      <c r="B1046" s="16" t="s">
        <v>2421</v>
      </c>
      <c r="C1046" s="16" t="s">
        <v>2308</v>
      </c>
      <c r="D1046" s="19">
        <v>38838</v>
      </c>
      <c r="E1046" s="16" t="s">
        <v>111</v>
      </c>
      <c r="F1046" s="20">
        <v>50</v>
      </c>
      <c r="G1046" s="20">
        <v>0</v>
      </c>
      <c r="H1046" s="20">
        <v>33</v>
      </c>
      <c r="I1046" s="20">
        <v>8</v>
      </c>
      <c r="J1046" s="21">
        <f t="shared" si="337"/>
        <v>404</v>
      </c>
      <c r="K1046" s="22">
        <v>2405.9299999999998</v>
      </c>
      <c r="L1046" s="19">
        <v>44804</v>
      </c>
      <c r="M1046" s="22">
        <v>785.96</v>
      </c>
      <c r="N1046" s="22">
        <v>1619.97</v>
      </c>
      <c r="O1046" s="22">
        <f t="shared" si="338"/>
        <v>1652.05</v>
      </c>
      <c r="P1046" s="22">
        <v>32.08</v>
      </c>
      <c r="Q1046" s="22">
        <f t="shared" si="339"/>
        <v>4.01</v>
      </c>
      <c r="R1046" s="22">
        <f t="shared" si="340"/>
        <v>16.04</v>
      </c>
      <c r="S1046" s="22">
        <f t="shared" si="341"/>
        <v>1603.93</v>
      </c>
      <c r="U1046" s="22">
        <v>1652.05</v>
      </c>
      <c r="V1046" s="23">
        <v>40</v>
      </c>
      <c r="W1046" s="23">
        <v>50</v>
      </c>
      <c r="X1046" s="23">
        <f t="shared" si="342"/>
        <v>-10</v>
      </c>
      <c r="Y1046" s="24">
        <f t="shared" si="343"/>
        <v>-120</v>
      </c>
      <c r="Z1046" s="24">
        <f t="shared" si="344"/>
        <v>292</v>
      </c>
      <c r="AA1046" s="22">
        <f t="shared" si="348"/>
        <v>5.6577054794520549</v>
      </c>
      <c r="AB1046" s="22">
        <f t="shared" si="349"/>
        <v>67.892465753424659</v>
      </c>
      <c r="AC1046" s="22">
        <f t="shared" si="347"/>
        <v>1584.1575342465753</v>
      </c>
      <c r="AD1046" s="22">
        <f t="shared" si="345"/>
        <v>-19.77246575342474</v>
      </c>
      <c r="AE1046" s="24"/>
      <c r="AF1046" s="4">
        <v>67.892465753424659</v>
      </c>
      <c r="AG1046" s="4">
        <v>0</v>
      </c>
      <c r="AH1046" s="4">
        <f t="shared" si="346"/>
        <v>67.892465753424659</v>
      </c>
    </row>
    <row r="1047" spans="1:34">
      <c r="A1047" s="16" t="s">
        <v>2422</v>
      </c>
      <c r="B1047" s="16" t="s">
        <v>2423</v>
      </c>
      <c r="C1047" s="16" t="s">
        <v>2308</v>
      </c>
      <c r="D1047" s="19">
        <v>38869</v>
      </c>
      <c r="E1047" s="16" t="s">
        <v>111</v>
      </c>
      <c r="F1047" s="20">
        <v>50</v>
      </c>
      <c r="G1047" s="20">
        <v>0</v>
      </c>
      <c r="H1047" s="20">
        <v>33</v>
      </c>
      <c r="I1047" s="20">
        <v>9</v>
      </c>
      <c r="J1047" s="21">
        <f t="shared" si="337"/>
        <v>405</v>
      </c>
      <c r="K1047" s="22">
        <v>1931.78</v>
      </c>
      <c r="L1047" s="19">
        <v>44804</v>
      </c>
      <c r="M1047" s="22">
        <v>627.9</v>
      </c>
      <c r="N1047" s="22">
        <v>1303.8800000000001</v>
      </c>
      <c r="O1047" s="22">
        <f t="shared" si="338"/>
        <v>1329.64</v>
      </c>
      <c r="P1047" s="22">
        <v>25.76</v>
      </c>
      <c r="Q1047" s="22">
        <f t="shared" si="339"/>
        <v>3.22</v>
      </c>
      <c r="R1047" s="22">
        <f t="shared" si="340"/>
        <v>12.88</v>
      </c>
      <c r="S1047" s="22">
        <f t="shared" si="341"/>
        <v>1291</v>
      </c>
      <c r="U1047" s="22">
        <v>1329.64</v>
      </c>
      <c r="V1047" s="23">
        <v>40</v>
      </c>
      <c r="W1047" s="23">
        <v>50</v>
      </c>
      <c r="X1047" s="23">
        <f t="shared" si="342"/>
        <v>-10</v>
      </c>
      <c r="Y1047" s="24">
        <f t="shared" si="343"/>
        <v>-120</v>
      </c>
      <c r="Z1047" s="24">
        <f t="shared" si="344"/>
        <v>293</v>
      </c>
      <c r="AA1047" s="22">
        <f t="shared" si="348"/>
        <v>4.5380204778157003</v>
      </c>
      <c r="AB1047" s="22">
        <f t="shared" si="349"/>
        <v>54.456245733788407</v>
      </c>
      <c r="AC1047" s="22">
        <f t="shared" si="347"/>
        <v>1275.1837542662117</v>
      </c>
      <c r="AD1047" s="22">
        <f t="shared" si="345"/>
        <v>-15.816245733788264</v>
      </c>
      <c r="AE1047" s="24"/>
      <c r="AF1047" s="4">
        <v>54.456245733788407</v>
      </c>
      <c r="AG1047" s="4">
        <v>0</v>
      </c>
      <c r="AH1047" s="4">
        <f t="shared" si="346"/>
        <v>54.456245733788407</v>
      </c>
    </row>
    <row r="1048" spans="1:34">
      <c r="A1048" s="16" t="s">
        <v>2424</v>
      </c>
      <c r="B1048" s="16" t="s">
        <v>2425</v>
      </c>
      <c r="C1048" s="16" t="s">
        <v>2308</v>
      </c>
      <c r="D1048" s="19">
        <v>38899</v>
      </c>
      <c r="E1048" s="16" t="s">
        <v>111</v>
      </c>
      <c r="F1048" s="20">
        <v>50</v>
      </c>
      <c r="G1048" s="20">
        <v>0</v>
      </c>
      <c r="H1048" s="20">
        <v>33</v>
      </c>
      <c r="I1048" s="20">
        <v>10</v>
      </c>
      <c r="J1048" s="21">
        <f t="shared" si="337"/>
        <v>406</v>
      </c>
      <c r="K1048" s="22">
        <v>2411.4</v>
      </c>
      <c r="L1048" s="19">
        <v>44804</v>
      </c>
      <c r="M1048" s="22">
        <v>779.72</v>
      </c>
      <c r="N1048" s="22">
        <v>1631.68</v>
      </c>
      <c r="O1048" s="22">
        <f t="shared" si="338"/>
        <v>1663.8300000000002</v>
      </c>
      <c r="P1048" s="22">
        <v>32.15</v>
      </c>
      <c r="Q1048" s="22">
        <f t="shared" si="339"/>
        <v>4.0187499999999998</v>
      </c>
      <c r="R1048" s="22">
        <f t="shared" si="340"/>
        <v>16.074999999999999</v>
      </c>
      <c r="S1048" s="22">
        <f t="shared" si="341"/>
        <v>1615.605</v>
      </c>
      <c r="U1048" s="22">
        <v>1663.8300000000002</v>
      </c>
      <c r="V1048" s="23">
        <v>40</v>
      </c>
      <c r="W1048" s="23">
        <v>50</v>
      </c>
      <c r="X1048" s="23">
        <f t="shared" si="342"/>
        <v>-10</v>
      </c>
      <c r="Y1048" s="24">
        <f t="shared" si="343"/>
        <v>-120</v>
      </c>
      <c r="Z1048" s="24">
        <f t="shared" si="344"/>
        <v>294</v>
      </c>
      <c r="AA1048" s="22">
        <f t="shared" si="348"/>
        <v>5.6592857142857147</v>
      </c>
      <c r="AB1048" s="22">
        <f t="shared" si="349"/>
        <v>67.911428571428573</v>
      </c>
      <c r="AC1048" s="22">
        <f t="shared" si="347"/>
        <v>1595.9185714285716</v>
      </c>
      <c r="AD1048" s="22">
        <f t="shared" si="345"/>
        <v>-19.686428571428451</v>
      </c>
      <c r="AE1048" s="24"/>
      <c r="AF1048" s="4">
        <v>67.911428571428573</v>
      </c>
      <c r="AG1048" s="4">
        <v>0</v>
      </c>
      <c r="AH1048" s="4">
        <f t="shared" si="346"/>
        <v>67.911428571428573</v>
      </c>
    </row>
    <row r="1049" spans="1:34">
      <c r="A1049" s="16" t="s">
        <v>2426</v>
      </c>
      <c r="B1049" s="16" t="s">
        <v>2427</v>
      </c>
      <c r="C1049" s="16" t="s">
        <v>1355</v>
      </c>
      <c r="D1049" s="19">
        <v>38899</v>
      </c>
      <c r="E1049" s="16" t="s">
        <v>111</v>
      </c>
      <c r="F1049" s="20">
        <v>50</v>
      </c>
      <c r="G1049" s="20">
        <v>0</v>
      </c>
      <c r="H1049" s="20">
        <v>33</v>
      </c>
      <c r="I1049" s="20">
        <v>10</v>
      </c>
      <c r="J1049" s="21">
        <f t="shared" si="337"/>
        <v>406</v>
      </c>
      <c r="K1049" s="22">
        <v>220.87</v>
      </c>
      <c r="L1049" s="19">
        <v>44804</v>
      </c>
      <c r="M1049" s="22">
        <v>71.459999999999994</v>
      </c>
      <c r="N1049" s="22">
        <v>149.41</v>
      </c>
      <c r="O1049" s="22">
        <f t="shared" si="338"/>
        <v>152.35</v>
      </c>
      <c r="P1049" s="22">
        <v>2.94</v>
      </c>
      <c r="Q1049" s="22">
        <f t="shared" si="339"/>
        <v>0.36749999999999999</v>
      </c>
      <c r="R1049" s="22">
        <f t="shared" si="340"/>
        <v>1.47</v>
      </c>
      <c r="S1049" s="22">
        <f t="shared" si="341"/>
        <v>147.94</v>
      </c>
      <c r="U1049" s="22">
        <v>152.35</v>
      </c>
      <c r="V1049" s="23">
        <v>40</v>
      </c>
      <c r="W1049" s="23">
        <v>50</v>
      </c>
      <c r="X1049" s="23">
        <f t="shared" si="342"/>
        <v>-10</v>
      </c>
      <c r="Y1049" s="24">
        <f t="shared" si="343"/>
        <v>-120</v>
      </c>
      <c r="Z1049" s="24">
        <f t="shared" si="344"/>
        <v>294</v>
      </c>
      <c r="AA1049" s="22">
        <f t="shared" si="348"/>
        <v>0.51819727891156464</v>
      </c>
      <c r="AB1049" s="22">
        <f t="shared" si="349"/>
        <v>6.2183673469387752</v>
      </c>
      <c r="AC1049" s="22">
        <f t="shared" si="347"/>
        <v>146.13163265306122</v>
      </c>
      <c r="AD1049" s="22">
        <f t="shared" si="345"/>
        <v>-1.8083673469387804</v>
      </c>
      <c r="AE1049" s="24"/>
      <c r="AF1049" s="4">
        <v>6.2183673469387752</v>
      </c>
      <c r="AG1049" s="4">
        <v>0</v>
      </c>
      <c r="AH1049" s="4">
        <f t="shared" si="346"/>
        <v>6.2183673469387752</v>
      </c>
    </row>
    <row r="1050" spans="1:34">
      <c r="A1050" s="16" t="s">
        <v>2428</v>
      </c>
      <c r="B1050" s="16" t="s">
        <v>2429</v>
      </c>
      <c r="C1050" s="16" t="s">
        <v>2308</v>
      </c>
      <c r="D1050" s="19">
        <v>38930</v>
      </c>
      <c r="E1050" s="16" t="s">
        <v>111</v>
      </c>
      <c r="F1050" s="20">
        <v>50</v>
      </c>
      <c r="G1050" s="20">
        <v>0</v>
      </c>
      <c r="H1050" s="20">
        <v>33</v>
      </c>
      <c r="I1050" s="20">
        <v>11</v>
      </c>
      <c r="J1050" s="21">
        <f t="shared" si="337"/>
        <v>407</v>
      </c>
      <c r="K1050" s="22">
        <v>2283.9299999999998</v>
      </c>
      <c r="L1050" s="19">
        <v>44804</v>
      </c>
      <c r="M1050" s="22">
        <v>734.69</v>
      </c>
      <c r="N1050" s="22">
        <v>1549.24</v>
      </c>
      <c r="O1050" s="22">
        <f t="shared" si="338"/>
        <v>1579.69</v>
      </c>
      <c r="P1050" s="22">
        <v>30.45</v>
      </c>
      <c r="Q1050" s="22">
        <f t="shared" si="339"/>
        <v>3.8062499999999999</v>
      </c>
      <c r="R1050" s="22">
        <f t="shared" si="340"/>
        <v>15.225</v>
      </c>
      <c r="S1050" s="22">
        <f t="shared" si="341"/>
        <v>1534.0150000000001</v>
      </c>
      <c r="U1050" s="22">
        <v>1579.69</v>
      </c>
      <c r="V1050" s="23">
        <v>40</v>
      </c>
      <c r="W1050" s="23">
        <v>50</v>
      </c>
      <c r="X1050" s="23">
        <f t="shared" si="342"/>
        <v>-10</v>
      </c>
      <c r="Y1050" s="24">
        <f t="shared" si="343"/>
        <v>-120</v>
      </c>
      <c r="Z1050" s="24">
        <f t="shared" si="344"/>
        <v>295</v>
      </c>
      <c r="AA1050" s="22">
        <f t="shared" si="348"/>
        <v>5.3548813559322035</v>
      </c>
      <c r="AB1050" s="22">
        <f t="shared" si="349"/>
        <v>64.258576271186442</v>
      </c>
      <c r="AC1050" s="22">
        <f t="shared" si="347"/>
        <v>1515.4314237288136</v>
      </c>
      <c r="AD1050" s="22">
        <f t="shared" si="345"/>
        <v>-18.58357627118653</v>
      </c>
      <c r="AE1050" s="24"/>
      <c r="AF1050" s="4">
        <v>64.258576271186442</v>
      </c>
      <c r="AG1050" s="4">
        <v>0</v>
      </c>
      <c r="AH1050" s="4">
        <f t="shared" si="346"/>
        <v>64.258576271186442</v>
      </c>
    </row>
    <row r="1051" spans="1:34">
      <c r="A1051" s="16" t="s">
        <v>2430</v>
      </c>
      <c r="B1051" s="16" t="s">
        <v>2431</v>
      </c>
      <c r="C1051" s="16" t="s">
        <v>2308</v>
      </c>
      <c r="D1051" s="19">
        <v>38961</v>
      </c>
      <c r="E1051" s="16" t="s">
        <v>111</v>
      </c>
      <c r="F1051" s="20">
        <v>50</v>
      </c>
      <c r="G1051" s="20">
        <v>0</v>
      </c>
      <c r="H1051" s="20">
        <v>34</v>
      </c>
      <c r="I1051" s="20">
        <v>0</v>
      </c>
      <c r="J1051" s="21">
        <f t="shared" si="337"/>
        <v>408</v>
      </c>
      <c r="K1051" s="22">
        <v>1211.67</v>
      </c>
      <c r="L1051" s="19">
        <v>44804</v>
      </c>
      <c r="M1051" s="22">
        <v>387.69</v>
      </c>
      <c r="N1051" s="22">
        <v>823.98</v>
      </c>
      <c r="O1051" s="22">
        <f t="shared" si="338"/>
        <v>840.13</v>
      </c>
      <c r="P1051" s="22">
        <v>16.149999999999999</v>
      </c>
      <c r="Q1051" s="22">
        <f t="shared" si="339"/>
        <v>2.0187499999999998</v>
      </c>
      <c r="R1051" s="22">
        <f t="shared" si="340"/>
        <v>8.0749999999999993</v>
      </c>
      <c r="S1051" s="22">
        <f t="shared" si="341"/>
        <v>815.90499999999997</v>
      </c>
      <c r="U1051" s="22">
        <v>840.13</v>
      </c>
      <c r="V1051" s="23">
        <v>40</v>
      </c>
      <c r="W1051" s="23">
        <v>50</v>
      </c>
      <c r="X1051" s="23">
        <f t="shared" si="342"/>
        <v>-10</v>
      </c>
      <c r="Y1051" s="24">
        <f t="shared" si="343"/>
        <v>-120</v>
      </c>
      <c r="Z1051" s="24">
        <f t="shared" si="344"/>
        <v>296</v>
      </c>
      <c r="AA1051" s="22">
        <f t="shared" si="348"/>
        <v>2.838277027027027</v>
      </c>
      <c r="AB1051" s="22">
        <f t="shared" si="349"/>
        <v>34.059324324324322</v>
      </c>
      <c r="AC1051" s="22">
        <f t="shared" si="347"/>
        <v>806.07067567567572</v>
      </c>
      <c r="AD1051" s="22">
        <f t="shared" si="345"/>
        <v>-9.8343243243242568</v>
      </c>
      <c r="AE1051" s="24"/>
      <c r="AF1051" s="4">
        <v>34.059324324324322</v>
      </c>
      <c r="AG1051" s="4">
        <v>0</v>
      </c>
      <c r="AH1051" s="4">
        <f t="shared" si="346"/>
        <v>34.059324324324322</v>
      </c>
    </row>
    <row r="1052" spans="1:34">
      <c r="A1052" s="16" t="s">
        <v>2432</v>
      </c>
      <c r="B1052" s="16" t="s">
        <v>2433</v>
      </c>
      <c r="C1052" s="16" t="s">
        <v>2268</v>
      </c>
      <c r="D1052" s="19">
        <v>38961</v>
      </c>
      <c r="E1052" s="16" t="s">
        <v>111</v>
      </c>
      <c r="F1052" s="20">
        <v>50</v>
      </c>
      <c r="G1052" s="20">
        <v>0</v>
      </c>
      <c r="H1052" s="20">
        <v>34</v>
      </c>
      <c r="I1052" s="20">
        <v>0</v>
      </c>
      <c r="J1052" s="21">
        <f t="shared" si="337"/>
        <v>408</v>
      </c>
      <c r="K1052" s="22">
        <v>303.82</v>
      </c>
      <c r="L1052" s="19">
        <v>44804</v>
      </c>
      <c r="M1052" s="22">
        <v>97.29</v>
      </c>
      <c r="N1052" s="22">
        <v>206.53</v>
      </c>
      <c r="O1052" s="22">
        <f t="shared" si="338"/>
        <v>210.58</v>
      </c>
      <c r="P1052" s="22">
        <v>4.05</v>
      </c>
      <c r="Q1052" s="22">
        <f t="shared" si="339"/>
        <v>0.50624999999999998</v>
      </c>
      <c r="R1052" s="22">
        <f t="shared" si="340"/>
        <v>2.0249999999999999</v>
      </c>
      <c r="S1052" s="22">
        <f t="shared" si="341"/>
        <v>204.505</v>
      </c>
      <c r="U1052" s="22">
        <v>210.58</v>
      </c>
      <c r="V1052" s="23">
        <v>40</v>
      </c>
      <c r="W1052" s="23">
        <v>50</v>
      </c>
      <c r="X1052" s="23">
        <f t="shared" si="342"/>
        <v>-10</v>
      </c>
      <c r="Y1052" s="24">
        <f t="shared" si="343"/>
        <v>-120</v>
      </c>
      <c r="Z1052" s="24">
        <f t="shared" si="344"/>
        <v>296</v>
      </c>
      <c r="AA1052" s="22">
        <f t="shared" si="348"/>
        <v>0.71141891891891895</v>
      </c>
      <c r="AB1052" s="22">
        <f t="shared" si="349"/>
        <v>8.5370270270270279</v>
      </c>
      <c r="AC1052" s="22">
        <f t="shared" si="347"/>
        <v>202.04297297297299</v>
      </c>
      <c r="AD1052" s="22">
        <f t="shared" si="345"/>
        <v>-2.4620270270270055</v>
      </c>
      <c r="AE1052" s="24"/>
      <c r="AF1052" s="4">
        <v>8.5370270270270279</v>
      </c>
      <c r="AG1052" s="4">
        <v>0</v>
      </c>
      <c r="AH1052" s="4">
        <f t="shared" si="346"/>
        <v>8.5370270270270279</v>
      </c>
    </row>
    <row r="1053" spans="1:34">
      <c r="A1053" s="16" t="s">
        <v>2434</v>
      </c>
      <c r="B1053" s="16" t="s">
        <v>2435</v>
      </c>
      <c r="C1053" s="16" t="s">
        <v>2436</v>
      </c>
      <c r="D1053" s="19">
        <v>38991</v>
      </c>
      <c r="E1053" s="16" t="s">
        <v>111</v>
      </c>
      <c r="F1053" s="20">
        <v>50</v>
      </c>
      <c r="G1053" s="20">
        <v>0</v>
      </c>
      <c r="H1053" s="20">
        <v>34</v>
      </c>
      <c r="I1053" s="20">
        <v>1</v>
      </c>
      <c r="J1053" s="21">
        <f t="shared" si="337"/>
        <v>409</v>
      </c>
      <c r="K1053" s="22">
        <v>289.81</v>
      </c>
      <c r="L1053" s="19">
        <v>44804</v>
      </c>
      <c r="M1053" s="22">
        <v>92.31</v>
      </c>
      <c r="N1053" s="22">
        <v>197.5</v>
      </c>
      <c r="O1053" s="22">
        <f t="shared" si="338"/>
        <v>201.36</v>
      </c>
      <c r="P1053" s="22">
        <v>3.86</v>
      </c>
      <c r="Q1053" s="22">
        <f t="shared" si="339"/>
        <v>0.48249999999999998</v>
      </c>
      <c r="R1053" s="22">
        <f t="shared" si="340"/>
        <v>1.93</v>
      </c>
      <c r="S1053" s="22">
        <f t="shared" si="341"/>
        <v>195.57</v>
      </c>
      <c r="U1053" s="22">
        <v>201.36</v>
      </c>
      <c r="V1053" s="23">
        <v>40</v>
      </c>
      <c r="W1053" s="23">
        <v>50</v>
      </c>
      <c r="X1053" s="23">
        <f t="shared" si="342"/>
        <v>-10</v>
      </c>
      <c r="Y1053" s="24">
        <f t="shared" si="343"/>
        <v>-120</v>
      </c>
      <c r="Z1053" s="24">
        <f t="shared" si="344"/>
        <v>297</v>
      </c>
      <c r="AA1053" s="22">
        <f t="shared" si="348"/>
        <v>0.67797979797979802</v>
      </c>
      <c r="AB1053" s="22">
        <f t="shared" si="349"/>
        <v>8.1357575757575766</v>
      </c>
      <c r="AC1053" s="22">
        <f t="shared" si="347"/>
        <v>193.22424242424245</v>
      </c>
      <c r="AD1053" s="22">
        <f t="shared" si="345"/>
        <v>-2.3457575757575455</v>
      </c>
      <c r="AE1053" s="24"/>
      <c r="AF1053" s="4">
        <v>8.1357575757575766</v>
      </c>
      <c r="AG1053" s="4">
        <v>0</v>
      </c>
      <c r="AH1053" s="4">
        <f t="shared" si="346"/>
        <v>8.1357575757575766</v>
      </c>
    </row>
    <row r="1054" spans="1:34">
      <c r="A1054" s="16" t="s">
        <v>2437</v>
      </c>
      <c r="B1054" s="16" t="s">
        <v>2438</v>
      </c>
      <c r="C1054" s="16" t="s">
        <v>1355</v>
      </c>
      <c r="D1054" s="19">
        <v>38991</v>
      </c>
      <c r="E1054" s="16" t="s">
        <v>111</v>
      </c>
      <c r="F1054" s="20">
        <v>50</v>
      </c>
      <c r="G1054" s="20">
        <v>0</v>
      </c>
      <c r="H1054" s="20">
        <v>34</v>
      </c>
      <c r="I1054" s="20">
        <v>1</v>
      </c>
      <c r="J1054" s="21">
        <f t="shared" si="337"/>
        <v>409</v>
      </c>
      <c r="K1054" s="22">
        <v>145.28</v>
      </c>
      <c r="L1054" s="19">
        <v>44804</v>
      </c>
      <c r="M1054" s="22">
        <v>46.32</v>
      </c>
      <c r="N1054" s="22">
        <v>98.96</v>
      </c>
      <c r="O1054" s="22">
        <f t="shared" si="338"/>
        <v>100.89999999999999</v>
      </c>
      <c r="P1054" s="22">
        <v>1.94</v>
      </c>
      <c r="Q1054" s="22">
        <f t="shared" si="339"/>
        <v>0.24249999999999999</v>
      </c>
      <c r="R1054" s="22">
        <f t="shared" si="340"/>
        <v>0.97</v>
      </c>
      <c r="S1054" s="22">
        <f t="shared" si="341"/>
        <v>97.99</v>
      </c>
      <c r="U1054" s="22">
        <v>100.89999999999999</v>
      </c>
      <c r="V1054" s="23">
        <v>40</v>
      </c>
      <c r="W1054" s="23">
        <v>50</v>
      </c>
      <c r="X1054" s="23">
        <f t="shared" si="342"/>
        <v>-10</v>
      </c>
      <c r="Y1054" s="24">
        <f t="shared" si="343"/>
        <v>-120</v>
      </c>
      <c r="Z1054" s="24">
        <f t="shared" si="344"/>
        <v>297</v>
      </c>
      <c r="AA1054" s="22">
        <f t="shared" si="348"/>
        <v>0.33973063973063972</v>
      </c>
      <c r="AB1054" s="22">
        <f t="shared" si="349"/>
        <v>4.0767676767676768</v>
      </c>
      <c r="AC1054" s="22">
        <f t="shared" si="347"/>
        <v>96.823232323232318</v>
      </c>
      <c r="AD1054" s="22">
        <f t="shared" si="345"/>
        <v>-1.1667676767676767</v>
      </c>
      <c r="AE1054" s="24"/>
      <c r="AF1054" s="4">
        <v>4.0767676767676768</v>
      </c>
      <c r="AG1054" s="4">
        <v>0</v>
      </c>
      <c r="AH1054" s="4">
        <f t="shared" si="346"/>
        <v>4.0767676767676768</v>
      </c>
    </row>
    <row r="1055" spans="1:34">
      <c r="A1055" s="16" t="s">
        <v>2439</v>
      </c>
      <c r="B1055" s="16" t="s">
        <v>2440</v>
      </c>
      <c r="C1055" s="16" t="s">
        <v>2308</v>
      </c>
      <c r="D1055" s="19">
        <v>39022</v>
      </c>
      <c r="E1055" s="16" t="s">
        <v>111</v>
      </c>
      <c r="F1055" s="20">
        <v>50</v>
      </c>
      <c r="G1055" s="20">
        <v>0</v>
      </c>
      <c r="H1055" s="20">
        <v>34</v>
      </c>
      <c r="I1055" s="20">
        <v>2</v>
      </c>
      <c r="J1055" s="21">
        <f t="shared" si="337"/>
        <v>410</v>
      </c>
      <c r="K1055" s="22">
        <v>1420.58</v>
      </c>
      <c r="L1055" s="19">
        <v>44804</v>
      </c>
      <c r="M1055" s="22">
        <v>449.84</v>
      </c>
      <c r="N1055" s="22">
        <v>970.74</v>
      </c>
      <c r="O1055" s="22">
        <f t="shared" si="338"/>
        <v>989.68000000000006</v>
      </c>
      <c r="P1055" s="22">
        <v>18.940000000000001</v>
      </c>
      <c r="Q1055" s="22">
        <f t="shared" si="339"/>
        <v>2.3675000000000002</v>
      </c>
      <c r="R1055" s="22">
        <f t="shared" si="340"/>
        <v>9.4700000000000006</v>
      </c>
      <c r="S1055" s="22">
        <f t="shared" si="341"/>
        <v>961.27</v>
      </c>
      <c r="U1055" s="22">
        <v>989.68000000000006</v>
      </c>
      <c r="V1055" s="23">
        <v>40</v>
      </c>
      <c r="W1055" s="23">
        <v>50</v>
      </c>
      <c r="X1055" s="23">
        <f t="shared" si="342"/>
        <v>-10</v>
      </c>
      <c r="Y1055" s="24">
        <f t="shared" si="343"/>
        <v>-120</v>
      </c>
      <c r="Z1055" s="24">
        <f t="shared" si="344"/>
        <v>298</v>
      </c>
      <c r="AA1055" s="22">
        <f t="shared" si="348"/>
        <v>3.3210738255033561</v>
      </c>
      <c r="AB1055" s="22">
        <f t="shared" si="349"/>
        <v>39.852885906040271</v>
      </c>
      <c r="AC1055" s="22">
        <f t="shared" si="347"/>
        <v>949.82711409395984</v>
      </c>
      <c r="AD1055" s="22">
        <f t="shared" si="345"/>
        <v>-11.442885906040146</v>
      </c>
      <c r="AE1055" s="24"/>
      <c r="AF1055" s="4">
        <v>39.852885906040271</v>
      </c>
      <c r="AG1055" s="4">
        <v>0</v>
      </c>
      <c r="AH1055" s="4">
        <f t="shared" si="346"/>
        <v>39.852885906040271</v>
      </c>
    </row>
    <row r="1056" spans="1:34">
      <c r="A1056" s="16" t="s">
        <v>2441</v>
      </c>
      <c r="B1056" s="16" t="s">
        <v>2442</v>
      </c>
      <c r="C1056" s="16" t="s">
        <v>2268</v>
      </c>
      <c r="D1056" s="19">
        <v>39022</v>
      </c>
      <c r="E1056" s="16" t="s">
        <v>111</v>
      </c>
      <c r="F1056" s="20">
        <v>50</v>
      </c>
      <c r="G1056" s="20">
        <v>0</v>
      </c>
      <c r="H1056" s="20">
        <v>34</v>
      </c>
      <c r="I1056" s="20">
        <v>2</v>
      </c>
      <c r="J1056" s="21">
        <f t="shared" ref="J1056:J1119" si="350">(H1056*12)+I1056</f>
        <v>410</v>
      </c>
      <c r="K1056" s="22">
        <v>314.61</v>
      </c>
      <c r="L1056" s="19">
        <v>44804</v>
      </c>
      <c r="M1056" s="22">
        <v>99.59</v>
      </c>
      <c r="N1056" s="22">
        <v>215.02</v>
      </c>
      <c r="O1056" s="22">
        <f t="shared" ref="O1056:O1119" si="351">+N1056+P1056</f>
        <v>219.21</v>
      </c>
      <c r="P1056" s="22">
        <v>4.1900000000000004</v>
      </c>
      <c r="Q1056" s="22">
        <f t="shared" ref="Q1056:Q1119" si="352">+P1056/8</f>
        <v>0.52375000000000005</v>
      </c>
      <c r="R1056" s="22">
        <f t="shared" ref="R1056:R1119" si="353">+Q1056*4</f>
        <v>2.0950000000000002</v>
      </c>
      <c r="S1056" s="22">
        <f t="shared" ref="S1056:S1119" si="354">+O1056-P1056-R1056</f>
        <v>212.92500000000001</v>
      </c>
      <c r="U1056" s="22">
        <v>219.21</v>
      </c>
      <c r="V1056" s="23">
        <v>40</v>
      </c>
      <c r="W1056" s="23">
        <v>50</v>
      </c>
      <c r="X1056" s="23">
        <f t="shared" ref="X1056:X1119" si="355">+V1056-W1056</f>
        <v>-10</v>
      </c>
      <c r="Y1056" s="24">
        <f t="shared" ref="Y1056:Y1119" si="356">+X1056*12</f>
        <v>-120</v>
      </c>
      <c r="Z1056" s="24">
        <f t="shared" ref="Z1056:Z1119" si="357">+J1056+Y1056+8</f>
        <v>298</v>
      </c>
      <c r="AA1056" s="22">
        <f t="shared" si="348"/>
        <v>0.73560402684563764</v>
      </c>
      <c r="AB1056" s="22">
        <f t="shared" si="349"/>
        <v>8.8272483221476516</v>
      </c>
      <c r="AC1056" s="22">
        <f t="shared" si="347"/>
        <v>210.38275167785235</v>
      </c>
      <c r="AD1056" s="22">
        <f t="shared" ref="AD1056:AD1119" si="358">+AC1056-S1056</f>
        <v>-2.5422483221476568</v>
      </c>
      <c r="AE1056" s="24"/>
      <c r="AF1056" s="4">
        <v>8.8272483221476516</v>
      </c>
      <c r="AG1056" s="4">
        <v>0</v>
      </c>
      <c r="AH1056" s="4">
        <f t="shared" ref="AH1056:AH1119" si="359">+AF1056+AG1056</f>
        <v>8.8272483221476516</v>
      </c>
    </row>
    <row r="1057" spans="1:34">
      <c r="A1057" s="16" t="s">
        <v>2443</v>
      </c>
      <c r="B1057" s="16" t="s">
        <v>2444</v>
      </c>
      <c r="C1057" s="16" t="s">
        <v>2308</v>
      </c>
      <c r="D1057" s="19">
        <v>39052</v>
      </c>
      <c r="E1057" s="16" t="s">
        <v>111</v>
      </c>
      <c r="F1057" s="20">
        <v>50</v>
      </c>
      <c r="G1057" s="20">
        <v>0</v>
      </c>
      <c r="H1057" s="20">
        <v>34</v>
      </c>
      <c r="I1057" s="20">
        <v>3</v>
      </c>
      <c r="J1057" s="21">
        <f t="shared" si="350"/>
        <v>411</v>
      </c>
      <c r="K1057" s="22">
        <v>1182.6600000000001</v>
      </c>
      <c r="L1057" s="19">
        <v>44804</v>
      </c>
      <c r="M1057" s="22">
        <v>372.48</v>
      </c>
      <c r="N1057" s="22">
        <v>810.18</v>
      </c>
      <c r="O1057" s="22">
        <f t="shared" si="351"/>
        <v>825.93999999999994</v>
      </c>
      <c r="P1057" s="22">
        <v>15.76</v>
      </c>
      <c r="Q1057" s="22">
        <f t="shared" si="352"/>
        <v>1.97</v>
      </c>
      <c r="R1057" s="22">
        <f t="shared" si="353"/>
        <v>7.88</v>
      </c>
      <c r="S1057" s="22">
        <f t="shared" si="354"/>
        <v>802.3</v>
      </c>
      <c r="U1057" s="22">
        <v>825.93999999999994</v>
      </c>
      <c r="V1057" s="23">
        <v>40</v>
      </c>
      <c r="W1057" s="23">
        <v>50</v>
      </c>
      <c r="X1057" s="23">
        <f t="shared" si="355"/>
        <v>-10</v>
      </c>
      <c r="Y1057" s="24">
        <f t="shared" si="356"/>
        <v>-120</v>
      </c>
      <c r="Z1057" s="24">
        <f t="shared" si="357"/>
        <v>299</v>
      </c>
      <c r="AA1057" s="22">
        <f t="shared" si="348"/>
        <v>2.7623411371237454</v>
      </c>
      <c r="AB1057" s="22">
        <f t="shared" si="349"/>
        <v>33.148093645484948</v>
      </c>
      <c r="AC1057" s="22">
        <f t="shared" si="347"/>
        <v>792.79190635451505</v>
      </c>
      <c r="AD1057" s="22">
        <f t="shared" si="358"/>
        <v>-9.5080936454849052</v>
      </c>
      <c r="AE1057" s="24"/>
      <c r="AF1057" s="4">
        <v>33.148093645484948</v>
      </c>
      <c r="AG1057" s="4">
        <v>0</v>
      </c>
      <c r="AH1057" s="4">
        <f t="shared" si="359"/>
        <v>33.148093645484948</v>
      </c>
    </row>
    <row r="1058" spans="1:34">
      <c r="A1058" s="16" t="s">
        <v>2445</v>
      </c>
      <c r="B1058" s="16" t="s">
        <v>2446</v>
      </c>
      <c r="C1058" s="16" t="s">
        <v>1355</v>
      </c>
      <c r="D1058" s="19">
        <v>39083</v>
      </c>
      <c r="E1058" s="16" t="s">
        <v>111</v>
      </c>
      <c r="F1058" s="20">
        <v>50</v>
      </c>
      <c r="G1058" s="20">
        <v>0</v>
      </c>
      <c r="H1058" s="20">
        <v>34</v>
      </c>
      <c r="I1058" s="20">
        <v>4</v>
      </c>
      <c r="J1058" s="21">
        <f t="shared" si="350"/>
        <v>412</v>
      </c>
      <c r="K1058" s="22">
        <v>194.79</v>
      </c>
      <c r="L1058" s="19">
        <v>44804</v>
      </c>
      <c r="M1058" s="22">
        <v>61.11</v>
      </c>
      <c r="N1058" s="22">
        <v>133.68</v>
      </c>
      <c r="O1058" s="22">
        <f t="shared" si="351"/>
        <v>136.28</v>
      </c>
      <c r="P1058" s="22">
        <v>2.6</v>
      </c>
      <c r="Q1058" s="22">
        <f t="shared" si="352"/>
        <v>0.32500000000000001</v>
      </c>
      <c r="R1058" s="22">
        <f t="shared" si="353"/>
        <v>1.3</v>
      </c>
      <c r="S1058" s="22">
        <f t="shared" si="354"/>
        <v>132.38</v>
      </c>
      <c r="U1058" s="22">
        <v>136.28</v>
      </c>
      <c r="V1058" s="23">
        <v>40</v>
      </c>
      <c r="W1058" s="23">
        <v>50</v>
      </c>
      <c r="X1058" s="23">
        <f t="shared" si="355"/>
        <v>-10</v>
      </c>
      <c r="Y1058" s="24">
        <f t="shared" si="356"/>
        <v>-120</v>
      </c>
      <c r="Z1058" s="24">
        <f t="shared" si="357"/>
        <v>300</v>
      </c>
      <c r="AA1058" s="22">
        <f t="shared" si="348"/>
        <v>0.45426666666666665</v>
      </c>
      <c r="AB1058" s="22">
        <f t="shared" si="349"/>
        <v>5.4512</v>
      </c>
      <c r="AC1058" s="22">
        <f t="shared" si="347"/>
        <v>130.8288</v>
      </c>
      <c r="AD1058" s="22">
        <f t="shared" si="358"/>
        <v>-1.5511999999999944</v>
      </c>
      <c r="AE1058" s="24"/>
      <c r="AF1058" s="4">
        <v>5.4512</v>
      </c>
      <c r="AG1058" s="4">
        <v>0</v>
      </c>
      <c r="AH1058" s="4">
        <f t="shared" si="359"/>
        <v>5.4512</v>
      </c>
    </row>
    <row r="1059" spans="1:34">
      <c r="A1059" s="16" t="s">
        <v>2447</v>
      </c>
      <c r="B1059" s="16" t="s">
        <v>2448</v>
      </c>
      <c r="C1059" s="16" t="s">
        <v>2308</v>
      </c>
      <c r="D1059" s="19">
        <v>39083</v>
      </c>
      <c r="E1059" s="16" t="s">
        <v>111</v>
      </c>
      <c r="F1059" s="20">
        <v>50</v>
      </c>
      <c r="G1059" s="20">
        <v>0</v>
      </c>
      <c r="H1059" s="20">
        <v>34</v>
      </c>
      <c r="I1059" s="20">
        <v>4</v>
      </c>
      <c r="J1059" s="21">
        <f t="shared" si="350"/>
        <v>412</v>
      </c>
      <c r="K1059" s="22">
        <v>1091.08</v>
      </c>
      <c r="L1059" s="19">
        <v>44804</v>
      </c>
      <c r="M1059" s="22">
        <v>341.85</v>
      </c>
      <c r="N1059" s="22">
        <v>749.23</v>
      </c>
      <c r="O1059" s="22">
        <f t="shared" si="351"/>
        <v>763.77</v>
      </c>
      <c r="P1059" s="22">
        <v>14.54</v>
      </c>
      <c r="Q1059" s="22">
        <f t="shared" si="352"/>
        <v>1.8174999999999999</v>
      </c>
      <c r="R1059" s="22">
        <f t="shared" si="353"/>
        <v>7.27</v>
      </c>
      <c r="S1059" s="22">
        <f t="shared" si="354"/>
        <v>741.96</v>
      </c>
      <c r="U1059" s="22">
        <v>763.77</v>
      </c>
      <c r="V1059" s="23">
        <v>40</v>
      </c>
      <c r="W1059" s="23">
        <v>50</v>
      </c>
      <c r="X1059" s="23">
        <f t="shared" si="355"/>
        <v>-10</v>
      </c>
      <c r="Y1059" s="24">
        <f t="shared" si="356"/>
        <v>-120</v>
      </c>
      <c r="Z1059" s="24">
        <f t="shared" si="357"/>
        <v>300</v>
      </c>
      <c r="AA1059" s="22">
        <f t="shared" si="348"/>
        <v>2.5459000000000001</v>
      </c>
      <c r="AB1059" s="22">
        <f t="shared" si="349"/>
        <v>30.550800000000002</v>
      </c>
      <c r="AC1059" s="22">
        <f t="shared" si="347"/>
        <v>733.2192</v>
      </c>
      <c r="AD1059" s="22">
        <f t="shared" si="358"/>
        <v>-8.7408000000000357</v>
      </c>
      <c r="AE1059" s="24"/>
      <c r="AF1059" s="4">
        <v>30.550800000000002</v>
      </c>
      <c r="AG1059" s="4">
        <v>0</v>
      </c>
      <c r="AH1059" s="4">
        <f t="shared" si="359"/>
        <v>30.550800000000002</v>
      </c>
    </row>
    <row r="1060" spans="1:34">
      <c r="A1060" s="16" t="s">
        <v>2449</v>
      </c>
      <c r="B1060" s="16" t="s">
        <v>2450</v>
      </c>
      <c r="C1060" s="16" t="s">
        <v>2308</v>
      </c>
      <c r="D1060" s="19">
        <v>39114</v>
      </c>
      <c r="E1060" s="16" t="s">
        <v>111</v>
      </c>
      <c r="F1060" s="20">
        <v>50</v>
      </c>
      <c r="G1060" s="20">
        <v>0</v>
      </c>
      <c r="H1060" s="20">
        <v>34</v>
      </c>
      <c r="I1060" s="20">
        <v>5</v>
      </c>
      <c r="J1060" s="21">
        <f t="shared" si="350"/>
        <v>413</v>
      </c>
      <c r="K1060" s="22">
        <v>947.51</v>
      </c>
      <c r="L1060" s="19">
        <v>44804</v>
      </c>
      <c r="M1060" s="22">
        <v>295.31</v>
      </c>
      <c r="N1060" s="22">
        <v>652.20000000000005</v>
      </c>
      <c r="O1060" s="22">
        <f t="shared" si="351"/>
        <v>664.83</v>
      </c>
      <c r="P1060" s="22">
        <v>12.63</v>
      </c>
      <c r="Q1060" s="22">
        <f t="shared" si="352"/>
        <v>1.5787500000000001</v>
      </c>
      <c r="R1060" s="22">
        <f t="shared" si="353"/>
        <v>6.3150000000000004</v>
      </c>
      <c r="S1060" s="22">
        <f t="shared" si="354"/>
        <v>645.88499999999999</v>
      </c>
      <c r="U1060" s="22">
        <v>664.83</v>
      </c>
      <c r="V1060" s="23">
        <v>40</v>
      </c>
      <c r="W1060" s="23">
        <v>50</v>
      </c>
      <c r="X1060" s="23">
        <f t="shared" si="355"/>
        <v>-10</v>
      </c>
      <c r="Y1060" s="24">
        <f t="shared" si="356"/>
        <v>-120</v>
      </c>
      <c r="Z1060" s="24">
        <f t="shared" si="357"/>
        <v>301</v>
      </c>
      <c r="AA1060" s="22">
        <f t="shared" si="348"/>
        <v>2.2087375415282393</v>
      </c>
      <c r="AB1060" s="22">
        <f t="shared" si="349"/>
        <v>26.504850498338872</v>
      </c>
      <c r="AC1060" s="22">
        <f t="shared" si="347"/>
        <v>638.32514950166114</v>
      </c>
      <c r="AD1060" s="22">
        <f t="shared" si="358"/>
        <v>-7.5598504983388466</v>
      </c>
      <c r="AE1060" s="24"/>
      <c r="AF1060" s="4">
        <v>26.504850498338872</v>
      </c>
      <c r="AG1060" s="4">
        <v>0</v>
      </c>
      <c r="AH1060" s="4">
        <f t="shared" si="359"/>
        <v>26.504850498338872</v>
      </c>
    </row>
    <row r="1061" spans="1:34">
      <c r="A1061" s="16" t="s">
        <v>2451</v>
      </c>
      <c r="B1061" s="16" t="s">
        <v>2452</v>
      </c>
      <c r="C1061" s="16" t="s">
        <v>2436</v>
      </c>
      <c r="D1061" s="19">
        <v>39142</v>
      </c>
      <c r="E1061" s="16" t="s">
        <v>111</v>
      </c>
      <c r="F1061" s="20">
        <v>50</v>
      </c>
      <c r="G1061" s="20">
        <v>0</v>
      </c>
      <c r="H1061" s="20">
        <v>34</v>
      </c>
      <c r="I1061" s="20">
        <v>6</v>
      </c>
      <c r="J1061" s="21">
        <f t="shared" si="350"/>
        <v>414</v>
      </c>
      <c r="K1061" s="22">
        <v>284.5</v>
      </c>
      <c r="L1061" s="19">
        <v>44804</v>
      </c>
      <c r="M1061" s="22">
        <v>88.19</v>
      </c>
      <c r="N1061" s="22">
        <v>196.31</v>
      </c>
      <c r="O1061" s="22">
        <f t="shared" si="351"/>
        <v>200.1</v>
      </c>
      <c r="P1061" s="22">
        <v>3.79</v>
      </c>
      <c r="Q1061" s="22">
        <f t="shared" si="352"/>
        <v>0.47375</v>
      </c>
      <c r="R1061" s="22">
        <f t="shared" si="353"/>
        <v>1.895</v>
      </c>
      <c r="S1061" s="22">
        <f t="shared" si="354"/>
        <v>194.41499999999999</v>
      </c>
      <c r="U1061" s="22">
        <v>200.1</v>
      </c>
      <c r="V1061" s="23">
        <v>40</v>
      </c>
      <c r="W1061" s="23">
        <v>50</v>
      </c>
      <c r="X1061" s="23">
        <f t="shared" si="355"/>
        <v>-10</v>
      </c>
      <c r="Y1061" s="24">
        <f t="shared" si="356"/>
        <v>-120</v>
      </c>
      <c r="Z1061" s="24">
        <f t="shared" si="357"/>
        <v>302</v>
      </c>
      <c r="AA1061" s="22">
        <f t="shared" si="348"/>
        <v>0.6625827814569536</v>
      </c>
      <c r="AB1061" s="22">
        <f t="shared" si="349"/>
        <v>7.9509933774834431</v>
      </c>
      <c r="AC1061" s="22">
        <f t="shared" si="347"/>
        <v>192.14900662251654</v>
      </c>
      <c r="AD1061" s="22">
        <f t="shared" si="358"/>
        <v>-2.2659933774834542</v>
      </c>
      <c r="AE1061" s="24"/>
      <c r="AF1061" s="4">
        <v>7.9509933774834431</v>
      </c>
      <c r="AG1061" s="4">
        <v>0</v>
      </c>
      <c r="AH1061" s="4">
        <f t="shared" si="359"/>
        <v>7.9509933774834431</v>
      </c>
    </row>
    <row r="1062" spans="1:34">
      <c r="A1062" s="16" t="s">
        <v>2453</v>
      </c>
      <c r="B1062" s="16" t="s">
        <v>2454</v>
      </c>
      <c r="C1062" s="16" t="s">
        <v>2308</v>
      </c>
      <c r="D1062" s="19">
        <v>39173</v>
      </c>
      <c r="E1062" s="16" t="s">
        <v>111</v>
      </c>
      <c r="F1062" s="20">
        <v>50</v>
      </c>
      <c r="G1062" s="20">
        <v>0</v>
      </c>
      <c r="H1062" s="20">
        <v>34</v>
      </c>
      <c r="I1062" s="20">
        <v>7</v>
      </c>
      <c r="J1062" s="21">
        <f t="shared" si="350"/>
        <v>415</v>
      </c>
      <c r="K1062" s="22">
        <v>681.74</v>
      </c>
      <c r="L1062" s="19">
        <v>44804</v>
      </c>
      <c r="M1062" s="22">
        <v>210.29</v>
      </c>
      <c r="N1062" s="22">
        <v>471.45</v>
      </c>
      <c r="O1062" s="22">
        <f t="shared" si="351"/>
        <v>480.53999999999996</v>
      </c>
      <c r="P1062" s="22">
        <v>9.09</v>
      </c>
      <c r="Q1062" s="22">
        <f t="shared" si="352"/>
        <v>1.13625</v>
      </c>
      <c r="R1062" s="22">
        <f t="shared" si="353"/>
        <v>4.5449999999999999</v>
      </c>
      <c r="S1062" s="22">
        <f t="shared" si="354"/>
        <v>466.90499999999997</v>
      </c>
      <c r="U1062" s="22">
        <v>480.53999999999996</v>
      </c>
      <c r="V1062" s="23">
        <v>40</v>
      </c>
      <c r="W1062" s="23">
        <v>50</v>
      </c>
      <c r="X1062" s="23">
        <f t="shared" si="355"/>
        <v>-10</v>
      </c>
      <c r="Y1062" s="24">
        <f t="shared" si="356"/>
        <v>-120</v>
      </c>
      <c r="Z1062" s="24">
        <f t="shared" si="357"/>
        <v>303</v>
      </c>
      <c r="AA1062" s="22">
        <f t="shared" si="348"/>
        <v>1.5859405940594058</v>
      </c>
      <c r="AB1062" s="22">
        <f t="shared" si="349"/>
        <v>19.031287128712869</v>
      </c>
      <c r="AC1062" s="22">
        <f t="shared" si="347"/>
        <v>461.50871287128712</v>
      </c>
      <c r="AD1062" s="22">
        <f t="shared" si="358"/>
        <v>-5.3962871287128564</v>
      </c>
      <c r="AE1062" s="24"/>
      <c r="AF1062" s="4">
        <v>19.031287128712869</v>
      </c>
      <c r="AG1062" s="4">
        <v>0</v>
      </c>
      <c r="AH1062" s="4">
        <f t="shared" si="359"/>
        <v>19.031287128712869</v>
      </c>
    </row>
    <row r="1063" spans="1:34">
      <c r="A1063" s="16" t="s">
        <v>2455</v>
      </c>
      <c r="B1063" s="16" t="s">
        <v>2456</v>
      </c>
      <c r="C1063" s="16" t="s">
        <v>1355</v>
      </c>
      <c r="D1063" s="19">
        <v>39173</v>
      </c>
      <c r="E1063" s="16" t="s">
        <v>111</v>
      </c>
      <c r="F1063" s="20">
        <v>50</v>
      </c>
      <c r="G1063" s="20">
        <v>0</v>
      </c>
      <c r="H1063" s="20">
        <v>34</v>
      </c>
      <c r="I1063" s="20">
        <v>7</v>
      </c>
      <c r="J1063" s="21">
        <f t="shared" si="350"/>
        <v>415</v>
      </c>
      <c r="K1063" s="22">
        <v>59.36</v>
      </c>
      <c r="L1063" s="19">
        <v>44804</v>
      </c>
      <c r="M1063" s="22">
        <v>18.350000000000001</v>
      </c>
      <c r="N1063" s="22">
        <v>41.01</v>
      </c>
      <c r="O1063" s="22">
        <f t="shared" si="351"/>
        <v>41.8</v>
      </c>
      <c r="P1063" s="22">
        <v>0.79</v>
      </c>
      <c r="Q1063" s="22">
        <f t="shared" si="352"/>
        <v>9.8750000000000004E-2</v>
      </c>
      <c r="R1063" s="22">
        <f t="shared" si="353"/>
        <v>0.39500000000000002</v>
      </c>
      <c r="S1063" s="22">
        <f t="shared" si="354"/>
        <v>40.614999999999995</v>
      </c>
      <c r="U1063" s="22">
        <v>41.8</v>
      </c>
      <c r="V1063" s="23">
        <v>40</v>
      </c>
      <c r="W1063" s="23">
        <v>50</v>
      </c>
      <c r="X1063" s="23">
        <f t="shared" si="355"/>
        <v>-10</v>
      </c>
      <c r="Y1063" s="24">
        <f t="shared" si="356"/>
        <v>-120</v>
      </c>
      <c r="Z1063" s="24">
        <f t="shared" si="357"/>
        <v>303</v>
      </c>
      <c r="AA1063" s="22">
        <f t="shared" si="348"/>
        <v>0.13795379537953795</v>
      </c>
      <c r="AB1063" s="22">
        <f t="shared" si="349"/>
        <v>1.6554455445544554</v>
      </c>
      <c r="AC1063" s="22">
        <f t="shared" si="347"/>
        <v>40.144554455445544</v>
      </c>
      <c r="AD1063" s="22">
        <f t="shared" si="358"/>
        <v>-0.47044554455445109</v>
      </c>
      <c r="AE1063" s="24"/>
      <c r="AF1063" s="4">
        <v>1.6554455445544554</v>
      </c>
      <c r="AG1063" s="4">
        <v>0</v>
      </c>
      <c r="AH1063" s="4">
        <f t="shared" si="359"/>
        <v>1.6554455445544554</v>
      </c>
    </row>
    <row r="1064" spans="1:34">
      <c r="A1064" s="16" t="s">
        <v>2457</v>
      </c>
      <c r="B1064" s="16" t="s">
        <v>2458</v>
      </c>
      <c r="C1064" s="16" t="s">
        <v>2308</v>
      </c>
      <c r="D1064" s="19">
        <v>39203</v>
      </c>
      <c r="E1064" s="16" t="s">
        <v>111</v>
      </c>
      <c r="F1064" s="20">
        <v>50</v>
      </c>
      <c r="G1064" s="20">
        <v>0</v>
      </c>
      <c r="H1064" s="20">
        <v>34</v>
      </c>
      <c r="I1064" s="20">
        <v>8</v>
      </c>
      <c r="J1064" s="21">
        <f t="shared" si="350"/>
        <v>416</v>
      </c>
      <c r="K1064" s="22">
        <v>1417.28</v>
      </c>
      <c r="L1064" s="19">
        <v>44804</v>
      </c>
      <c r="M1064" s="22">
        <v>434.7</v>
      </c>
      <c r="N1064" s="22">
        <v>982.58</v>
      </c>
      <c r="O1064" s="22">
        <f t="shared" si="351"/>
        <v>1001.48</v>
      </c>
      <c r="P1064" s="22">
        <v>18.899999999999999</v>
      </c>
      <c r="Q1064" s="22">
        <f t="shared" si="352"/>
        <v>2.3624999999999998</v>
      </c>
      <c r="R1064" s="22">
        <f t="shared" si="353"/>
        <v>9.4499999999999993</v>
      </c>
      <c r="S1064" s="22">
        <f t="shared" si="354"/>
        <v>973.13</v>
      </c>
      <c r="U1064" s="22">
        <v>1001.48</v>
      </c>
      <c r="V1064" s="23">
        <v>40</v>
      </c>
      <c r="W1064" s="23">
        <v>50</v>
      </c>
      <c r="X1064" s="23">
        <f t="shared" si="355"/>
        <v>-10</v>
      </c>
      <c r="Y1064" s="24">
        <f t="shared" si="356"/>
        <v>-120</v>
      </c>
      <c r="Z1064" s="24">
        <f t="shared" si="357"/>
        <v>304</v>
      </c>
      <c r="AA1064" s="22">
        <f t="shared" si="348"/>
        <v>3.2943421052631581</v>
      </c>
      <c r="AB1064" s="22">
        <f t="shared" si="349"/>
        <v>39.532105263157895</v>
      </c>
      <c r="AC1064" s="22">
        <f t="shared" ref="AC1064:AC1127" si="360">+U1064-AB1064</f>
        <v>961.94789473684216</v>
      </c>
      <c r="AD1064" s="22">
        <f t="shared" si="358"/>
        <v>-11.182105263157837</v>
      </c>
      <c r="AE1064" s="24"/>
      <c r="AF1064" s="4">
        <v>39.532105263157895</v>
      </c>
      <c r="AG1064" s="4">
        <v>0</v>
      </c>
      <c r="AH1064" s="4">
        <f t="shared" si="359"/>
        <v>39.532105263157895</v>
      </c>
    </row>
    <row r="1065" spans="1:34">
      <c r="A1065" s="16" t="s">
        <v>2459</v>
      </c>
      <c r="B1065" s="16" t="s">
        <v>2460</v>
      </c>
      <c r="C1065" s="16" t="s">
        <v>2308</v>
      </c>
      <c r="D1065" s="19">
        <v>39234</v>
      </c>
      <c r="E1065" s="16" t="s">
        <v>111</v>
      </c>
      <c r="F1065" s="20">
        <v>50</v>
      </c>
      <c r="G1065" s="20">
        <v>0</v>
      </c>
      <c r="H1065" s="20">
        <v>34</v>
      </c>
      <c r="I1065" s="20">
        <v>9</v>
      </c>
      <c r="J1065" s="21">
        <f t="shared" si="350"/>
        <v>417</v>
      </c>
      <c r="K1065" s="22">
        <v>748.21</v>
      </c>
      <c r="L1065" s="19">
        <v>44804</v>
      </c>
      <c r="M1065" s="22">
        <v>228.3</v>
      </c>
      <c r="N1065" s="22">
        <v>519.91</v>
      </c>
      <c r="O1065" s="22">
        <f t="shared" si="351"/>
        <v>529.89</v>
      </c>
      <c r="P1065" s="22">
        <v>9.98</v>
      </c>
      <c r="Q1065" s="22">
        <f t="shared" si="352"/>
        <v>1.2475000000000001</v>
      </c>
      <c r="R1065" s="22">
        <f t="shared" si="353"/>
        <v>4.99</v>
      </c>
      <c r="S1065" s="22">
        <f t="shared" si="354"/>
        <v>514.91999999999996</v>
      </c>
      <c r="U1065" s="22">
        <v>529.89</v>
      </c>
      <c r="V1065" s="23">
        <v>40</v>
      </c>
      <c r="W1065" s="23">
        <v>50</v>
      </c>
      <c r="X1065" s="23">
        <f t="shared" si="355"/>
        <v>-10</v>
      </c>
      <c r="Y1065" s="24">
        <f t="shared" si="356"/>
        <v>-120</v>
      </c>
      <c r="Z1065" s="24">
        <f t="shared" si="357"/>
        <v>305</v>
      </c>
      <c r="AA1065" s="22">
        <f t="shared" ref="AA1065:AA1128" si="361">+U1065/Z1065</f>
        <v>1.7373442622950819</v>
      </c>
      <c r="AB1065" s="22">
        <f t="shared" ref="AB1065:AB1128" si="362">+AA1065*12</f>
        <v>20.848131147540983</v>
      </c>
      <c r="AC1065" s="22">
        <f t="shared" si="360"/>
        <v>509.041868852459</v>
      </c>
      <c r="AD1065" s="22">
        <f t="shared" si="358"/>
        <v>-5.8781311475409552</v>
      </c>
      <c r="AE1065" s="24"/>
      <c r="AF1065" s="4">
        <v>20.848131147540983</v>
      </c>
      <c r="AG1065" s="4">
        <v>0</v>
      </c>
      <c r="AH1065" s="4">
        <f t="shared" si="359"/>
        <v>20.848131147540983</v>
      </c>
    </row>
    <row r="1066" spans="1:34">
      <c r="A1066" s="16" t="s">
        <v>2461</v>
      </c>
      <c r="B1066" s="16" t="s">
        <v>2462</v>
      </c>
      <c r="C1066" s="16" t="s">
        <v>2463</v>
      </c>
      <c r="D1066" s="19">
        <v>39234</v>
      </c>
      <c r="E1066" s="16" t="s">
        <v>111</v>
      </c>
      <c r="F1066" s="20">
        <v>50</v>
      </c>
      <c r="G1066" s="20">
        <v>0</v>
      </c>
      <c r="H1066" s="20">
        <v>34</v>
      </c>
      <c r="I1066" s="20">
        <v>9</v>
      </c>
      <c r="J1066" s="21">
        <f t="shared" si="350"/>
        <v>417</v>
      </c>
      <c r="K1066" s="22">
        <v>11.45</v>
      </c>
      <c r="L1066" s="19">
        <v>44804</v>
      </c>
      <c r="M1066" s="22">
        <v>3.51</v>
      </c>
      <c r="N1066" s="22">
        <v>7.94</v>
      </c>
      <c r="O1066" s="22">
        <f t="shared" si="351"/>
        <v>8.09</v>
      </c>
      <c r="P1066" s="22">
        <v>0.15</v>
      </c>
      <c r="Q1066" s="22">
        <f t="shared" si="352"/>
        <v>1.8749999999999999E-2</v>
      </c>
      <c r="R1066" s="22">
        <f t="shared" si="353"/>
        <v>7.4999999999999997E-2</v>
      </c>
      <c r="S1066" s="22">
        <f t="shared" si="354"/>
        <v>7.8649999999999993</v>
      </c>
      <c r="U1066" s="22">
        <v>8.09</v>
      </c>
      <c r="V1066" s="23">
        <v>40</v>
      </c>
      <c r="W1066" s="23">
        <v>50</v>
      </c>
      <c r="X1066" s="23">
        <f t="shared" si="355"/>
        <v>-10</v>
      </c>
      <c r="Y1066" s="24">
        <f t="shared" si="356"/>
        <v>-120</v>
      </c>
      <c r="Z1066" s="24">
        <f t="shared" si="357"/>
        <v>305</v>
      </c>
      <c r="AA1066" s="22">
        <f t="shared" si="361"/>
        <v>2.6524590163934426E-2</v>
      </c>
      <c r="AB1066" s="22">
        <f t="shared" si="362"/>
        <v>0.31829508196721312</v>
      </c>
      <c r="AC1066" s="22">
        <f t="shared" si="360"/>
        <v>7.7717049180327864</v>
      </c>
      <c r="AD1066" s="22">
        <f t="shared" si="358"/>
        <v>-9.3295081967212923E-2</v>
      </c>
      <c r="AE1066" s="24"/>
      <c r="AF1066" s="4">
        <v>0.31829508196721312</v>
      </c>
      <c r="AG1066" s="4">
        <v>0</v>
      </c>
      <c r="AH1066" s="4">
        <f t="shared" si="359"/>
        <v>0.31829508196721312</v>
      </c>
    </row>
    <row r="1067" spans="1:34">
      <c r="A1067" s="16" t="s">
        <v>2464</v>
      </c>
      <c r="B1067" s="16" t="s">
        <v>2465</v>
      </c>
      <c r="C1067" s="16" t="s">
        <v>2308</v>
      </c>
      <c r="D1067" s="19">
        <v>39264</v>
      </c>
      <c r="E1067" s="16" t="s">
        <v>111</v>
      </c>
      <c r="F1067" s="20">
        <v>50</v>
      </c>
      <c r="G1067" s="20">
        <v>0</v>
      </c>
      <c r="H1067" s="20">
        <v>34</v>
      </c>
      <c r="I1067" s="20">
        <v>10</v>
      </c>
      <c r="J1067" s="21">
        <f t="shared" si="350"/>
        <v>418</v>
      </c>
      <c r="K1067" s="22">
        <v>858.96</v>
      </c>
      <c r="L1067" s="19">
        <v>44804</v>
      </c>
      <c r="M1067" s="22">
        <v>260.56</v>
      </c>
      <c r="N1067" s="22">
        <v>598.4</v>
      </c>
      <c r="O1067" s="22">
        <f t="shared" si="351"/>
        <v>609.85</v>
      </c>
      <c r="P1067" s="22">
        <v>11.45</v>
      </c>
      <c r="Q1067" s="22">
        <f t="shared" si="352"/>
        <v>1.4312499999999999</v>
      </c>
      <c r="R1067" s="22">
        <f t="shared" si="353"/>
        <v>5.7249999999999996</v>
      </c>
      <c r="S1067" s="22">
        <f t="shared" si="354"/>
        <v>592.67499999999995</v>
      </c>
      <c r="U1067" s="22">
        <v>609.85</v>
      </c>
      <c r="V1067" s="23">
        <v>40</v>
      </c>
      <c r="W1067" s="23">
        <v>50</v>
      </c>
      <c r="X1067" s="23">
        <f t="shared" si="355"/>
        <v>-10</v>
      </c>
      <c r="Y1067" s="24">
        <f t="shared" si="356"/>
        <v>-120</v>
      </c>
      <c r="Z1067" s="24">
        <f t="shared" si="357"/>
        <v>306</v>
      </c>
      <c r="AA1067" s="22">
        <f t="shared" si="361"/>
        <v>1.9929738562091504</v>
      </c>
      <c r="AB1067" s="22">
        <f t="shared" si="362"/>
        <v>23.915686274509802</v>
      </c>
      <c r="AC1067" s="22">
        <f t="shared" si="360"/>
        <v>585.93431372549026</v>
      </c>
      <c r="AD1067" s="22">
        <f t="shared" si="358"/>
        <v>-6.7406862745096987</v>
      </c>
      <c r="AE1067" s="24"/>
      <c r="AF1067" s="4">
        <v>23.915686274509802</v>
      </c>
      <c r="AG1067" s="4">
        <v>0</v>
      </c>
      <c r="AH1067" s="4">
        <f t="shared" si="359"/>
        <v>23.915686274509802</v>
      </c>
    </row>
    <row r="1068" spans="1:34">
      <c r="A1068" s="16" t="s">
        <v>2466</v>
      </c>
      <c r="B1068" s="16" t="s">
        <v>2467</v>
      </c>
      <c r="C1068" s="16" t="s">
        <v>1736</v>
      </c>
      <c r="D1068" s="19">
        <v>39264</v>
      </c>
      <c r="E1068" s="16" t="s">
        <v>111</v>
      </c>
      <c r="F1068" s="20">
        <v>50</v>
      </c>
      <c r="G1068" s="20">
        <v>0</v>
      </c>
      <c r="H1068" s="20">
        <v>34</v>
      </c>
      <c r="I1068" s="20">
        <v>10</v>
      </c>
      <c r="J1068" s="21">
        <f t="shared" si="350"/>
        <v>418</v>
      </c>
      <c r="K1068" s="22">
        <v>610.20000000000005</v>
      </c>
      <c r="L1068" s="19">
        <v>44804</v>
      </c>
      <c r="M1068" s="22">
        <v>185.04</v>
      </c>
      <c r="N1068" s="22">
        <v>425.16</v>
      </c>
      <c r="O1068" s="22">
        <f t="shared" si="351"/>
        <v>433.29</v>
      </c>
      <c r="P1068" s="22">
        <v>8.1300000000000008</v>
      </c>
      <c r="Q1068" s="22">
        <f t="shared" si="352"/>
        <v>1.0162500000000001</v>
      </c>
      <c r="R1068" s="22">
        <f t="shared" si="353"/>
        <v>4.0650000000000004</v>
      </c>
      <c r="S1068" s="22">
        <f t="shared" si="354"/>
        <v>421.09500000000003</v>
      </c>
      <c r="U1068" s="22">
        <v>433.29</v>
      </c>
      <c r="V1068" s="23">
        <v>40</v>
      </c>
      <c r="W1068" s="23">
        <v>50</v>
      </c>
      <c r="X1068" s="23">
        <f t="shared" si="355"/>
        <v>-10</v>
      </c>
      <c r="Y1068" s="24">
        <f t="shared" si="356"/>
        <v>-120</v>
      </c>
      <c r="Z1068" s="24">
        <f t="shared" si="357"/>
        <v>306</v>
      </c>
      <c r="AA1068" s="22">
        <f t="shared" si="361"/>
        <v>1.4159803921568628</v>
      </c>
      <c r="AB1068" s="22">
        <f t="shared" si="362"/>
        <v>16.991764705882353</v>
      </c>
      <c r="AC1068" s="22">
        <f t="shared" si="360"/>
        <v>416.29823529411766</v>
      </c>
      <c r="AD1068" s="22">
        <f t="shared" si="358"/>
        <v>-4.7967647058823673</v>
      </c>
      <c r="AE1068" s="24"/>
      <c r="AF1068" s="4">
        <v>16.991764705882353</v>
      </c>
      <c r="AG1068" s="4">
        <v>0</v>
      </c>
      <c r="AH1068" s="4">
        <f t="shared" si="359"/>
        <v>16.991764705882353</v>
      </c>
    </row>
    <row r="1069" spans="1:34">
      <c r="A1069" s="16" t="s">
        <v>2468</v>
      </c>
      <c r="B1069" s="16" t="s">
        <v>2469</v>
      </c>
      <c r="C1069" s="16" t="s">
        <v>2308</v>
      </c>
      <c r="D1069" s="19">
        <v>39295</v>
      </c>
      <c r="E1069" s="16" t="s">
        <v>111</v>
      </c>
      <c r="F1069" s="20">
        <v>50</v>
      </c>
      <c r="G1069" s="20">
        <v>0</v>
      </c>
      <c r="H1069" s="20">
        <v>34</v>
      </c>
      <c r="I1069" s="20">
        <v>11</v>
      </c>
      <c r="J1069" s="21">
        <f t="shared" si="350"/>
        <v>419</v>
      </c>
      <c r="K1069" s="22">
        <v>1560.16</v>
      </c>
      <c r="L1069" s="19">
        <v>44804</v>
      </c>
      <c r="M1069" s="22">
        <v>470.6</v>
      </c>
      <c r="N1069" s="22">
        <v>1089.56</v>
      </c>
      <c r="O1069" s="22">
        <f t="shared" si="351"/>
        <v>1110.3599999999999</v>
      </c>
      <c r="P1069" s="22">
        <v>20.8</v>
      </c>
      <c r="Q1069" s="22">
        <f t="shared" si="352"/>
        <v>2.6</v>
      </c>
      <c r="R1069" s="22">
        <f t="shared" si="353"/>
        <v>10.4</v>
      </c>
      <c r="S1069" s="22">
        <f t="shared" si="354"/>
        <v>1079.1599999999999</v>
      </c>
      <c r="U1069" s="22">
        <v>1110.3599999999999</v>
      </c>
      <c r="V1069" s="23">
        <v>40</v>
      </c>
      <c r="W1069" s="23">
        <v>50</v>
      </c>
      <c r="X1069" s="23">
        <f t="shared" si="355"/>
        <v>-10</v>
      </c>
      <c r="Y1069" s="24">
        <f t="shared" si="356"/>
        <v>-120</v>
      </c>
      <c r="Z1069" s="24">
        <f t="shared" si="357"/>
        <v>307</v>
      </c>
      <c r="AA1069" s="22">
        <f t="shared" si="361"/>
        <v>3.6168078175895761</v>
      </c>
      <c r="AB1069" s="22">
        <f t="shared" si="362"/>
        <v>43.401693811074914</v>
      </c>
      <c r="AC1069" s="22">
        <f t="shared" si="360"/>
        <v>1066.958306188925</v>
      </c>
      <c r="AD1069" s="22">
        <f t="shared" si="358"/>
        <v>-12.201693811074847</v>
      </c>
      <c r="AE1069" s="24"/>
      <c r="AF1069" s="4">
        <v>43.401693811074914</v>
      </c>
      <c r="AG1069" s="4">
        <v>0</v>
      </c>
      <c r="AH1069" s="4">
        <f t="shared" si="359"/>
        <v>43.401693811074914</v>
      </c>
    </row>
    <row r="1070" spans="1:34">
      <c r="A1070" s="16" t="s">
        <v>2470</v>
      </c>
      <c r="B1070" s="16" t="s">
        <v>2471</v>
      </c>
      <c r="C1070" s="16" t="s">
        <v>2472</v>
      </c>
      <c r="D1070" s="19">
        <v>39295</v>
      </c>
      <c r="E1070" s="16" t="s">
        <v>111</v>
      </c>
      <c r="F1070" s="20">
        <v>50</v>
      </c>
      <c r="G1070" s="20">
        <v>0</v>
      </c>
      <c r="H1070" s="20">
        <v>34</v>
      </c>
      <c r="I1070" s="20">
        <v>11</v>
      </c>
      <c r="J1070" s="21">
        <f t="shared" si="350"/>
        <v>419</v>
      </c>
      <c r="K1070" s="22">
        <v>369.68</v>
      </c>
      <c r="L1070" s="19">
        <v>44804</v>
      </c>
      <c r="M1070" s="22">
        <v>111.47</v>
      </c>
      <c r="N1070" s="22">
        <v>258.20999999999998</v>
      </c>
      <c r="O1070" s="22">
        <f t="shared" si="351"/>
        <v>263.13</v>
      </c>
      <c r="P1070" s="22">
        <v>4.92</v>
      </c>
      <c r="Q1070" s="22">
        <f t="shared" si="352"/>
        <v>0.61499999999999999</v>
      </c>
      <c r="R1070" s="22">
        <f t="shared" si="353"/>
        <v>2.46</v>
      </c>
      <c r="S1070" s="22">
        <f t="shared" si="354"/>
        <v>255.74999999999997</v>
      </c>
      <c r="U1070" s="22">
        <v>263.13</v>
      </c>
      <c r="V1070" s="23">
        <v>40</v>
      </c>
      <c r="W1070" s="23">
        <v>50</v>
      </c>
      <c r="X1070" s="23">
        <f t="shared" si="355"/>
        <v>-10</v>
      </c>
      <c r="Y1070" s="24">
        <f t="shared" si="356"/>
        <v>-120</v>
      </c>
      <c r="Z1070" s="24">
        <f t="shared" si="357"/>
        <v>307</v>
      </c>
      <c r="AA1070" s="22">
        <f t="shared" si="361"/>
        <v>0.85710097719869704</v>
      </c>
      <c r="AB1070" s="22">
        <f t="shared" si="362"/>
        <v>10.285211726384365</v>
      </c>
      <c r="AC1070" s="22">
        <f t="shared" si="360"/>
        <v>252.84478827361562</v>
      </c>
      <c r="AD1070" s="22">
        <f t="shared" si="358"/>
        <v>-2.9052117263843513</v>
      </c>
      <c r="AE1070" s="24"/>
      <c r="AF1070" s="4">
        <v>10.285211726384365</v>
      </c>
      <c r="AG1070" s="4">
        <v>0</v>
      </c>
      <c r="AH1070" s="4">
        <f t="shared" si="359"/>
        <v>10.285211726384365</v>
      </c>
    </row>
    <row r="1071" spans="1:34">
      <c r="A1071" s="16" t="s">
        <v>2473</v>
      </c>
      <c r="B1071" s="16" t="s">
        <v>2474</v>
      </c>
      <c r="C1071" s="16" t="s">
        <v>2354</v>
      </c>
      <c r="D1071" s="19">
        <v>39264</v>
      </c>
      <c r="E1071" s="16" t="s">
        <v>111</v>
      </c>
      <c r="F1071" s="20">
        <v>50</v>
      </c>
      <c r="G1071" s="20">
        <v>0</v>
      </c>
      <c r="H1071" s="20">
        <v>34</v>
      </c>
      <c r="I1071" s="20">
        <v>10</v>
      </c>
      <c r="J1071" s="21">
        <f t="shared" si="350"/>
        <v>418</v>
      </c>
      <c r="K1071" s="22">
        <v>7081.31</v>
      </c>
      <c r="L1071" s="19">
        <v>44804</v>
      </c>
      <c r="M1071" s="22">
        <v>2148.0500000000002</v>
      </c>
      <c r="N1071" s="22">
        <v>4933.26</v>
      </c>
      <c r="O1071" s="22">
        <f t="shared" si="351"/>
        <v>5027.68</v>
      </c>
      <c r="P1071" s="22">
        <v>94.42</v>
      </c>
      <c r="Q1071" s="22">
        <f t="shared" si="352"/>
        <v>11.8025</v>
      </c>
      <c r="R1071" s="22">
        <f t="shared" si="353"/>
        <v>47.21</v>
      </c>
      <c r="S1071" s="22">
        <f t="shared" si="354"/>
        <v>4886.05</v>
      </c>
      <c r="U1071" s="22">
        <v>5027.68</v>
      </c>
      <c r="V1071" s="23">
        <v>40</v>
      </c>
      <c r="W1071" s="23">
        <v>50</v>
      </c>
      <c r="X1071" s="23">
        <f t="shared" si="355"/>
        <v>-10</v>
      </c>
      <c r="Y1071" s="24">
        <f t="shared" si="356"/>
        <v>-120</v>
      </c>
      <c r="Z1071" s="24">
        <f t="shared" si="357"/>
        <v>306</v>
      </c>
      <c r="AA1071" s="22">
        <f t="shared" si="361"/>
        <v>16.430326797385622</v>
      </c>
      <c r="AB1071" s="22">
        <f t="shared" si="362"/>
        <v>197.16392156862747</v>
      </c>
      <c r="AC1071" s="22">
        <f t="shared" si="360"/>
        <v>4830.516078431373</v>
      </c>
      <c r="AD1071" s="22">
        <f t="shared" si="358"/>
        <v>-55.533921568627193</v>
      </c>
      <c r="AE1071" s="24"/>
      <c r="AF1071" s="4">
        <v>197.16392156862747</v>
      </c>
      <c r="AG1071" s="4">
        <v>0</v>
      </c>
      <c r="AH1071" s="4">
        <f t="shared" si="359"/>
        <v>197.16392156862747</v>
      </c>
    </row>
    <row r="1072" spans="1:34">
      <c r="A1072" s="16" t="s">
        <v>2475</v>
      </c>
      <c r="B1072" s="16" t="s">
        <v>2476</v>
      </c>
      <c r="C1072" s="16" t="s">
        <v>2351</v>
      </c>
      <c r="D1072" s="19">
        <v>39264</v>
      </c>
      <c r="E1072" s="16" t="s">
        <v>111</v>
      </c>
      <c r="F1072" s="20">
        <v>50</v>
      </c>
      <c r="G1072" s="20">
        <v>0</v>
      </c>
      <c r="H1072" s="20">
        <v>34</v>
      </c>
      <c r="I1072" s="20">
        <v>10</v>
      </c>
      <c r="J1072" s="21">
        <f t="shared" si="350"/>
        <v>418</v>
      </c>
      <c r="K1072" s="22">
        <v>7113.59</v>
      </c>
      <c r="L1072" s="19">
        <v>44804</v>
      </c>
      <c r="M1072" s="22">
        <v>2157.77</v>
      </c>
      <c r="N1072" s="22">
        <v>4955.82</v>
      </c>
      <c r="O1072" s="22">
        <f t="shared" si="351"/>
        <v>5050.66</v>
      </c>
      <c r="P1072" s="22">
        <v>94.84</v>
      </c>
      <c r="Q1072" s="22">
        <f t="shared" si="352"/>
        <v>11.855</v>
      </c>
      <c r="R1072" s="22">
        <f t="shared" si="353"/>
        <v>47.42</v>
      </c>
      <c r="S1072" s="22">
        <f t="shared" si="354"/>
        <v>4908.3999999999996</v>
      </c>
      <c r="U1072" s="22">
        <v>5050.66</v>
      </c>
      <c r="V1072" s="23">
        <v>40</v>
      </c>
      <c r="W1072" s="23">
        <v>50</v>
      </c>
      <c r="X1072" s="23">
        <f t="shared" si="355"/>
        <v>-10</v>
      </c>
      <c r="Y1072" s="24">
        <f t="shared" si="356"/>
        <v>-120</v>
      </c>
      <c r="Z1072" s="24">
        <f t="shared" si="357"/>
        <v>306</v>
      </c>
      <c r="AA1072" s="22">
        <f t="shared" si="361"/>
        <v>16.505424836601307</v>
      </c>
      <c r="AB1072" s="22">
        <f t="shared" si="362"/>
        <v>198.06509803921568</v>
      </c>
      <c r="AC1072" s="22">
        <f t="shared" si="360"/>
        <v>4852.5949019607842</v>
      </c>
      <c r="AD1072" s="22">
        <f t="shared" si="358"/>
        <v>-55.805098039215409</v>
      </c>
      <c r="AE1072" s="24"/>
      <c r="AF1072" s="4">
        <v>198.06509803921568</v>
      </c>
      <c r="AG1072" s="4">
        <v>0</v>
      </c>
      <c r="AH1072" s="4">
        <f t="shared" si="359"/>
        <v>198.06509803921568</v>
      </c>
    </row>
    <row r="1073" spans="1:34">
      <c r="A1073" s="16" t="s">
        <v>2477</v>
      </c>
      <c r="B1073" s="16" t="s">
        <v>2478</v>
      </c>
      <c r="C1073" s="16" t="s">
        <v>2479</v>
      </c>
      <c r="D1073" s="19">
        <v>39264</v>
      </c>
      <c r="E1073" s="16" t="s">
        <v>111</v>
      </c>
      <c r="F1073" s="20">
        <v>50</v>
      </c>
      <c r="G1073" s="20">
        <v>0</v>
      </c>
      <c r="H1073" s="20">
        <v>34</v>
      </c>
      <c r="I1073" s="20">
        <v>10</v>
      </c>
      <c r="J1073" s="21">
        <f t="shared" si="350"/>
        <v>418</v>
      </c>
      <c r="K1073" s="22">
        <v>17471.060000000001</v>
      </c>
      <c r="L1073" s="19">
        <v>44804</v>
      </c>
      <c r="M1073" s="22">
        <v>5299.54</v>
      </c>
      <c r="N1073" s="22">
        <v>12171.52</v>
      </c>
      <c r="O1073" s="22">
        <f t="shared" si="351"/>
        <v>12404.460000000001</v>
      </c>
      <c r="P1073" s="22">
        <v>232.94</v>
      </c>
      <c r="Q1073" s="22">
        <f t="shared" si="352"/>
        <v>29.1175</v>
      </c>
      <c r="R1073" s="22">
        <f t="shared" si="353"/>
        <v>116.47</v>
      </c>
      <c r="S1073" s="22">
        <f t="shared" si="354"/>
        <v>12055.050000000001</v>
      </c>
      <c r="U1073" s="22">
        <v>12404.460000000001</v>
      </c>
      <c r="V1073" s="23">
        <v>40</v>
      </c>
      <c r="W1073" s="23">
        <v>50</v>
      </c>
      <c r="X1073" s="23">
        <f t="shared" si="355"/>
        <v>-10</v>
      </c>
      <c r="Y1073" s="24">
        <f t="shared" si="356"/>
        <v>-120</v>
      </c>
      <c r="Z1073" s="24">
        <f t="shared" si="357"/>
        <v>306</v>
      </c>
      <c r="AA1073" s="22">
        <f t="shared" si="361"/>
        <v>40.537450980392158</v>
      </c>
      <c r="AB1073" s="22">
        <f t="shared" si="362"/>
        <v>486.44941176470593</v>
      </c>
      <c r="AC1073" s="22">
        <f t="shared" si="360"/>
        <v>11918.010588235295</v>
      </c>
      <c r="AD1073" s="22">
        <f t="shared" si="358"/>
        <v>-137.03941176470653</v>
      </c>
      <c r="AE1073" s="24"/>
      <c r="AF1073" s="4">
        <v>486.44941176470593</v>
      </c>
      <c r="AG1073" s="4">
        <v>0</v>
      </c>
      <c r="AH1073" s="4">
        <f t="shared" si="359"/>
        <v>486.44941176470593</v>
      </c>
    </row>
    <row r="1074" spans="1:34">
      <c r="A1074" s="16" t="s">
        <v>2480</v>
      </c>
      <c r="B1074" s="16" t="s">
        <v>2481</v>
      </c>
      <c r="C1074" s="16" t="s">
        <v>2308</v>
      </c>
      <c r="D1074" s="19">
        <v>39326</v>
      </c>
      <c r="E1074" s="16" t="s">
        <v>111</v>
      </c>
      <c r="F1074" s="20">
        <v>50</v>
      </c>
      <c r="G1074" s="20">
        <v>0</v>
      </c>
      <c r="H1074" s="20">
        <v>35</v>
      </c>
      <c r="I1074" s="20">
        <v>0</v>
      </c>
      <c r="J1074" s="21">
        <f t="shared" si="350"/>
        <v>420</v>
      </c>
      <c r="K1074" s="22">
        <v>2827.5</v>
      </c>
      <c r="L1074" s="19">
        <v>44804</v>
      </c>
      <c r="M1074" s="22">
        <v>848.25</v>
      </c>
      <c r="N1074" s="22">
        <v>1979.25</v>
      </c>
      <c r="O1074" s="22">
        <f t="shared" si="351"/>
        <v>2016.95</v>
      </c>
      <c r="P1074" s="22">
        <v>37.700000000000003</v>
      </c>
      <c r="Q1074" s="22">
        <f t="shared" si="352"/>
        <v>4.7125000000000004</v>
      </c>
      <c r="R1074" s="22">
        <f t="shared" si="353"/>
        <v>18.850000000000001</v>
      </c>
      <c r="S1074" s="22">
        <f t="shared" si="354"/>
        <v>1960.4</v>
      </c>
      <c r="U1074" s="22">
        <v>2016.95</v>
      </c>
      <c r="V1074" s="23">
        <v>40</v>
      </c>
      <c r="W1074" s="23">
        <v>50</v>
      </c>
      <c r="X1074" s="23">
        <f t="shared" si="355"/>
        <v>-10</v>
      </c>
      <c r="Y1074" s="24">
        <f t="shared" si="356"/>
        <v>-120</v>
      </c>
      <c r="Z1074" s="24">
        <f t="shared" si="357"/>
        <v>308</v>
      </c>
      <c r="AA1074" s="22">
        <f t="shared" si="361"/>
        <v>6.548538961038961</v>
      </c>
      <c r="AB1074" s="22">
        <f t="shared" si="362"/>
        <v>78.582467532467533</v>
      </c>
      <c r="AC1074" s="22">
        <f t="shared" si="360"/>
        <v>1938.3675324675326</v>
      </c>
      <c r="AD1074" s="22">
        <f t="shared" si="358"/>
        <v>-22.032467532467535</v>
      </c>
      <c r="AE1074" s="24"/>
      <c r="AF1074" s="4">
        <v>78.582467532467533</v>
      </c>
      <c r="AG1074" s="4">
        <v>0</v>
      </c>
      <c r="AH1074" s="4">
        <f t="shared" si="359"/>
        <v>78.582467532467533</v>
      </c>
    </row>
    <row r="1075" spans="1:34">
      <c r="A1075" s="16" t="s">
        <v>2482</v>
      </c>
      <c r="B1075" s="16" t="s">
        <v>2483</v>
      </c>
      <c r="C1075" s="16" t="s">
        <v>2268</v>
      </c>
      <c r="D1075" s="19">
        <v>39326</v>
      </c>
      <c r="E1075" s="16" t="s">
        <v>111</v>
      </c>
      <c r="F1075" s="20">
        <v>50</v>
      </c>
      <c r="G1075" s="20">
        <v>0</v>
      </c>
      <c r="H1075" s="20">
        <v>35</v>
      </c>
      <c r="I1075" s="20">
        <v>0</v>
      </c>
      <c r="J1075" s="21">
        <f t="shared" si="350"/>
        <v>420</v>
      </c>
      <c r="K1075" s="22">
        <v>328.43</v>
      </c>
      <c r="L1075" s="19">
        <v>44804</v>
      </c>
      <c r="M1075" s="22">
        <v>98.56</v>
      </c>
      <c r="N1075" s="22">
        <v>229.87</v>
      </c>
      <c r="O1075" s="22">
        <f t="shared" si="351"/>
        <v>234.25</v>
      </c>
      <c r="P1075" s="22">
        <v>4.38</v>
      </c>
      <c r="Q1075" s="22">
        <f t="shared" si="352"/>
        <v>0.54749999999999999</v>
      </c>
      <c r="R1075" s="22">
        <f t="shared" si="353"/>
        <v>2.19</v>
      </c>
      <c r="S1075" s="22">
        <f t="shared" si="354"/>
        <v>227.68</v>
      </c>
      <c r="U1075" s="22">
        <v>234.25</v>
      </c>
      <c r="V1075" s="23">
        <v>40</v>
      </c>
      <c r="W1075" s="23">
        <v>50</v>
      </c>
      <c r="X1075" s="23">
        <f t="shared" si="355"/>
        <v>-10</v>
      </c>
      <c r="Y1075" s="24">
        <f t="shared" si="356"/>
        <v>-120</v>
      </c>
      <c r="Z1075" s="24">
        <f t="shared" si="357"/>
        <v>308</v>
      </c>
      <c r="AA1075" s="22">
        <f t="shared" si="361"/>
        <v>0.76055194805194803</v>
      </c>
      <c r="AB1075" s="22">
        <f t="shared" si="362"/>
        <v>9.1266233766233764</v>
      </c>
      <c r="AC1075" s="22">
        <f t="shared" si="360"/>
        <v>225.12337662337663</v>
      </c>
      <c r="AD1075" s="22">
        <f t="shared" si="358"/>
        <v>-2.5566233766233779</v>
      </c>
      <c r="AE1075" s="24"/>
      <c r="AF1075" s="4">
        <v>9.1266233766233764</v>
      </c>
      <c r="AG1075" s="4">
        <v>0</v>
      </c>
      <c r="AH1075" s="4">
        <f t="shared" si="359"/>
        <v>9.1266233766233764</v>
      </c>
    </row>
    <row r="1076" spans="1:34">
      <c r="A1076" s="16" t="s">
        <v>2484</v>
      </c>
      <c r="B1076" s="16" t="s">
        <v>2485</v>
      </c>
      <c r="C1076" s="16" t="s">
        <v>2308</v>
      </c>
      <c r="D1076" s="19">
        <v>39356</v>
      </c>
      <c r="E1076" s="16" t="s">
        <v>111</v>
      </c>
      <c r="F1076" s="20">
        <v>50</v>
      </c>
      <c r="G1076" s="20">
        <v>0</v>
      </c>
      <c r="H1076" s="20">
        <v>35</v>
      </c>
      <c r="I1076" s="20">
        <v>1</v>
      </c>
      <c r="J1076" s="21">
        <f t="shared" si="350"/>
        <v>421</v>
      </c>
      <c r="K1076" s="22">
        <v>2759.8</v>
      </c>
      <c r="L1076" s="19">
        <v>44804</v>
      </c>
      <c r="M1076" s="22">
        <v>823.4</v>
      </c>
      <c r="N1076" s="22">
        <v>1936.4</v>
      </c>
      <c r="O1076" s="22">
        <f t="shared" si="351"/>
        <v>1973.2</v>
      </c>
      <c r="P1076" s="22">
        <v>36.799999999999997</v>
      </c>
      <c r="Q1076" s="22">
        <f t="shared" si="352"/>
        <v>4.5999999999999996</v>
      </c>
      <c r="R1076" s="22">
        <f t="shared" si="353"/>
        <v>18.399999999999999</v>
      </c>
      <c r="S1076" s="22">
        <f t="shared" si="354"/>
        <v>1918</v>
      </c>
      <c r="U1076" s="22">
        <v>1973.2</v>
      </c>
      <c r="V1076" s="23">
        <v>40</v>
      </c>
      <c r="W1076" s="23">
        <v>50</v>
      </c>
      <c r="X1076" s="23">
        <f t="shared" si="355"/>
        <v>-10</v>
      </c>
      <c r="Y1076" s="24">
        <f t="shared" si="356"/>
        <v>-120</v>
      </c>
      <c r="Z1076" s="24">
        <f t="shared" si="357"/>
        <v>309</v>
      </c>
      <c r="AA1076" s="22">
        <f t="shared" si="361"/>
        <v>6.3857605177993531</v>
      </c>
      <c r="AB1076" s="22">
        <f t="shared" si="362"/>
        <v>76.62912621359223</v>
      </c>
      <c r="AC1076" s="22">
        <f t="shared" si="360"/>
        <v>1896.5708737864079</v>
      </c>
      <c r="AD1076" s="22">
        <f t="shared" si="358"/>
        <v>-21.429126213592099</v>
      </c>
      <c r="AE1076" s="24"/>
      <c r="AF1076" s="4">
        <v>76.62912621359223</v>
      </c>
      <c r="AG1076" s="4">
        <v>0</v>
      </c>
      <c r="AH1076" s="4">
        <f t="shared" si="359"/>
        <v>76.62912621359223</v>
      </c>
    </row>
    <row r="1077" spans="1:34">
      <c r="A1077" s="16" t="s">
        <v>2486</v>
      </c>
      <c r="B1077" s="16" t="s">
        <v>2487</v>
      </c>
      <c r="C1077" s="16" t="s">
        <v>2308</v>
      </c>
      <c r="D1077" s="19">
        <v>39387</v>
      </c>
      <c r="E1077" s="16" t="s">
        <v>111</v>
      </c>
      <c r="F1077" s="20">
        <v>50</v>
      </c>
      <c r="G1077" s="20">
        <v>0</v>
      </c>
      <c r="H1077" s="20">
        <v>35</v>
      </c>
      <c r="I1077" s="20">
        <v>2</v>
      </c>
      <c r="J1077" s="21">
        <f t="shared" si="350"/>
        <v>422</v>
      </c>
      <c r="K1077" s="22">
        <v>1554.63</v>
      </c>
      <c r="L1077" s="19">
        <v>44804</v>
      </c>
      <c r="M1077" s="22">
        <v>461.16</v>
      </c>
      <c r="N1077" s="22">
        <v>1093.47</v>
      </c>
      <c r="O1077" s="22">
        <f t="shared" si="351"/>
        <v>1114.19</v>
      </c>
      <c r="P1077" s="22">
        <v>20.72</v>
      </c>
      <c r="Q1077" s="22">
        <f t="shared" si="352"/>
        <v>2.59</v>
      </c>
      <c r="R1077" s="22">
        <f t="shared" si="353"/>
        <v>10.36</v>
      </c>
      <c r="S1077" s="22">
        <f t="shared" si="354"/>
        <v>1083.1100000000001</v>
      </c>
      <c r="U1077" s="22">
        <v>1114.19</v>
      </c>
      <c r="V1077" s="23">
        <v>40</v>
      </c>
      <c r="W1077" s="23">
        <v>50</v>
      </c>
      <c r="X1077" s="23">
        <f t="shared" si="355"/>
        <v>-10</v>
      </c>
      <c r="Y1077" s="24">
        <f t="shared" si="356"/>
        <v>-120</v>
      </c>
      <c r="Z1077" s="24">
        <f t="shared" si="357"/>
        <v>310</v>
      </c>
      <c r="AA1077" s="22">
        <f t="shared" si="361"/>
        <v>3.5941612903225808</v>
      </c>
      <c r="AB1077" s="22">
        <f t="shared" si="362"/>
        <v>43.129935483870966</v>
      </c>
      <c r="AC1077" s="22">
        <f t="shared" si="360"/>
        <v>1071.0600645161292</v>
      </c>
      <c r="AD1077" s="22">
        <f t="shared" si="358"/>
        <v>-12.049935483870968</v>
      </c>
      <c r="AE1077" s="24"/>
      <c r="AF1077" s="4">
        <v>43.129935483870966</v>
      </c>
      <c r="AG1077" s="4">
        <v>0</v>
      </c>
      <c r="AH1077" s="4">
        <f t="shared" si="359"/>
        <v>43.129935483870966</v>
      </c>
    </row>
    <row r="1078" spans="1:34">
      <c r="A1078" s="16" t="s">
        <v>2488</v>
      </c>
      <c r="B1078" s="16" t="s">
        <v>2489</v>
      </c>
      <c r="C1078" s="16" t="s">
        <v>1355</v>
      </c>
      <c r="D1078" s="19">
        <v>39356</v>
      </c>
      <c r="E1078" s="16" t="s">
        <v>111</v>
      </c>
      <c r="F1078" s="20">
        <v>50</v>
      </c>
      <c r="G1078" s="20">
        <v>0</v>
      </c>
      <c r="H1078" s="20">
        <v>35</v>
      </c>
      <c r="I1078" s="20">
        <v>1</v>
      </c>
      <c r="J1078" s="21">
        <f t="shared" si="350"/>
        <v>421</v>
      </c>
      <c r="K1078" s="22">
        <v>253.81</v>
      </c>
      <c r="L1078" s="19">
        <v>44804</v>
      </c>
      <c r="M1078" s="22">
        <v>75.77</v>
      </c>
      <c r="N1078" s="22">
        <v>178.04</v>
      </c>
      <c r="O1078" s="22">
        <f t="shared" si="351"/>
        <v>181.42</v>
      </c>
      <c r="P1078" s="22">
        <v>3.38</v>
      </c>
      <c r="Q1078" s="22">
        <f t="shared" si="352"/>
        <v>0.42249999999999999</v>
      </c>
      <c r="R1078" s="22">
        <f t="shared" si="353"/>
        <v>1.69</v>
      </c>
      <c r="S1078" s="22">
        <f t="shared" si="354"/>
        <v>176.35</v>
      </c>
      <c r="U1078" s="22">
        <v>181.42</v>
      </c>
      <c r="V1078" s="23">
        <v>40</v>
      </c>
      <c r="W1078" s="23">
        <v>50</v>
      </c>
      <c r="X1078" s="23">
        <f t="shared" si="355"/>
        <v>-10</v>
      </c>
      <c r="Y1078" s="24">
        <f t="shared" si="356"/>
        <v>-120</v>
      </c>
      <c r="Z1078" s="24">
        <f t="shared" si="357"/>
        <v>309</v>
      </c>
      <c r="AA1078" s="22">
        <f t="shared" si="361"/>
        <v>0.58711974110032361</v>
      </c>
      <c r="AB1078" s="22">
        <f t="shared" si="362"/>
        <v>7.0454368932038829</v>
      </c>
      <c r="AC1078" s="22">
        <f t="shared" si="360"/>
        <v>174.3745631067961</v>
      </c>
      <c r="AD1078" s="22">
        <f t="shared" si="358"/>
        <v>-1.9754368932038915</v>
      </c>
      <c r="AE1078" s="24"/>
      <c r="AF1078" s="4">
        <v>7.0454368932038829</v>
      </c>
      <c r="AG1078" s="4">
        <v>0</v>
      </c>
      <c r="AH1078" s="4">
        <f t="shared" si="359"/>
        <v>7.0454368932038829</v>
      </c>
    </row>
    <row r="1079" spans="1:34">
      <c r="A1079" s="16" t="s">
        <v>2490</v>
      </c>
      <c r="B1079" s="16" t="s">
        <v>2491</v>
      </c>
      <c r="C1079" s="16" t="s">
        <v>2308</v>
      </c>
      <c r="D1079" s="19">
        <v>39417</v>
      </c>
      <c r="E1079" s="16" t="s">
        <v>111</v>
      </c>
      <c r="F1079" s="20">
        <v>50</v>
      </c>
      <c r="G1079" s="20">
        <v>0</v>
      </c>
      <c r="H1079" s="20">
        <v>35</v>
      </c>
      <c r="I1079" s="20">
        <v>3</v>
      </c>
      <c r="J1079" s="21">
        <f t="shared" si="350"/>
        <v>423</v>
      </c>
      <c r="K1079" s="22">
        <v>980.38</v>
      </c>
      <c r="L1079" s="19">
        <v>44804</v>
      </c>
      <c r="M1079" s="22">
        <v>289.24</v>
      </c>
      <c r="N1079" s="22">
        <v>691.14</v>
      </c>
      <c r="O1079" s="22">
        <f t="shared" si="351"/>
        <v>704.21</v>
      </c>
      <c r="P1079" s="22">
        <v>13.07</v>
      </c>
      <c r="Q1079" s="22">
        <f t="shared" si="352"/>
        <v>1.63375</v>
      </c>
      <c r="R1079" s="22">
        <f t="shared" si="353"/>
        <v>6.5350000000000001</v>
      </c>
      <c r="S1079" s="22">
        <f t="shared" si="354"/>
        <v>684.60500000000002</v>
      </c>
      <c r="U1079" s="22">
        <v>704.21</v>
      </c>
      <c r="V1079" s="23">
        <v>40</v>
      </c>
      <c r="W1079" s="23">
        <v>50</v>
      </c>
      <c r="X1079" s="23">
        <f t="shared" si="355"/>
        <v>-10</v>
      </c>
      <c r="Y1079" s="24">
        <f t="shared" si="356"/>
        <v>-120</v>
      </c>
      <c r="Z1079" s="24">
        <f t="shared" si="357"/>
        <v>311</v>
      </c>
      <c r="AA1079" s="22">
        <f t="shared" si="361"/>
        <v>2.2643408360128618</v>
      </c>
      <c r="AB1079" s="22">
        <f t="shared" si="362"/>
        <v>27.172090032154344</v>
      </c>
      <c r="AC1079" s="22">
        <f t="shared" si="360"/>
        <v>677.03790996784574</v>
      </c>
      <c r="AD1079" s="22">
        <f t="shared" si="358"/>
        <v>-7.5670900321542831</v>
      </c>
      <c r="AE1079" s="24"/>
      <c r="AF1079" s="4">
        <v>27.172090032154344</v>
      </c>
      <c r="AG1079" s="4">
        <v>0</v>
      </c>
      <c r="AH1079" s="4">
        <f t="shared" si="359"/>
        <v>27.172090032154344</v>
      </c>
    </row>
    <row r="1080" spans="1:34">
      <c r="A1080" s="16" t="s">
        <v>2492</v>
      </c>
      <c r="B1080" s="16" t="s">
        <v>2493</v>
      </c>
      <c r="C1080" s="16" t="s">
        <v>2308</v>
      </c>
      <c r="D1080" s="19">
        <v>39448</v>
      </c>
      <c r="E1080" s="16" t="s">
        <v>111</v>
      </c>
      <c r="F1080" s="20">
        <v>50</v>
      </c>
      <c r="G1080" s="20">
        <v>0</v>
      </c>
      <c r="H1080" s="20">
        <v>35</v>
      </c>
      <c r="I1080" s="20">
        <v>4</v>
      </c>
      <c r="J1080" s="21">
        <f t="shared" si="350"/>
        <v>424</v>
      </c>
      <c r="K1080" s="22">
        <v>751.19</v>
      </c>
      <c r="L1080" s="19">
        <v>44804</v>
      </c>
      <c r="M1080" s="22">
        <v>220.29</v>
      </c>
      <c r="N1080" s="22">
        <v>530.9</v>
      </c>
      <c r="O1080" s="22">
        <f t="shared" si="351"/>
        <v>540.91</v>
      </c>
      <c r="P1080" s="22">
        <v>10.01</v>
      </c>
      <c r="Q1080" s="22">
        <f t="shared" si="352"/>
        <v>1.25125</v>
      </c>
      <c r="R1080" s="22">
        <f t="shared" si="353"/>
        <v>5.0049999999999999</v>
      </c>
      <c r="S1080" s="22">
        <f t="shared" si="354"/>
        <v>525.89499999999998</v>
      </c>
      <c r="U1080" s="22">
        <v>540.91</v>
      </c>
      <c r="V1080" s="23">
        <v>40</v>
      </c>
      <c r="W1080" s="23">
        <v>50</v>
      </c>
      <c r="X1080" s="23">
        <f t="shared" si="355"/>
        <v>-10</v>
      </c>
      <c r="Y1080" s="24">
        <f t="shared" si="356"/>
        <v>-120</v>
      </c>
      <c r="Z1080" s="24">
        <f t="shared" si="357"/>
        <v>312</v>
      </c>
      <c r="AA1080" s="22">
        <f t="shared" si="361"/>
        <v>1.7336858974358973</v>
      </c>
      <c r="AB1080" s="22">
        <f t="shared" si="362"/>
        <v>20.804230769230767</v>
      </c>
      <c r="AC1080" s="22">
        <f t="shared" si="360"/>
        <v>520.10576923076917</v>
      </c>
      <c r="AD1080" s="22">
        <f t="shared" si="358"/>
        <v>-5.7892307692308123</v>
      </c>
      <c r="AE1080" s="24"/>
      <c r="AF1080" s="4">
        <v>20.804230769230767</v>
      </c>
      <c r="AG1080" s="4">
        <v>0</v>
      </c>
      <c r="AH1080" s="4">
        <f t="shared" si="359"/>
        <v>20.804230769230767</v>
      </c>
    </row>
    <row r="1081" spans="1:34">
      <c r="A1081" s="16" t="s">
        <v>2494</v>
      </c>
      <c r="B1081" s="16" t="s">
        <v>2495</v>
      </c>
      <c r="C1081" s="16" t="s">
        <v>2496</v>
      </c>
      <c r="D1081" s="19">
        <v>39448</v>
      </c>
      <c r="E1081" s="16" t="s">
        <v>111</v>
      </c>
      <c r="F1081" s="20">
        <v>50</v>
      </c>
      <c r="G1081" s="20">
        <v>0</v>
      </c>
      <c r="H1081" s="20">
        <v>35</v>
      </c>
      <c r="I1081" s="20">
        <v>4</v>
      </c>
      <c r="J1081" s="21">
        <f t="shared" si="350"/>
        <v>424</v>
      </c>
      <c r="K1081" s="22">
        <v>336.38</v>
      </c>
      <c r="L1081" s="19">
        <v>44804</v>
      </c>
      <c r="M1081" s="22">
        <v>98.64</v>
      </c>
      <c r="N1081" s="22">
        <v>237.74</v>
      </c>
      <c r="O1081" s="22">
        <f t="shared" si="351"/>
        <v>242.22</v>
      </c>
      <c r="P1081" s="22">
        <v>4.4800000000000004</v>
      </c>
      <c r="Q1081" s="22">
        <f t="shared" si="352"/>
        <v>0.56000000000000005</v>
      </c>
      <c r="R1081" s="22">
        <f t="shared" si="353"/>
        <v>2.2400000000000002</v>
      </c>
      <c r="S1081" s="22">
        <f t="shared" si="354"/>
        <v>235.5</v>
      </c>
      <c r="U1081" s="22">
        <v>242.22</v>
      </c>
      <c r="V1081" s="23">
        <v>40</v>
      </c>
      <c r="W1081" s="23">
        <v>50</v>
      </c>
      <c r="X1081" s="23">
        <f t="shared" si="355"/>
        <v>-10</v>
      </c>
      <c r="Y1081" s="24">
        <f t="shared" si="356"/>
        <v>-120</v>
      </c>
      <c r="Z1081" s="24">
        <f t="shared" si="357"/>
        <v>312</v>
      </c>
      <c r="AA1081" s="22">
        <f t="shared" si="361"/>
        <v>0.7763461538461538</v>
      </c>
      <c r="AB1081" s="22">
        <f t="shared" si="362"/>
        <v>9.3161538461538456</v>
      </c>
      <c r="AC1081" s="22">
        <f t="shared" si="360"/>
        <v>232.90384615384616</v>
      </c>
      <c r="AD1081" s="22">
        <f t="shared" si="358"/>
        <v>-2.5961538461538396</v>
      </c>
      <c r="AE1081" s="24"/>
      <c r="AF1081" s="4">
        <v>9.3161538461538456</v>
      </c>
      <c r="AG1081" s="4">
        <v>0</v>
      </c>
      <c r="AH1081" s="4">
        <f t="shared" si="359"/>
        <v>9.3161538461538456</v>
      </c>
    </row>
    <row r="1082" spans="1:34">
      <c r="A1082" s="16" t="s">
        <v>2497</v>
      </c>
      <c r="B1082" s="16" t="s">
        <v>2498</v>
      </c>
      <c r="C1082" s="16" t="s">
        <v>1736</v>
      </c>
      <c r="D1082" s="19">
        <v>39448</v>
      </c>
      <c r="E1082" s="16" t="s">
        <v>111</v>
      </c>
      <c r="F1082" s="20">
        <v>50</v>
      </c>
      <c r="G1082" s="20">
        <v>0</v>
      </c>
      <c r="H1082" s="20">
        <v>35</v>
      </c>
      <c r="I1082" s="20">
        <v>4</v>
      </c>
      <c r="J1082" s="21">
        <f t="shared" si="350"/>
        <v>424</v>
      </c>
      <c r="K1082" s="22">
        <v>269.08999999999997</v>
      </c>
      <c r="L1082" s="19">
        <v>44804</v>
      </c>
      <c r="M1082" s="22">
        <v>78.91</v>
      </c>
      <c r="N1082" s="22">
        <v>190.18</v>
      </c>
      <c r="O1082" s="22">
        <f t="shared" si="351"/>
        <v>193.76000000000002</v>
      </c>
      <c r="P1082" s="22">
        <v>3.58</v>
      </c>
      <c r="Q1082" s="22">
        <f t="shared" si="352"/>
        <v>0.44750000000000001</v>
      </c>
      <c r="R1082" s="22">
        <f t="shared" si="353"/>
        <v>1.79</v>
      </c>
      <c r="S1082" s="22">
        <f t="shared" si="354"/>
        <v>188.39000000000001</v>
      </c>
      <c r="U1082" s="22">
        <v>193.76000000000002</v>
      </c>
      <c r="V1082" s="23">
        <v>40</v>
      </c>
      <c r="W1082" s="23">
        <v>50</v>
      </c>
      <c r="X1082" s="23">
        <f t="shared" si="355"/>
        <v>-10</v>
      </c>
      <c r="Y1082" s="24">
        <f t="shared" si="356"/>
        <v>-120</v>
      </c>
      <c r="Z1082" s="24">
        <f t="shared" si="357"/>
        <v>312</v>
      </c>
      <c r="AA1082" s="22">
        <f t="shared" si="361"/>
        <v>0.62102564102564106</v>
      </c>
      <c r="AB1082" s="22">
        <f t="shared" si="362"/>
        <v>7.4523076923076932</v>
      </c>
      <c r="AC1082" s="22">
        <f t="shared" si="360"/>
        <v>186.30769230769232</v>
      </c>
      <c r="AD1082" s="22">
        <f t="shared" si="358"/>
        <v>-2.082307692307694</v>
      </c>
      <c r="AE1082" s="24"/>
      <c r="AF1082" s="4">
        <v>7.4523076923076932</v>
      </c>
      <c r="AG1082" s="4">
        <v>0</v>
      </c>
      <c r="AH1082" s="4">
        <f t="shared" si="359"/>
        <v>7.4523076923076932</v>
      </c>
    </row>
    <row r="1083" spans="1:34">
      <c r="A1083" s="16" t="s">
        <v>2499</v>
      </c>
      <c r="B1083" s="16" t="s">
        <v>2500</v>
      </c>
      <c r="C1083" s="16" t="s">
        <v>2501</v>
      </c>
      <c r="D1083" s="19">
        <v>39448</v>
      </c>
      <c r="E1083" s="16" t="s">
        <v>111</v>
      </c>
      <c r="F1083" s="20">
        <v>50</v>
      </c>
      <c r="G1083" s="20">
        <v>0</v>
      </c>
      <c r="H1083" s="20">
        <v>35</v>
      </c>
      <c r="I1083" s="20">
        <v>4</v>
      </c>
      <c r="J1083" s="21">
        <f t="shared" si="350"/>
        <v>424</v>
      </c>
      <c r="K1083" s="22">
        <v>65.900000000000006</v>
      </c>
      <c r="L1083" s="19">
        <v>44804</v>
      </c>
      <c r="M1083" s="22">
        <v>19.36</v>
      </c>
      <c r="N1083" s="22">
        <v>46.54</v>
      </c>
      <c r="O1083" s="22">
        <f t="shared" si="351"/>
        <v>47.42</v>
      </c>
      <c r="P1083" s="22">
        <v>0.88</v>
      </c>
      <c r="Q1083" s="22">
        <f t="shared" si="352"/>
        <v>0.11</v>
      </c>
      <c r="R1083" s="22">
        <f t="shared" si="353"/>
        <v>0.44</v>
      </c>
      <c r="S1083" s="22">
        <f t="shared" si="354"/>
        <v>46.1</v>
      </c>
      <c r="U1083" s="22">
        <v>47.42</v>
      </c>
      <c r="V1083" s="23">
        <v>40</v>
      </c>
      <c r="W1083" s="23">
        <v>50</v>
      </c>
      <c r="X1083" s="23">
        <f t="shared" si="355"/>
        <v>-10</v>
      </c>
      <c r="Y1083" s="24">
        <f t="shared" si="356"/>
        <v>-120</v>
      </c>
      <c r="Z1083" s="24">
        <f t="shared" si="357"/>
        <v>312</v>
      </c>
      <c r="AA1083" s="22">
        <f t="shared" si="361"/>
        <v>0.15198717948717949</v>
      </c>
      <c r="AB1083" s="22">
        <f t="shared" si="362"/>
        <v>1.8238461538461539</v>
      </c>
      <c r="AC1083" s="22">
        <f t="shared" si="360"/>
        <v>45.596153846153847</v>
      </c>
      <c r="AD1083" s="22">
        <f t="shared" si="358"/>
        <v>-0.50384615384615472</v>
      </c>
      <c r="AE1083" s="24"/>
      <c r="AF1083" s="4">
        <v>1.8238461538461539</v>
      </c>
      <c r="AG1083" s="4">
        <v>0</v>
      </c>
      <c r="AH1083" s="4">
        <f t="shared" si="359"/>
        <v>1.8238461538461539</v>
      </c>
    </row>
    <row r="1084" spans="1:34">
      <c r="A1084" s="16" t="s">
        <v>2502</v>
      </c>
      <c r="B1084" s="16" t="s">
        <v>2503</v>
      </c>
      <c r="C1084" s="16" t="s">
        <v>2436</v>
      </c>
      <c r="D1084" s="19">
        <v>39479</v>
      </c>
      <c r="E1084" s="16" t="s">
        <v>111</v>
      </c>
      <c r="F1084" s="20">
        <v>50</v>
      </c>
      <c r="G1084" s="20">
        <v>0</v>
      </c>
      <c r="H1084" s="20">
        <v>35</v>
      </c>
      <c r="I1084" s="20">
        <v>5</v>
      </c>
      <c r="J1084" s="21">
        <f t="shared" si="350"/>
        <v>425</v>
      </c>
      <c r="K1084" s="22">
        <v>234.97</v>
      </c>
      <c r="L1084" s="19">
        <v>44804</v>
      </c>
      <c r="M1084" s="22">
        <v>68.52</v>
      </c>
      <c r="N1084" s="22">
        <v>166.45</v>
      </c>
      <c r="O1084" s="22">
        <f t="shared" si="351"/>
        <v>169.57999999999998</v>
      </c>
      <c r="P1084" s="22">
        <v>3.13</v>
      </c>
      <c r="Q1084" s="22">
        <f t="shared" si="352"/>
        <v>0.39124999999999999</v>
      </c>
      <c r="R1084" s="22">
        <f t="shared" si="353"/>
        <v>1.5649999999999999</v>
      </c>
      <c r="S1084" s="22">
        <f t="shared" si="354"/>
        <v>164.88499999999999</v>
      </c>
      <c r="U1084" s="22">
        <v>169.57999999999998</v>
      </c>
      <c r="V1084" s="23">
        <v>40</v>
      </c>
      <c r="W1084" s="23">
        <v>50</v>
      </c>
      <c r="X1084" s="23">
        <f t="shared" si="355"/>
        <v>-10</v>
      </c>
      <c r="Y1084" s="24">
        <f t="shared" si="356"/>
        <v>-120</v>
      </c>
      <c r="Z1084" s="24">
        <f t="shared" si="357"/>
        <v>313</v>
      </c>
      <c r="AA1084" s="22">
        <f t="shared" si="361"/>
        <v>0.54178913738019163</v>
      </c>
      <c r="AB1084" s="22">
        <f t="shared" si="362"/>
        <v>6.5014696485622991</v>
      </c>
      <c r="AC1084" s="22">
        <f t="shared" si="360"/>
        <v>163.07853035143768</v>
      </c>
      <c r="AD1084" s="22">
        <f t="shared" si="358"/>
        <v>-1.8064696485623131</v>
      </c>
      <c r="AE1084" s="24"/>
      <c r="AF1084" s="4">
        <v>6.5014696485622991</v>
      </c>
      <c r="AG1084" s="4">
        <v>0</v>
      </c>
      <c r="AH1084" s="4">
        <f t="shared" si="359"/>
        <v>6.5014696485622991</v>
      </c>
    </row>
    <row r="1085" spans="1:34">
      <c r="A1085" s="16" t="s">
        <v>2504</v>
      </c>
      <c r="B1085" s="16" t="s">
        <v>2505</v>
      </c>
      <c r="C1085" s="16" t="s">
        <v>2436</v>
      </c>
      <c r="D1085" s="19">
        <v>39508</v>
      </c>
      <c r="E1085" s="16" t="s">
        <v>111</v>
      </c>
      <c r="F1085" s="20">
        <v>50</v>
      </c>
      <c r="G1085" s="20">
        <v>0</v>
      </c>
      <c r="H1085" s="20">
        <v>35</v>
      </c>
      <c r="I1085" s="20">
        <v>6</v>
      </c>
      <c r="J1085" s="21">
        <f t="shared" si="350"/>
        <v>426</v>
      </c>
      <c r="K1085" s="22">
        <v>269.17</v>
      </c>
      <c r="L1085" s="19">
        <v>44804</v>
      </c>
      <c r="M1085" s="22">
        <v>78.02</v>
      </c>
      <c r="N1085" s="22">
        <v>191.15</v>
      </c>
      <c r="O1085" s="22">
        <f t="shared" si="351"/>
        <v>194.73000000000002</v>
      </c>
      <c r="P1085" s="22">
        <v>3.58</v>
      </c>
      <c r="Q1085" s="22">
        <f t="shared" si="352"/>
        <v>0.44750000000000001</v>
      </c>
      <c r="R1085" s="22">
        <f t="shared" si="353"/>
        <v>1.79</v>
      </c>
      <c r="S1085" s="22">
        <f t="shared" si="354"/>
        <v>189.36</v>
      </c>
      <c r="U1085" s="22">
        <v>194.73000000000002</v>
      </c>
      <c r="V1085" s="23">
        <v>40</v>
      </c>
      <c r="W1085" s="23">
        <v>50</v>
      </c>
      <c r="X1085" s="23">
        <f t="shared" si="355"/>
        <v>-10</v>
      </c>
      <c r="Y1085" s="24">
        <f t="shared" si="356"/>
        <v>-120</v>
      </c>
      <c r="Z1085" s="24">
        <f t="shared" si="357"/>
        <v>314</v>
      </c>
      <c r="AA1085" s="22">
        <f t="shared" si="361"/>
        <v>0.62015923566878983</v>
      </c>
      <c r="AB1085" s="22">
        <f t="shared" si="362"/>
        <v>7.4419108280254775</v>
      </c>
      <c r="AC1085" s="22">
        <f t="shared" si="360"/>
        <v>187.28808917197455</v>
      </c>
      <c r="AD1085" s="22">
        <f t="shared" si="358"/>
        <v>-2.0719108280254659</v>
      </c>
      <c r="AE1085" s="24"/>
      <c r="AF1085" s="4">
        <v>7.4419108280254775</v>
      </c>
      <c r="AG1085" s="4">
        <v>0</v>
      </c>
      <c r="AH1085" s="4">
        <f t="shared" si="359"/>
        <v>7.4419108280254775</v>
      </c>
    </row>
    <row r="1086" spans="1:34">
      <c r="A1086" s="16" t="s">
        <v>2506</v>
      </c>
      <c r="B1086" s="16" t="s">
        <v>2507</v>
      </c>
      <c r="C1086" s="16" t="s">
        <v>2308</v>
      </c>
      <c r="D1086" s="19">
        <v>39539</v>
      </c>
      <c r="E1086" s="16" t="s">
        <v>111</v>
      </c>
      <c r="F1086" s="20">
        <v>50</v>
      </c>
      <c r="G1086" s="20">
        <v>0</v>
      </c>
      <c r="H1086" s="20">
        <v>35</v>
      </c>
      <c r="I1086" s="20">
        <v>7</v>
      </c>
      <c r="J1086" s="21">
        <f t="shared" si="350"/>
        <v>427</v>
      </c>
      <c r="K1086" s="22">
        <v>701.87</v>
      </c>
      <c r="L1086" s="19">
        <v>44804</v>
      </c>
      <c r="M1086" s="22">
        <v>202.41</v>
      </c>
      <c r="N1086" s="22">
        <v>499.46</v>
      </c>
      <c r="O1086" s="22">
        <f t="shared" si="351"/>
        <v>508.82</v>
      </c>
      <c r="P1086" s="22">
        <v>9.36</v>
      </c>
      <c r="Q1086" s="22">
        <f t="shared" si="352"/>
        <v>1.17</v>
      </c>
      <c r="R1086" s="22">
        <f t="shared" si="353"/>
        <v>4.68</v>
      </c>
      <c r="S1086" s="22">
        <f t="shared" si="354"/>
        <v>494.78</v>
      </c>
      <c r="U1086" s="22">
        <v>508.82</v>
      </c>
      <c r="V1086" s="23">
        <v>40</v>
      </c>
      <c r="W1086" s="23">
        <v>50</v>
      </c>
      <c r="X1086" s="23">
        <f t="shared" si="355"/>
        <v>-10</v>
      </c>
      <c r="Y1086" s="24">
        <f t="shared" si="356"/>
        <v>-120</v>
      </c>
      <c r="Z1086" s="24">
        <f t="shared" si="357"/>
        <v>315</v>
      </c>
      <c r="AA1086" s="22">
        <f t="shared" si="361"/>
        <v>1.6153015873015872</v>
      </c>
      <c r="AB1086" s="22">
        <f t="shared" si="362"/>
        <v>19.383619047619046</v>
      </c>
      <c r="AC1086" s="22">
        <f t="shared" si="360"/>
        <v>489.43638095238094</v>
      </c>
      <c r="AD1086" s="22">
        <f t="shared" si="358"/>
        <v>-5.3436190476190291</v>
      </c>
      <c r="AE1086" s="24"/>
      <c r="AF1086" s="4">
        <v>19.383619047619046</v>
      </c>
      <c r="AG1086" s="4">
        <v>0</v>
      </c>
      <c r="AH1086" s="4">
        <f t="shared" si="359"/>
        <v>19.383619047619046</v>
      </c>
    </row>
    <row r="1087" spans="1:34">
      <c r="A1087" s="16" t="s">
        <v>2508</v>
      </c>
      <c r="B1087" s="16" t="s">
        <v>2509</v>
      </c>
      <c r="C1087" s="16" t="s">
        <v>1355</v>
      </c>
      <c r="D1087" s="19">
        <v>39539</v>
      </c>
      <c r="E1087" s="16" t="s">
        <v>111</v>
      </c>
      <c r="F1087" s="20">
        <v>50</v>
      </c>
      <c r="G1087" s="20">
        <v>0</v>
      </c>
      <c r="H1087" s="20">
        <v>35</v>
      </c>
      <c r="I1087" s="20">
        <v>7</v>
      </c>
      <c r="J1087" s="21">
        <f t="shared" si="350"/>
        <v>427</v>
      </c>
      <c r="K1087" s="22">
        <v>51.31</v>
      </c>
      <c r="L1087" s="19">
        <v>44804</v>
      </c>
      <c r="M1087" s="22">
        <v>14.85</v>
      </c>
      <c r="N1087" s="22">
        <v>36.46</v>
      </c>
      <c r="O1087" s="22">
        <f t="shared" si="351"/>
        <v>37.14</v>
      </c>
      <c r="P1087" s="22">
        <v>0.68</v>
      </c>
      <c r="Q1087" s="22">
        <f t="shared" si="352"/>
        <v>8.5000000000000006E-2</v>
      </c>
      <c r="R1087" s="22">
        <f t="shared" si="353"/>
        <v>0.34</v>
      </c>
      <c r="S1087" s="22">
        <f t="shared" si="354"/>
        <v>36.119999999999997</v>
      </c>
      <c r="U1087" s="22">
        <v>37.14</v>
      </c>
      <c r="V1087" s="23">
        <v>40</v>
      </c>
      <c r="W1087" s="23">
        <v>50</v>
      </c>
      <c r="X1087" s="23">
        <f t="shared" si="355"/>
        <v>-10</v>
      </c>
      <c r="Y1087" s="24">
        <f t="shared" si="356"/>
        <v>-120</v>
      </c>
      <c r="Z1087" s="24">
        <f t="shared" si="357"/>
        <v>315</v>
      </c>
      <c r="AA1087" s="22">
        <f t="shared" si="361"/>
        <v>0.1179047619047619</v>
      </c>
      <c r="AB1087" s="22">
        <f t="shared" si="362"/>
        <v>1.4148571428571428</v>
      </c>
      <c r="AC1087" s="22">
        <f t="shared" si="360"/>
        <v>35.725142857142856</v>
      </c>
      <c r="AD1087" s="22">
        <f t="shared" si="358"/>
        <v>-0.39485714285714124</v>
      </c>
      <c r="AE1087" s="24"/>
      <c r="AF1087" s="4">
        <v>1.4148571428571428</v>
      </c>
      <c r="AG1087" s="4">
        <v>0</v>
      </c>
      <c r="AH1087" s="4">
        <f t="shared" si="359"/>
        <v>1.4148571428571428</v>
      </c>
    </row>
    <row r="1088" spans="1:34">
      <c r="A1088" s="16" t="s">
        <v>2510</v>
      </c>
      <c r="B1088" s="16" t="s">
        <v>2511</v>
      </c>
      <c r="C1088" s="16" t="s">
        <v>2308</v>
      </c>
      <c r="D1088" s="19">
        <v>39569</v>
      </c>
      <c r="E1088" s="16" t="s">
        <v>111</v>
      </c>
      <c r="F1088" s="20">
        <v>50</v>
      </c>
      <c r="G1088" s="20">
        <v>0</v>
      </c>
      <c r="H1088" s="20">
        <v>35</v>
      </c>
      <c r="I1088" s="20">
        <v>8</v>
      </c>
      <c r="J1088" s="21">
        <f t="shared" si="350"/>
        <v>428</v>
      </c>
      <c r="K1088" s="22">
        <v>460.37</v>
      </c>
      <c r="L1088" s="19">
        <v>44804</v>
      </c>
      <c r="M1088" s="22">
        <v>132.02000000000001</v>
      </c>
      <c r="N1088" s="22">
        <v>328.35</v>
      </c>
      <c r="O1088" s="22">
        <f t="shared" si="351"/>
        <v>334.49</v>
      </c>
      <c r="P1088" s="22">
        <v>6.14</v>
      </c>
      <c r="Q1088" s="22">
        <f t="shared" si="352"/>
        <v>0.76749999999999996</v>
      </c>
      <c r="R1088" s="22">
        <f t="shared" si="353"/>
        <v>3.07</v>
      </c>
      <c r="S1088" s="22">
        <f t="shared" si="354"/>
        <v>325.28000000000003</v>
      </c>
      <c r="U1088" s="22">
        <v>334.49</v>
      </c>
      <c r="V1088" s="23">
        <v>40</v>
      </c>
      <c r="W1088" s="23">
        <v>50</v>
      </c>
      <c r="X1088" s="23">
        <f t="shared" si="355"/>
        <v>-10</v>
      </c>
      <c r="Y1088" s="24">
        <f t="shared" si="356"/>
        <v>-120</v>
      </c>
      <c r="Z1088" s="24">
        <f t="shared" si="357"/>
        <v>316</v>
      </c>
      <c r="AA1088" s="22">
        <f t="shared" si="361"/>
        <v>1.0585126582278481</v>
      </c>
      <c r="AB1088" s="22">
        <f t="shared" si="362"/>
        <v>12.702151898734177</v>
      </c>
      <c r="AC1088" s="22">
        <f t="shared" si="360"/>
        <v>321.78784810126581</v>
      </c>
      <c r="AD1088" s="22">
        <f t="shared" si="358"/>
        <v>-3.492151898734221</v>
      </c>
      <c r="AE1088" s="24"/>
      <c r="AF1088" s="4">
        <v>12.702151898734177</v>
      </c>
      <c r="AG1088" s="4">
        <v>0</v>
      </c>
      <c r="AH1088" s="4">
        <f t="shared" si="359"/>
        <v>12.702151898734177</v>
      </c>
    </row>
    <row r="1089" spans="1:34">
      <c r="A1089" s="16" t="s">
        <v>2512</v>
      </c>
      <c r="B1089" s="16" t="s">
        <v>2513</v>
      </c>
      <c r="C1089" s="16" t="s">
        <v>2308</v>
      </c>
      <c r="D1089" s="19">
        <v>39600</v>
      </c>
      <c r="E1089" s="16" t="s">
        <v>111</v>
      </c>
      <c r="F1089" s="20">
        <v>50</v>
      </c>
      <c r="G1089" s="20">
        <v>0</v>
      </c>
      <c r="H1089" s="20">
        <v>35</v>
      </c>
      <c r="I1089" s="20">
        <v>9</v>
      </c>
      <c r="J1089" s="21">
        <f t="shared" si="350"/>
        <v>429</v>
      </c>
      <c r="K1089" s="22">
        <v>1320.16</v>
      </c>
      <c r="L1089" s="19">
        <v>44804</v>
      </c>
      <c r="M1089" s="22">
        <v>376.2</v>
      </c>
      <c r="N1089" s="22">
        <v>943.96</v>
      </c>
      <c r="O1089" s="22">
        <f t="shared" si="351"/>
        <v>961.56000000000006</v>
      </c>
      <c r="P1089" s="22">
        <v>17.600000000000001</v>
      </c>
      <c r="Q1089" s="22">
        <f t="shared" si="352"/>
        <v>2.2000000000000002</v>
      </c>
      <c r="R1089" s="22">
        <f t="shared" si="353"/>
        <v>8.8000000000000007</v>
      </c>
      <c r="S1089" s="22">
        <f t="shared" si="354"/>
        <v>935.16000000000008</v>
      </c>
      <c r="U1089" s="22">
        <v>961.56000000000006</v>
      </c>
      <c r="V1089" s="23">
        <v>40</v>
      </c>
      <c r="W1089" s="23">
        <v>50</v>
      </c>
      <c r="X1089" s="23">
        <f t="shared" si="355"/>
        <v>-10</v>
      </c>
      <c r="Y1089" s="24">
        <f t="shared" si="356"/>
        <v>-120</v>
      </c>
      <c r="Z1089" s="24">
        <f t="shared" si="357"/>
        <v>317</v>
      </c>
      <c r="AA1089" s="22">
        <f t="shared" si="361"/>
        <v>3.0333123028391169</v>
      </c>
      <c r="AB1089" s="22">
        <f t="shared" si="362"/>
        <v>36.399747634069399</v>
      </c>
      <c r="AC1089" s="22">
        <f t="shared" si="360"/>
        <v>925.16025236593066</v>
      </c>
      <c r="AD1089" s="22">
        <f t="shared" si="358"/>
        <v>-9.999747634069422</v>
      </c>
      <c r="AE1089" s="24"/>
      <c r="AF1089" s="4">
        <v>36.399747634069399</v>
      </c>
      <c r="AG1089" s="4">
        <v>0</v>
      </c>
      <c r="AH1089" s="4">
        <f t="shared" si="359"/>
        <v>36.399747634069399</v>
      </c>
    </row>
    <row r="1090" spans="1:34">
      <c r="A1090" s="16" t="s">
        <v>2514</v>
      </c>
      <c r="B1090" s="16" t="s">
        <v>2515</v>
      </c>
      <c r="C1090" s="16" t="s">
        <v>2268</v>
      </c>
      <c r="D1090" s="19">
        <v>39600</v>
      </c>
      <c r="E1090" s="16" t="s">
        <v>111</v>
      </c>
      <c r="F1090" s="20">
        <v>50</v>
      </c>
      <c r="G1090" s="20">
        <v>0</v>
      </c>
      <c r="H1090" s="20">
        <v>35</v>
      </c>
      <c r="I1090" s="20">
        <v>9</v>
      </c>
      <c r="J1090" s="21">
        <f t="shared" si="350"/>
        <v>429</v>
      </c>
      <c r="K1090" s="22">
        <v>296.20999999999998</v>
      </c>
      <c r="L1090" s="19">
        <v>44804</v>
      </c>
      <c r="M1090" s="22">
        <v>84.5</v>
      </c>
      <c r="N1090" s="22">
        <v>211.71</v>
      </c>
      <c r="O1090" s="22">
        <f t="shared" si="351"/>
        <v>215.66</v>
      </c>
      <c r="P1090" s="22">
        <v>3.95</v>
      </c>
      <c r="Q1090" s="22">
        <f t="shared" si="352"/>
        <v>0.49375000000000002</v>
      </c>
      <c r="R1090" s="22">
        <f t="shared" si="353"/>
        <v>1.9750000000000001</v>
      </c>
      <c r="S1090" s="22">
        <f t="shared" si="354"/>
        <v>209.73500000000001</v>
      </c>
      <c r="U1090" s="22">
        <v>215.66</v>
      </c>
      <c r="V1090" s="23">
        <v>40</v>
      </c>
      <c r="W1090" s="23">
        <v>50</v>
      </c>
      <c r="X1090" s="23">
        <f t="shared" si="355"/>
        <v>-10</v>
      </c>
      <c r="Y1090" s="24">
        <f t="shared" si="356"/>
        <v>-120</v>
      </c>
      <c r="Z1090" s="24">
        <f t="shared" si="357"/>
        <v>317</v>
      </c>
      <c r="AA1090" s="22">
        <f t="shared" si="361"/>
        <v>0.68031545741324917</v>
      </c>
      <c r="AB1090" s="22">
        <f t="shared" si="362"/>
        <v>8.1637854889589896</v>
      </c>
      <c r="AC1090" s="22">
        <f t="shared" si="360"/>
        <v>207.49621451104102</v>
      </c>
      <c r="AD1090" s="22">
        <f t="shared" si="358"/>
        <v>-2.238785488958996</v>
      </c>
      <c r="AE1090" s="24"/>
      <c r="AF1090" s="4">
        <v>8.1637854889589896</v>
      </c>
      <c r="AG1090" s="4">
        <v>0</v>
      </c>
      <c r="AH1090" s="4">
        <f t="shared" si="359"/>
        <v>8.1637854889589896</v>
      </c>
    </row>
    <row r="1091" spans="1:34">
      <c r="A1091" s="16" t="s">
        <v>2516</v>
      </c>
      <c r="B1091" s="16" t="s">
        <v>2517</v>
      </c>
      <c r="C1091" s="16" t="s">
        <v>2308</v>
      </c>
      <c r="D1091" s="19">
        <v>39630</v>
      </c>
      <c r="E1091" s="16" t="s">
        <v>111</v>
      </c>
      <c r="F1091" s="20">
        <v>50</v>
      </c>
      <c r="G1091" s="20">
        <v>0</v>
      </c>
      <c r="H1091" s="20">
        <v>35</v>
      </c>
      <c r="I1091" s="20">
        <v>10</v>
      </c>
      <c r="J1091" s="21">
        <f t="shared" si="350"/>
        <v>430</v>
      </c>
      <c r="K1091" s="22">
        <v>525</v>
      </c>
      <c r="L1091" s="19">
        <v>44804</v>
      </c>
      <c r="M1091" s="22">
        <v>148.76</v>
      </c>
      <c r="N1091" s="22">
        <v>376.24</v>
      </c>
      <c r="O1091" s="22">
        <f t="shared" si="351"/>
        <v>383.24</v>
      </c>
      <c r="P1091" s="22">
        <v>7</v>
      </c>
      <c r="Q1091" s="22">
        <f t="shared" si="352"/>
        <v>0.875</v>
      </c>
      <c r="R1091" s="22">
        <f t="shared" si="353"/>
        <v>3.5</v>
      </c>
      <c r="S1091" s="22">
        <f t="shared" si="354"/>
        <v>372.74</v>
      </c>
      <c r="U1091" s="22">
        <v>383.24</v>
      </c>
      <c r="V1091" s="23">
        <v>40</v>
      </c>
      <c r="W1091" s="23">
        <v>50</v>
      </c>
      <c r="X1091" s="23">
        <f t="shared" si="355"/>
        <v>-10</v>
      </c>
      <c r="Y1091" s="24">
        <f t="shared" si="356"/>
        <v>-120</v>
      </c>
      <c r="Z1091" s="24">
        <f t="shared" si="357"/>
        <v>318</v>
      </c>
      <c r="AA1091" s="22">
        <f t="shared" si="361"/>
        <v>1.2051572327044024</v>
      </c>
      <c r="AB1091" s="22">
        <f t="shared" si="362"/>
        <v>14.46188679245283</v>
      </c>
      <c r="AC1091" s="22">
        <f t="shared" si="360"/>
        <v>368.77811320754716</v>
      </c>
      <c r="AD1091" s="22">
        <f t="shared" si="358"/>
        <v>-3.9618867924528445</v>
      </c>
      <c r="AE1091" s="24"/>
      <c r="AF1091" s="4">
        <v>14.46188679245283</v>
      </c>
      <c r="AG1091" s="4">
        <v>0</v>
      </c>
      <c r="AH1091" s="4">
        <f t="shared" si="359"/>
        <v>14.46188679245283</v>
      </c>
    </row>
    <row r="1092" spans="1:34">
      <c r="A1092" s="16" t="s">
        <v>2518</v>
      </c>
      <c r="B1092" s="16" t="s">
        <v>2519</v>
      </c>
      <c r="C1092" s="16" t="s">
        <v>1714</v>
      </c>
      <c r="D1092" s="19">
        <v>39630</v>
      </c>
      <c r="E1092" s="16" t="s">
        <v>111</v>
      </c>
      <c r="F1092" s="20">
        <v>50</v>
      </c>
      <c r="G1092" s="20">
        <v>0</v>
      </c>
      <c r="H1092" s="20">
        <v>35</v>
      </c>
      <c r="I1092" s="20">
        <v>10</v>
      </c>
      <c r="J1092" s="21">
        <f t="shared" si="350"/>
        <v>430</v>
      </c>
      <c r="K1092" s="22">
        <v>387.77</v>
      </c>
      <c r="L1092" s="19">
        <v>44804</v>
      </c>
      <c r="M1092" s="22">
        <v>109.94</v>
      </c>
      <c r="N1092" s="22">
        <v>277.83</v>
      </c>
      <c r="O1092" s="22">
        <f t="shared" si="351"/>
        <v>283</v>
      </c>
      <c r="P1092" s="22">
        <v>5.17</v>
      </c>
      <c r="Q1092" s="22">
        <f t="shared" si="352"/>
        <v>0.64624999999999999</v>
      </c>
      <c r="R1092" s="22">
        <f t="shared" si="353"/>
        <v>2.585</v>
      </c>
      <c r="S1092" s="22">
        <f t="shared" si="354"/>
        <v>275.245</v>
      </c>
      <c r="U1092" s="22">
        <v>283</v>
      </c>
      <c r="V1092" s="23">
        <v>40</v>
      </c>
      <c r="W1092" s="23">
        <v>50</v>
      </c>
      <c r="X1092" s="23">
        <f t="shared" si="355"/>
        <v>-10</v>
      </c>
      <c r="Y1092" s="24">
        <f t="shared" si="356"/>
        <v>-120</v>
      </c>
      <c r="Z1092" s="24">
        <f t="shared" si="357"/>
        <v>318</v>
      </c>
      <c r="AA1092" s="22">
        <f t="shared" si="361"/>
        <v>0.88993710691823902</v>
      </c>
      <c r="AB1092" s="22">
        <f t="shared" si="362"/>
        <v>10.679245283018869</v>
      </c>
      <c r="AC1092" s="22">
        <f t="shared" si="360"/>
        <v>272.32075471698113</v>
      </c>
      <c r="AD1092" s="22">
        <f t="shared" si="358"/>
        <v>-2.9242452830188768</v>
      </c>
      <c r="AE1092" s="24"/>
      <c r="AF1092" s="4">
        <v>10.679245283018869</v>
      </c>
      <c r="AG1092" s="4">
        <v>0</v>
      </c>
      <c r="AH1092" s="4">
        <f t="shared" si="359"/>
        <v>10.679245283018869</v>
      </c>
    </row>
    <row r="1093" spans="1:34">
      <c r="A1093" s="16" t="s">
        <v>2520</v>
      </c>
      <c r="B1093" s="16" t="s">
        <v>2521</v>
      </c>
      <c r="C1093" s="16" t="s">
        <v>2308</v>
      </c>
      <c r="D1093" s="19">
        <v>39661</v>
      </c>
      <c r="E1093" s="16" t="s">
        <v>111</v>
      </c>
      <c r="F1093" s="20">
        <v>50</v>
      </c>
      <c r="G1093" s="20">
        <v>0</v>
      </c>
      <c r="H1093" s="20">
        <v>35</v>
      </c>
      <c r="I1093" s="20">
        <v>11</v>
      </c>
      <c r="J1093" s="21">
        <f t="shared" si="350"/>
        <v>431</v>
      </c>
      <c r="K1093" s="22">
        <v>1337.92</v>
      </c>
      <c r="L1093" s="19">
        <v>44804</v>
      </c>
      <c r="M1093" s="22">
        <v>376.87</v>
      </c>
      <c r="N1093" s="22">
        <v>961.05</v>
      </c>
      <c r="O1093" s="22">
        <f t="shared" si="351"/>
        <v>978.89</v>
      </c>
      <c r="P1093" s="22">
        <v>17.84</v>
      </c>
      <c r="Q1093" s="22">
        <f t="shared" si="352"/>
        <v>2.23</v>
      </c>
      <c r="R1093" s="22">
        <f t="shared" si="353"/>
        <v>8.92</v>
      </c>
      <c r="S1093" s="22">
        <f t="shared" si="354"/>
        <v>952.13</v>
      </c>
      <c r="U1093" s="22">
        <v>978.89</v>
      </c>
      <c r="V1093" s="23">
        <v>40</v>
      </c>
      <c r="W1093" s="23">
        <v>50</v>
      </c>
      <c r="X1093" s="23">
        <f t="shared" si="355"/>
        <v>-10</v>
      </c>
      <c r="Y1093" s="24">
        <f t="shared" si="356"/>
        <v>-120</v>
      </c>
      <c r="Z1093" s="24">
        <f t="shared" si="357"/>
        <v>319</v>
      </c>
      <c r="AA1093" s="22">
        <f t="shared" si="361"/>
        <v>3.0686206896551722</v>
      </c>
      <c r="AB1093" s="22">
        <f t="shared" si="362"/>
        <v>36.823448275862063</v>
      </c>
      <c r="AC1093" s="22">
        <f t="shared" si="360"/>
        <v>942.06655172413798</v>
      </c>
      <c r="AD1093" s="22">
        <f t="shared" si="358"/>
        <v>-10.063448275862015</v>
      </c>
      <c r="AE1093" s="24"/>
      <c r="AF1093" s="4">
        <v>36.823448275862063</v>
      </c>
      <c r="AG1093" s="4">
        <v>0</v>
      </c>
      <c r="AH1093" s="4">
        <f t="shared" si="359"/>
        <v>36.823448275862063</v>
      </c>
    </row>
    <row r="1094" spans="1:34">
      <c r="A1094" s="16" t="s">
        <v>2522</v>
      </c>
      <c r="B1094" s="16" t="s">
        <v>2523</v>
      </c>
      <c r="C1094" s="16" t="s">
        <v>2308</v>
      </c>
      <c r="D1094" s="19">
        <v>39692</v>
      </c>
      <c r="E1094" s="16" t="s">
        <v>111</v>
      </c>
      <c r="F1094" s="20">
        <v>50</v>
      </c>
      <c r="G1094" s="20">
        <v>0</v>
      </c>
      <c r="H1094" s="20">
        <v>36</v>
      </c>
      <c r="I1094" s="20">
        <v>0</v>
      </c>
      <c r="J1094" s="21">
        <f t="shared" si="350"/>
        <v>432</v>
      </c>
      <c r="K1094" s="22">
        <v>988.57</v>
      </c>
      <c r="L1094" s="19">
        <v>44804</v>
      </c>
      <c r="M1094" s="22">
        <v>276.79000000000002</v>
      </c>
      <c r="N1094" s="22">
        <v>711.78</v>
      </c>
      <c r="O1094" s="22">
        <f t="shared" si="351"/>
        <v>724.95999999999992</v>
      </c>
      <c r="P1094" s="22">
        <v>13.18</v>
      </c>
      <c r="Q1094" s="22">
        <f t="shared" si="352"/>
        <v>1.6475</v>
      </c>
      <c r="R1094" s="22">
        <f t="shared" si="353"/>
        <v>6.59</v>
      </c>
      <c r="S1094" s="22">
        <f t="shared" si="354"/>
        <v>705.18999999999994</v>
      </c>
      <c r="U1094" s="22">
        <v>724.95999999999992</v>
      </c>
      <c r="V1094" s="23">
        <v>40</v>
      </c>
      <c r="W1094" s="23">
        <v>50</v>
      </c>
      <c r="X1094" s="23">
        <f t="shared" si="355"/>
        <v>-10</v>
      </c>
      <c r="Y1094" s="24">
        <f t="shared" si="356"/>
        <v>-120</v>
      </c>
      <c r="Z1094" s="24">
        <f t="shared" si="357"/>
        <v>320</v>
      </c>
      <c r="AA1094" s="22">
        <f t="shared" si="361"/>
        <v>2.2654999999999998</v>
      </c>
      <c r="AB1094" s="22">
        <f t="shared" si="362"/>
        <v>27.186</v>
      </c>
      <c r="AC1094" s="22">
        <f t="shared" si="360"/>
        <v>697.77399999999989</v>
      </c>
      <c r="AD1094" s="22">
        <f t="shared" si="358"/>
        <v>-7.4160000000000537</v>
      </c>
      <c r="AE1094" s="24"/>
      <c r="AF1094" s="4">
        <v>27.186</v>
      </c>
      <c r="AG1094" s="4">
        <v>0</v>
      </c>
      <c r="AH1094" s="4">
        <f t="shared" si="359"/>
        <v>27.186</v>
      </c>
    </row>
    <row r="1095" spans="1:34">
      <c r="A1095" s="16" t="s">
        <v>2524</v>
      </c>
      <c r="B1095" s="16" t="s">
        <v>2525</v>
      </c>
      <c r="C1095" s="16" t="s">
        <v>2308</v>
      </c>
      <c r="D1095" s="19">
        <v>39722</v>
      </c>
      <c r="E1095" s="16" t="s">
        <v>111</v>
      </c>
      <c r="F1095" s="20">
        <v>50</v>
      </c>
      <c r="G1095" s="20">
        <v>0</v>
      </c>
      <c r="H1095" s="20">
        <v>36</v>
      </c>
      <c r="I1095" s="20">
        <v>1</v>
      </c>
      <c r="J1095" s="21">
        <f t="shared" si="350"/>
        <v>433</v>
      </c>
      <c r="K1095" s="22">
        <v>1665.55</v>
      </c>
      <c r="L1095" s="19">
        <v>44804</v>
      </c>
      <c r="M1095" s="22">
        <v>463.57</v>
      </c>
      <c r="N1095" s="22">
        <v>1201.98</v>
      </c>
      <c r="O1095" s="22">
        <f t="shared" si="351"/>
        <v>1224.18</v>
      </c>
      <c r="P1095" s="22">
        <v>22.2</v>
      </c>
      <c r="Q1095" s="22">
        <f t="shared" si="352"/>
        <v>2.7749999999999999</v>
      </c>
      <c r="R1095" s="22">
        <f t="shared" si="353"/>
        <v>11.1</v>
      </c>
      <c r="S1095" s="22">
        <f t="shared" si="354"/>
        <v>1190.8800000000001</v>
      </c>
      <c r="U1095" s="22">
        <v>1224.18</v>
      </c>
      <c r="V1095" s="23">
        <v>40</v>
      </c>
      <c r="W1095" s="23">
        <v>50</v>
      </c>
      <c r="X1095" s="23">
        <f t="shared" si="355"/>
        <v>-10</v>
      </c>
      <c r="Y1095" s="24">
        <f t="shared" si="356"/>
        <v>-120</v>
      </c>
      <c r="Z1095" s="24">
        <f t="shared" si="357"/>
        <v>321</v>
      </c>
      <c r="AA1095" s="22">
        <f t="shared" si="361"/>
        <v>3.8136448598130843</v>
      </c>
      <c r="AB1095" s="22">
        <f t="shared" si="362"/>
        <v>45.76373831775701</v>
      </c>
      <c r="AC1095" s="22">
        <f t="shared" si="360"/>
        <v>1178.416261682243</v>
      </c>
      <c r="AD1095" s="22">
        <f t="shared" si="358"/>
        <v>-12.463738317757134</v>
      </c>
      <c r="AE1095" s="24"/>
      <c r="AF1095" s="4">
        <v>45.76373831775701</v>
      </c>
      <c r="AG1095" s="4">
        <v>0</v>
      </c>
      <c r="AH1095" s="4">
        <f t="shared" si="359"/>
        <v>45.76373831775701</v>
      </c>
    </row>
    <row r="1096" spans="1:34">
      <c r="A1096" s="16" t="s">
        <v>2526</v>
      </c>
      <c r="B1096" s="16" t="s">
        <v>2527</v>
      </c>
      <c r="C1096" s="16" t="s">
        <v>2354</v>
      </c>
      <c r="D1096" s="19">
        <v>39722</v>
      </c>
      <c r="E1096" s="16" t="s">
        <v>111</v>
      </c>
      <c r="F1096" s="20">
        <v>50</v>
      </c>
      <c r="G1096" s="20">
        <v>0</v>
      </c>
      <c r="H1096" s="20">
        <v>36</v>
      </c>
      <c r="I1096" s="20">
        <v>1</v>
      </c>
      <c r="J1096" s="21">
        <f t="shared" si="350"/>
        <v>433</v>
      </c>
      <c r="K1096" s="22">
        <v>9304.2800000000007</v>
      </c>
      <c r="L1096" s="19">
        <v>44804</v>
      </c>
      <c r="M1096" s="22">
        <v>2589.7600000000002</v>
      </c>
      <c r="N1096" s="22">
        <v>6714.52</v>
      </c>
      <c r="O1096" s="22">
        <f t="shared" si="351"/>
        <v>6838.5800000000008</v>
      </c>
      <c r="P1096" s="22">
        <v>124.06</v>
      </c>
      <c r="Q1096" s="22">
        <f t="shared" si="352"/>
        <v>15.5075</v>
      </c>
      <c r="R1096" s="22">
        <f t="shared" si="353"/>
        <v>62.03</v>
      </c>
      <c r="S1096" s="22">
        <f t="shared" si="354"/>
        <v>6652.4900000000007</v>
      </c>
      <c r="U1096" s="22">
        <v>6838.5800000000008</v>
      </c>
      <c r="V1096" s="23">
        <v>40</v>
      </c>
      <c r="W1096" s="23">
        <v>50</v>
      </c>
      <c r="X1096" s="23">
        <f t="shared" si="355"/>
        <v>-10</v>
      </c>
      <c r="Y1096" s="24">
        <f t="shared" si="356"/>
        <v>-120</v>
      </c>
      <c r="Z1096" s="24">
        <f t="shared" si="357"/>
        <v>321</v>
      </c>
      <c r="AA1096" s="22">
        <f t="shared" si="361"/>
        <v>21.303987538940813</v>
      </c>
      <c r="AB1096" s="22">
        <f t="shared" si="362"/>
        <v>255.64785046728974</v>
      </c>
      <c r="AC1096" s="22">
        <f t="shared" si="360"/>
        <v>6582.9321495327113</v>
      </c>
      <c r="AD1096" s="22">
        <f t="shared" si="358"/>
        <v>-69.557850467289427</v>
      </c>
      <c r="AE1096" s="24"/>
      <c r="AF1096" s="4">
        <v>255.64785046728974</v>
      </c>
      <c r="AG1096" s="4">
        <v>0</v>
      </c>
      <c r="AH1096" s="4">
        <f t="shared" si="359"/>
        <v>255.64785046728974</v>
      </c>
    </row>
    <row r="1097" spans="1:34">
      <c r="A1097" s="16" t="s">
        <v>2528</v>
      </c>
      <c r="B1097" s="16" t="s">
        <v>2529</v>
      </c>
      <c r="C1097" s="16" t="s">
        <v>2351</v>
      </c>
      <c r="D1097" s="19">
        <v>39722</v>
      </c>
      <c r="E1097" s="16" t="s">
        <v>111</v>
      </c>
      <c r="F1097" s="20">
        <v>50</v>
      </c>
      <c r="G1097" s="20">
        <v>0</v>
      </c>
      <c r="H1097" s="20">
        <v>36</v>
      </c>
      <c r="I1097" s="20">
        <v>1</v>
      </c>
      <c r="J1097" s="21">
        <f t="shared" si="350"/>
        <v>433</v>
      </c>
      <c r="K1097" s="22">
        <v>7554.65</v>
      </c>
      <c r="L1097" s="19">
        <v>44804</v>
      </c>
      <c r="M1097" s="22">
        <v>2102.66</v>
      </c>
      <c r="N1097" s="22">
        <v>5451.99</v>
      </c>
      <c r="O1097" s="22">
        <f t="shared" si="351"/>
        <v>5552.71</v>
      </c>
      <c r="P1097" s="22">
        <v>100.72</v>
      </c>
      <c r="Q1097" s="22">
        <f t="shared" si="352"/>
        <v>12.59</v>
      </c>
      <c r="R1097" s="22">
        <f t="shared" si="353"/>
        <v>50.36</v>
      </c>
      <c r="S1097" s="22">
        <f t="shared" si="354"/>
        <v>5401.63</v>
      </c>
      <c r="U1097" s="22">
        <v>5552.71</v>
      </c>
      <c r="V1097" s="23">
        <v>40</v>
      </c>
      <c r="W1097" s="23">
        <v>50</v>
      </c>
      <c r="X1097" s="23">
        <f t="shared" si="355"/>
        <v>-10</v>
      </c>
      <c r="Y1097" s="24">
        <f t="shared" si="356"/>
        <v>-120</v>
      </c>
      <c r="Z1097" s="24">
        <f t="shared" si="357"/>
        <v>321</v>
      </c>
      <c r="AA1097" s="22">
        <f t="shared" si="361"/>
        <v>17.298161993769469</v>
      </c>
      <c r="AB1097" s="22">
        <f t="shared" si="362"/>
        <v>207.57794392523363</v>
      </c>
      <c r="AC1097" s="22">
        <f t="shared" si="360"/>
        <v>5345.1320560747663</v>
      </c>
      <c r="AD1097" s="22">
        <f t="shared" si="358"/>
        <v>-56.497943925233812</v>
      </c>
      <c r="AE1097" s="24"/>
      <c r="AF1097" s="4">
        <v>207.57794392523363</v>
      </c>
      <c r="AG1097" s="4">
        <v>0</v>
      </c>
      <c r="AH1097" s="4">
        <f t="shared" si="359"/>
        <v>207.57794392523363</v>
      </c>
    </row>
    <row r="1098" spans="1:34">
      <c r="A1098" s="16" t="s">
        <v>2530</v>
      </c>
      <c r="B1098" s="16" t="s">
        <v>2531</v>
      </c>
      <c r="C1098" s="16" t="s">
        <v>2479</v>
      </c>
      <c r="D1098" s="19">
        <v>39722</v>
      </c>
      <c r="E1098" s="16" t="s">
        <v>111</v>
      </c>
      <c r="F1098" s="20">
        <v>50</v>
      </c>
      <c r="G1098" s="20">
        <v>0</v>
      </c>
      <c r="H1098" s="20">
        <v>36</v>
      </c>
      <c r="I1098" s="20">
        <v>1</v>
      </c>
      <c r="J1098" s="21">
        <f t="shared" si="350"/>
        <v>433</v>
      </c>
      <c r="K1098" s="22">
        <v>813.79</v>
      </c>
      <c r="L1098" s="19">
        <v>44804</v>
      </c>
      <c r="M1098" s="22">
        <v>226.57</v>
      </c>
      <c r="N1098" s="22">
        <v>587.22</v>
      </c>
      <c r="O1098" s="22">
        <f t="shared" si="351"/>
        <v>598.07000000000005</v>
      </c>
      <c r="P1098" s="22">
        <v>10.85</v>
      </c>
      <c r="Q1098" s="22">
        <f t="shared" si="352"/>
        <v>1.35625</v>
      </c>
      <c r="R1098" s="22">
        <f t="shared" si="353"/>
        <v>5.4249999999999998</v>
      </c>
      <c r="S1098" s="22">
        <f t="shared" si="354"/>
        <v>581.79500000000007</v>
      </c>
      <c r="U1098" s="22">
        <v>598.07000000000005</v>
      </c>
      <c r="V1098" s="23">
        <v>40</v>
      </c>
      <c r="W1098" s="23">
        <v>50</v>
      </c>
      <c r="X1098" s="23">
        <f t="shared" si="355"/>
        <v>-10</v>
      </c>
      <c r="Y1098" s="24">
        <f t="shared" si="356"/>
        <v>-120</v>
      </c>
      <c r="Z1098" s="24">
        <f t="shared" si="357"/>
        <v>321</v>
      </c>
      <c r="AA1098" s="22">
        <f t="shared" si="361"/>
        <v>1.863146417445483</v>
      </c>
      <c r="AB1098" s="22">
        <f t="shared" si="362"/>
        <v>22.357757009345796</v>
      </c>
      <c r="AC1098" s="22">
        <f t="shared" si="360"/>
        <v>575.7122429906542</v>
      </c>
      <c r="AD1098" s="22">
        <f t="shared" si="358"/>
        <v>-6.0827570093458689</v>
      </c>
      <c r="AE1098" s="24"/>
      <c r="AF1098" s="4">
        <v>22.357757009345796</v>
      </c>
      <c r="AG1098" s="4">
        <v>0</v>
      </c>
      <c r="AH1098" s="4">
        <f t="shared" si="359"/>
        <v>22.357757009345796</v>
      </c>
    </row>
    <row r="1099" spans="1:34">
      <c r="A1099" s="16" t="s">
        <v>2532</v>
      </c>
      <c r="B1099" s="16" t="s">
        <v>2533</v>
      </c>
      <c r="C1099" s="16" t="s">
        <v>1355</v>
      </c>
      <c r="D1099" s="19">
        <v>39722</v>
      </c>
      <c r="E1099" s="16" t="s">
        <v>111</v>
      </c>
      <c r="F1099" s="20">
        <v>50</v>
      </c>
      <c r="G1099" s="20">
        <v>0</v>
      </c>
      <c r="H1099" s="20">
        <v>36</v>
      </c>
      <c r="I1099" s="20">
        <v>1</v>
      </c>
      <c r="J1099" s="21">
        <f t="shared" si="350"/>
        <v>433</v>
      </c>
      <c r="K1099" s="22">
        <v>145.84</v>
      </c>
      <c r="L1099" s="19">
        <v>44804</v>
      </c>
      <c r="M1099" s="22">
        <v>40.630000000000003</v>
      </c>
      <c r="N1099" s="22">
        <v>105.21</v>
      </c>
      <c r="O1099" s="22">
        <f t="shared" si="351"/>
        <v>107.14999999999999</v>
      </c>
      <c r="P1099" s="22">
        <v>1.94</v>
      </c>
      <c r="Q1099" s="22">
        <f t="shared" si="352"/>
        <v>0.24249999999999999</v>
      </c>
      <c r="R1099" s="22">
        <f t="shared" si="353"/>
        <v>0.97</v>
      </c>
      <c r="S1099" s="22">
        <f t="shared" si="354"/>
        <v>104.24</v>
      </c>
      <c r="U1099" s="22">
        <v>107.14999999999999</v>
      </c>
      <c r="V1099" s="23">
        <v>40</v>
      </c>
      <c r="W1099" s="23">
        <v>50</v>
      </c>
      <c r="X1099" s="23">
        <f t="shared" si="355"/>
        <v>-10</v>
      </c>
      <c r="Y1099" s="24">
        <f t="shared" si="356"/>
        <v>-120</v>
      </c>
      <c r="Z1099" s="24">
        <f t="shared" si="357"/>
        <v>321</v>
      </c>
      <c r="AA1099" s="22">
        <f t="shared" si="361"/>
        <v>0.33380062305295949</v>
      </c>
      <c r="AB1099" s="22">
        <f t="shared" si="362"/>
        <v>4.0056074766355136</v>
      </c>
      <c r="AC1099" s="22">
        <f t="shared" si="360"/>
        <v>103.14439252336447</v>
      </c>
      <c r="AD1099" s="22">
        <f t="shared" si="358"/>
        <v>-1.0956074766355215</v>
      </c>
      <c r="AE1099" s="24"/>
      <c r="AF1099" s="4">
        <v>4.0056074766355136</v>
      </c>
      <c r="AG1099" s="4">
        <v>0</v>
      </c>
      <c r="AH1099" s="4">
        <f t="shared" si="359"/>
        <v>4.0056074766355136</v>
      </c>
    </row>
    <row r="1100" spans="1:34">
      <c r="A1100" s="16" t="s">
        <v>2534</v>
      </c>
      <c r="B1100" s="16" t="s">
        <v>2535</v>
      </c>
      <c r="C1100" s="16" t="s">
        <v>2308</v>
      </c>
      <c r="D1100" s="19">
        <v>39753</v>
      </c>
      <c r="E1100" s="16" t="s">
        <v>111</v>
      </c>
      <c r="F1100" s="20">
        <v>50</v>
      </c>
      <c r="G1100" s="20">
        <v>0</v>
      </c>
      <c r="H1100" s="20">
        <v>36</v>
      </c>
      <c r="I1100" s="20">
        <v>2</v>
      </c>
      <c r="J1100" s="21">
        <f t="shared" si="350"/>
        <v>434</v>
      </c>
      <c r="K1100" s="22">
        <v>1942.86</v>
      </c>
      <c r="L1100" s="19">
        <v>44804</v>
      </c>
      <c r="M1100" s="22">
        <v>537.57000000000005</v>
      </c>
      <c r="N1100" s="22">
        <v>1405.29</v>
      </c>
      <c r="O1100" s="22">
        <f t="shared" si="351"/>
        <v>1431.19</v>
      </c>
      <c r="P1100" s="22">
        <v>25.9</v>
      </c>
      <c r="Q1100" s="22">
        <f t="shared" si="352"/>
        <v>3.2374999999999998</v>
      </c>
      <c r="R1100" s="22">
        <f t="shared" si="353"/>
        <v>12.95</v>
      </c>
      <c r="S1100" s="22">
        <f t="shared" si="354"/>
        <v>1392.34</v>
      </c>
      <c r="U1100" s="22">
        <v>1431.19</v>
      </c>
      <c r="V1100" s="23">
        <v>40</v>
      </c>
      <c r="W1100" s="23">
        <v>50</v>
      </c>
      <c r="X1100" s="23">
        <f t="shared" si="355"/>
        <v>-10</v>
      </c>
      <c r="Y1100" s="24">
        <f t="shared" si="356"/>
        <v>-120</v>
      </c>
      <c r="Z1100" s="24">
        <f t="shared" si="357"/>
        <v>322</v>
      </c>
      <c r="AA1100" s="22">
        <f t="shared" si="361"/>
        <v>4.4446894409937894</v>
      </c>
      <c r="AB1100" s="22">
        <f t="shared" si="362"/>
        <v>53.336273291925473</v>
      </c>
      <c r="AC1100" s="22">
        <f t="shared" si="360"/>
        <v>1377.8537267080746</v>
      </c>
      <c r="AD1100" s="22">
        <f t="shared" si="358"/>
        <v>-14.486273291925272</v>
      </c>
      <c r="AE1100" s="24"/>
      <c r="AF1100" s="4">
        <v>53.336273291925473</v>
      </c>
      <c r="AG1100" s="4">
        <v>0</v>
      </c>
      <c r="AH1100" s="4">
        <f t="shared" si="359"/>
        <v>53.336273291925473</v>
      </c>
    </row>
    <row r="1101" spans="1:34">
      <c r="A1101" s="16" t="s">
        <v>2536</v>
      </c>
      <c r="B1101" s="16" t="s">
        <v>2537</v>
      </c>
      <c r="C1101" s="16" t="s">
        <v>2268</v>
      </c>
      <c r="D1101" s="19">
        <v>39753</v>
      </c>
      <c r="E1101" s="16" t="s">
        <v>111</v>
      </c>
      <c r="F1101" s="20">
        <v>50</v>
      </c>
      <c r="G1101" s="20">
        <v>0</v>
      </c>
      <c r="H1101" s="20">
        <v>36</v>
      </c>
      <c r="I1101" s="20">
        <v>2</v>
      </c>
      <c r="J1101" s="21">
        <f t="shared" si="350"/>
        <v>434</v>
      </c>
      <c r="K1101" s="22">
        <v>295.87</v>
      </c>
      <c r="L1101" s="19">
        <v>44804</v>
      </c>
      <c r="M1101" s="22">
        <v>81.89</v>
      </c>
      <c r="N1101" s="22">
        <v>213.98</v>
      </c>
      <c r="O1101" s="22">
        <f t="shared" si="351"/>
        <v>217.92</v>
      </c>
      <c r="P1101" s="22">
        <v>3.94</v>
      </c>
      <c r="Q1101" s="22">
        <f t="shared" si="352"/>
        <v>0.49249999999999999</v>
      </c>
      <c r="R1101" s="22">
        <f t="shared" si="353"/>
        <v>1.97</v>
      </c>
      <c r="S1101" s="22">
        <f t="shared" si="354"/>
        <v>212.01</v>
      </c>
      <c r="U1101" s="22">
        <v>217.92</v>
      </c>
      <c r="V1101" s="23">
        <v>40</v>
      </c>
      <c r="W1101" s="23">
        <v>50</v>
      </c>
      <c r="X1101" s="23">
        <f t="shared" si="355"/>
        <v>-10</v>
      </c>
      <c r="Y1101" s="24">
        <f t="shared" si="356"/>
        <v>-120</v>
      </c>
      <c r="Z1101" s="24">
        <f t="shared" si="357"/>
        <v>322</v>
      </c>
      <c r="AA1101" s="22">
        <f t="shared" si="361"/>
        <v>0.67677018633540365</v>
      </c>
      <c r="AB1101" s="22">
        <f t="shared" si="362"/>
        <v>8.1212422360248446</v>
      </c>
      <c r="AC1101" s="22">
        <f t="shared" si="360"/>
        <v>209.79875776397515</v>
      </c>
      <c r="AD1101" s="22">
        <f t="shared" si="358"/>
        <v>-2.2112422360248445</v>
      </c>
      <c r="AE1101" s="24"/>
      <c r="AF1101" s="4">
        <v>8.1212422360248446</v>
      </c>
      <c r="AG1101" s="4">
        <v>0</v>
      </c>
      <c r="AH1101" s="4">
        <f t="shared" si="359"/>
        <v>8.1212422360248446</v>
      </c>
    </row>
    <row r="1102" spans="1:34">
      <c r="A1102" s="16" t="s">
        <v>2538</v>
      </c>
      <c r="B1102" s="16" t="s">
        <v>2539</v>
      </c>
      <c r="C1102" s="16" t="s">
        <v>2268</v>
      </c>
      <c r="D1102" s="19">
        <v>39783</v>
      </c>
      <c r="E1102" s="16" t="s">
        <v>111</v>
      </c>
      <c r="F1102" s="20">
        <v>50</v>
      </c>
      <c r="G1102" s="20">
        <v>0</v>
      </c>
      <c r="H1102" s="20">
        <v>36</v>
      </c>
      <c r="I1102" s="20">
        <v>3</v>
      </c>
      <c r="J1102" s="21">
        <f t="shared" si="350"/>
        <v>435</v>
      </c>
      <c r="K1102" s="22">
        <v>279.61</v>
      </c>
      <c r="L1102" s="19">
        <v>44804</v>
      </c>
      <c r="M1102" s="22">
        <v>76.87</v>
      </c>
      <c r="N1102" s="22">
        <v>202.74</v>
      </c>
      <c r="O1102" s="22">
        <f t="shared" si="351"/>
        <v>206.46</v>
      </c>
      <c r="P1102" s="22">
        <v>3.72</v>
      </c>
      <c r="Q1102" s="22">
        <f t="shared" si="352"/>
        <v>0.46500000000000002</v>
      </c>
      <c r="R1102" s="22">
        <f t="shared" si="353"/>
        <v>1.86</v>
      </c>
      <c r="S1102" s="22">
        <f t="shared" si="354"/>
        <v>200.88</v>
      </c>
      <c r="U1102" s="22">
        <v>206.46</v>
      </c>
      <c r="V1102" s="23">
        <v>40</v>
      </c>
      <c r="W1102" s="23">
        <v>50</v>
      </c>
      <c r="X1102" s="23">
        <f t="shared" si="355"/>
        <v>-10</v>
      </c>
      <c r="Y1102" s="24">
        <f t="shared" si="356"/>
        <v>-120</v>
      </c>
      <c r="Z1102" s="24">
        <f t="shared" si="357"/>
        <v>323</v>
      </c>
      <c r="AA1102" s="22">
        <f t="shared" si="361"/>
        <v>0.63919504643962854</v>
      </c>
      <c r="AB1102" s="22">
        <f t="shared" si="362"/>
        <v>7.6703405572755425</v>
      </c>
      <c r="AC1102" s="22">
        <f t="shared" si="360"/>
        <v>198.78965944272446</v>
      </c>
      <c r="AD1102" s="22">
        <f t="shared" si="358"/>
        <v>-2.0903405572755389</v>
      </c>
      <c r="AE1102" s="24"/>
      <c r="AF1102" s="4">
        <v>7.6703405572755425</v>
      </c>
      <c r="AG1102" s="4">
        <v>0</v>
      </c>
      <c r="AH1102" s="4">
        <f t="shared" si="359"/>
        <v>7.6703405572755425</v>
      </c>
    </row>
    <row r="1103" spans="1:34">
      <c r="A1103" s="16" t="s">
        <v>2540</v>
      </c>
      <c r="B1103" s="16" t="s">
        <v>2541</v>
      </c>
      <c r="C1103" s="16" t="s">
        <v>2308</v>
      </c>
      <c r="D1103" s="19">
        <v>39783</v>
      </c>
      <c r="E1103" s="16" t="s">
        <v>111</v>
      </c>
      <c r="F1103" s="20">
        <v>50</v>
      </c>
      <c r="G1103" s="20">
        <v>0</v>
      </c>
      <c r="H1103" s="20">
        <v>36</v>
      </c>
      <c r="I1103" s="20">
        <v>3</v>
      </c>
      <c r="J1103" s="21">
        <f t="shared" si="350"/>
        <v>435</v>
      </c>
      <c r="K1103" s="22">
        <v>1332.38</v>
      </c>
      <c r="L1103" s="19">
        <v>44804</v>
      </c>
      <c r="M1103" s="22">
        <v>366.41</v>
      </c>
      <c r="N1103" s="22">
        <v>965.97</v>
      </c>
      <c r="O1103" s="22">
        <f t="shared" si="351"/>
        <v>983.73</v>
      </c>
      <c r="P1103" s="22">
        <v>17.760000000000002</v>
      </c>
      <c r="Q1103" s="22">
        <f t="shared" si="352"/>
        <v>2.2200000000000002</v>
      </c>
      <c r="R1103" s="22">
        <f t="shared" si="353"/>
        <v>8.8800000000000008</v>
      </c>
      <c r="S1103" s="22">
        <f t="shared" si="354"/>
        <v>957.09</v>
      </c>
      <c r="U1103" s="22">
        <v>983.73</v>
      </c>
      <c r="V1103" s="23">
        <v>40</v>
      </c>
      <c r="W1103" s="23">
        <v>50</v>
      </c>
      <c r="X1103" s="23">
        <f t="shared" si="355"/>
        <v>-10</v>
      </c>
      <c r="Y1103" s="24">
        <f t="shared" si="356"/>
        <v>-120</v>
      </c>
      <c r="Z1103" s="24">
        <f t="shared" si="357"/>
        <v>323</v>
      </c>
      <c r="AA1103" s="22">
        <f t="shared" si="361"/>
        <v>3.0456037151702788</v>
      </c>
      <c r="AB1103" s="22">
        <f t="shared" si="362"/>
        <v>36.547244582043348</v>
      </c>
      <c r="AC1103" s="22">
        <f t="shared" si="360"/>
        <v>947.18275541795663</v>
      </c>
      <c r="AD1103" s="22">
        <f t="shared" si="358"/>
        <v>-9.9072445820434041</v>
      </c>
      <c r="AE1103" s="24"/>
      <c r="AF1103" s="4">
        <v>36.547244582043348</v>
      </c>
      <c r="AG1103" s="4">
        <v>0</v>
      </c>
      <c r="AH1103" s="4">
        <f t="shared" si="359"/>
        <v>36.547244582043348</v>
      </c>
    </row>
    <row r="1104" spans="1:34">
      <c r="A1104" s="16" t="s">
        <v>2542</v>
      </c>
      <c r="B1104" s="16" t="s">
        <v>2543</v>
      </c>
      <c r="C1104" s="16" t="s">
        <v>1355</v>
      </c>
      <c r="D1104" s="19">
        <v>39814</v>
      </c>
      <c r="E1104" s="16" t="s">
        <v>111</v>
      </c>
      <c r="F1104" s="20">
        <v>50</v>
      </c>
      <c r="G1104" s="20">
        <v>0</v>
      </c>
      <c r="H1104" s="20">
        <v>36</v>
      </c>
      <c r="I1104" s="20">
        <v>4</v>
      </c>
      <c r="J1104" s="21">
        <f t="shared" si="350"/>
        <v>436</v>
      </c>
      <c r="K1104" s="22">
        <v>265.89</v>
      </c>
      <c r="L1104" s="19">
        <v>44804</v>
      </c>
      <c r="M1104" s="22">
        <v>72.7</v>
      </c>
      <c r="N1104" s="22">
        <v>193.19</v>
      </c>
      <c r="O1104" s="22">
        <f t="shared" si="351"/>
        <v>196.73</v>
      </c>
      <c r="P1104" s="22">
        <v>3.54</v>
      </c>
      <c r="Q1104" s="22">
        <f t="shared" si="352"/>
        <v>0.4425</v>
      </c>
      <c r="R1104" s="22">
        <f t="shared" si="353"/>
        <v>1.77</v>
      </c>
      <c r="S1104" s="22">
        <f t="shared" si="354"/>
        <v>191.42</v>
      </c>
      <c r="U1104" s="22">
        <v>196.73</v>
      </c>
      <c r="V1104" s="23">
        <v>40</v>
      </c>
      <c r="W1104" s="23">
        <v>50</v>
      </c>
      <c r="X1104" s="23">
        <f t="shared" si="355"/>
        <v>-10</v>
      </c>
      <c r="Y1104" s="24">
        <f t="shared" si="356"/>
        <v>-120</v>
      </c>
      <c r="Z1104" s="24">
        <f t="shared" si="357"/>
        <v>324</v>
      </c>
      <c r="AA1104" s="22">
        <f t="shared" si="361"/>
        <v>0.60719135802469137</v>
      </c>
      <c r="AB1104" s="22">
        <f t="shared" si="362"/>
        <v>7.286296296296296</v>
      </c>
      <c r="AC1104" s="22">
        <f t="shared" si="360"/>
        <v>189.4437037037037</v>
      </c>
      <c r="AD1104" s="22">
        <f t="shared" si="358"/>
        <v>-1.9762962962962831</v>
      </c>
      <c r="AE1104" s="24"/>
      <c r="AF1104" s="4">
        <v>7.286296296296296</v>
      </c>
      <c r="AG1104" s="4">
        <v>0</v>
      </c>
      <c r="AH1104" s="4">
        <f t="shared" si="359"/>
        <v>7.286296296296296</v>
      </c>
    </row>
    <row r="1105" spans="1:34">
      <c r="A1105" s="16" t="s">
        <v>2544</v>
      </c>
      <c r="B1105" s="16" t="s">
        <v>2545</v>
      </c>
      <c r="C1105" s="16" t="s">
        <v>2308</v>
      </c>
      <c r="D1105" s="19">
        <v>39814</v>
      </c>
      <c r="E1105" s="16" t="s">
        <v>111</v>
      </c>
      <c r="F1105" s="20">
        <v>50</v>
      </c>
      <c r="G1105" s="20">
        <v>0</v>
      </c>
      <c r="H1105" s="20">
        <v>36</v>
      </c>
      <c r="I1105" s="20">
        <v>4</v>
      </c>
      <c r="J1105" s="21">
        <f t="shared" si="350"/>
        <v>436</v>
      </c>
      <c r="K1105" s="22">
        <v>503.35</v>
      </c>
      <c r="L1105" s="19">
        <v>44804</v>
      </c>
      <c r="M1105" s="22">
        <v>137.63</v>
      </c>
      <c r="N1105" s="22">
        <v>365.72</v>
      </c>
      <c r="O1105" s="22">
        <f t="shared" si="351"/>
        <v>372.43</v>
      </c>
      <c r="P1105" s="22">
        <v>6.71</v>
      </c>
      <c r="Q1105" s="22">
        <f t="shared" si="352"/>
        <v>0.83875</v>
      </c>
      <c r="R1105" s="22">
        <f t="shared" si="353"/>
        <v>3.355</v>
      </c>
      <c r="S1105" s="22">
        <f t="shared" si="354"/>
        <v>362.36500000000001</v>
      </c>
      <c r="U1105" s="22">
        <v>372.43</v>
      </c>
      <c r="V1105" s="23">
        <v>40</v>
      </c>
      <c r="W1105" s="23">
        <v>50</v>
      </c>
      <c r="X1105" s="23">
        <f t="shared" si="355"/>
        <v>-10</v>
      </c>
      <c r="Y1105" s="24">
        <f t="shared" si="356"/>
        <v>-120</v>
      </c>
      <c r="Z1105" s="24">
        <f t="shared" si="357"/>
        <v>324</v>
      </c>
      <c r="AA1105" s="22">
        <f t="shared" si="361"/>
        <v>1.1494753086419753</v>
      </c>
      <c r="AB1105" s="22">
        <f t="shared" si="362"/>
        <v>13.793703703703704</v>
      </c>
      <c r="AC1105" s="22">
        <f t="shared" si="360"/>
        <v>358.63629629629628</v>
      </c>
      <c r="AD1105" s="22">
        <f t="shared" si="358"/>
        <v>-3.7287037037037294</v>
      </c>
      <c r="AE1105" s="24"/>
      <c r="AF1105" s="4">
        <v>13.793703703703704</v>
      </c>
      <c r="AG1105" s="4">
        <v>0</v>
      </c>
      <c r="AH1105" s="4">
        <f t="shared" si="359"/>
        <v>13.793703703703704</v>
      </c>
    </row>
    <row r="1106" spans="1:34">
      <c r="A1106" s="16" t="s">
        <v>2546</v>
      </c>
      <c r="B1106" s="16" t="s">
        <v>2547</v>
      </c>
      <c r="C1106" s="16" t="s">
        <v>2548</v>
      </c>
      <c r="D1106" s="19">
        <v>39814</v>
      </c>
      <c r="E1106" s="16" t="s">
        <v>111</v>
      </c>
      <c r="F1106" s="20">
        <v>50</v>
      </c>
      <c r="G1106" s="20">
        <v>0</v>
      </c>
      <c r="H1106" s="20">
        <v>36</v>
      </c>
      <c r="I1106" s="20">
        <v>4</v>
      </c>
      <c r="J1106" s="21">
        <f t="shared" si="350"/>
        <v>436</v>
      </c>
      <c r="K1106" s="22">
        <v>-679.24</v>
      </c>
      <c r="L1106" s="19">
        <v>44804</v>
      </c>
      <c r="M1106" s="22">
        <v>-185.69</v>
      </c>
      <c r="N1106" s="22">
        <v>-493.55</v>
      </c>
      <c r="O1106" s="22">
        <f t="shared" si="351"/>
        <v>-502.61</v>
      </c>
      <c r="P1106" s="22">
        <v>-9.06</v>
      </c>
      <c r="Q1106" s="22">
        <f t="shared" si="352"/>
        <v>-1.1325000000000001</v>
      </c>
      <c r="R1106" s="22">
        <f t="shared" si="353"/>
        <v>-4.53</v>
      </c>
      <c r="S1106" s="22">
        <f t="shared" si="354"/>
        <v>-489.02000000000004</v>
      </c>
      <c r="U1106" s="22">
        <v>-502.61</v>
      </c>
      <c r="V1106" s="23">
        <v>40</v>
      </c>
      <c r="W1106" s="23">
        <v>50</v>
      </c>
      <c r="X1106" s="23">
        <f t="shared" si="355"/>
        <v>-10</v>
      </c>
      <c r="Y1106" s="24">
        <f t="shared" si="356"/>
        <v>-120</v>
      </c>
      <c r="Z1106" s="24">
        <f t="shared" si="357"/>
        <v>324</v>
      </c>
      <c r="AA1106" s="22">
        <f t="shared" si="361"/>
        <v>-1.5512654320987656</v>
      </c>
      <c r="AB1106" s="22">
        <f t="shared" si="362"/>
        <v>-18.615185185185187</v>
      </c>
      <c r="AC1106" s="22">
        <f t="shared" si="360"/>
        <v>-483.99481481481484</v>
      </c>
      <c r="AD1106" s="22">
        <f t="shared" si="358"/>
        <v>5.0251851851851939</v>
      </c>
      <c r="AE1106" s="24"/>
      <c r="AF1106" s="4">
        <v>-18.615185185185187</v>
      </c>
      <c r="AG1106" s="4">
        <v>0</v>
      </c>
      <c r="AH1106" s="4">
        <f t="shared" si="359"/>
        <v>-18.615185185185187</v>
      </c>
    </row>
    <row r="1107" spans="1:34">
      <c r="A1107" s="16" t="s">
        <v>2549</v>
      </c>
      <c r="B1107" s="16" t="s">
        <v>2550</v>
      </c>
      <c r="C1107" s="16" t="s">
        <v>2436</v>
      </c>
      <c r="D1107" s="19">
        <v>39845</v>
      </c>
      <c r="E1107" s="16" t="s">
        <v>111</v>
      </c>
      <c r="F1107" s="20">
        <v>50</v>
      </c>
      <c r="G1107" s="20">
        <v>0</v>
      </c>
      <c r="H1107" s="20">
        <v>36</v>
      </c>
      <c r="I1107" s="20">
        <v>5</v>
      </c>
      <c r="J1107" s="21">
        <f t="shared" si="350"/>
        <v>437</v>
      </c>
      <c r="K1107" s="22">
        <v>181.26</v>
      </c>
      <c r="L1107" s="19">
        <v>44804</v>
      </c>
      <c r="M1107" s="22">
        <v>49.3</v>
      </c>
      <c r="N1107" s="22">
        <v>131.96</v>
      </c>
      <c r="O1107" s="22">
        <f t="shared" si="351"/>
        <v>134.38</v>
      </c>
      <c r="P1107" s="22">
        <v>2.42</v>
      </c>
      <c r="Q1107" s="22">
        <f t="shared" si="352"/>
        <v>0.30249999999999999</v>
      </c>
      <c r="R1107" s="22">
        <f t="shared" si="353"/>
        <v>1.21</v>
      </c>
      <c r="S1107" s="22">
        <f t="shared" si="354"/>
        <v>130.75</v>
      </c>
      <c r="U1107" s="22">
        <v>134.38</v>
      </c>
      <c r="V1107" s="23">
        <v>40</v>
      </c>
      <c r="W1107" s="23">
        <v>50</v>
      </c>
      <c r="X1107" s="23">
        <f t="shared" si="355"/>
        <v>-10</v>
      </c>
      <c r="Y1107" s="24">
        <f t="shared" si="356"/>
        <v>-120</v>
      </c>
      <c r="Z1107" s="24">
        <f t="shared" si="357"/>
        <v>325</v>
      </c>
      <c r="AA1107" s="22">
        <f t="shared" si="361"/>
        <v>0.41347692307692308</v>
      </c>
      <c r="AB1107" s="22">
        <f t="shared" si="362"/>
        <v>4.9617230769230769</v>
      </c>
      <c r="AC1107" s="22">
        <f t="shared" si="360"/>
        <v>129.41827692307692</v>
      </c>
      <c r="AD1107" s="22">
        <f t="shared" si="358"/>
        <v>-1.3317230769230832</v>
      </c>
      <c r="AE1107" s="24"/>
      <c r="AF1107" s="4">
        <v>4.9617230769230769</v>
      </c>
      <c r="AG1107" s="4">
        <v>0</v>
      </c>
      <c r="AH1107" s="4">
        <f t="shared" si="359"/>
        <v>4.9617230769230769</v>
      </c>
    </row>
    <row r="1108" spans="1:34">
      <c r="A1108" s="16" t="s">
        <v>2551</v>
      </c>
      <c r="B1108" s="16" t="s">
        <v>2552</v>
      </c>
      <c r="C1108" s="16" t="s">
        <v>2268</v>
      </c>
      <c r="D1108" s="19">
        <v>39873</v>
      </c>
      <c r="E1108" s="16" t="s">
        <v>111</v>
      </c>
      <c r="F1108" s="20">
        <v>50</v>
      </c>
      <c r="G1108" s="20">
        <v>0</v>
      </c>
      <c r="H1108" s="20">
        <v>36</v>
      </c>
      <c r="I1108" s="20">
        <v>6</v>
      </c>
      <c r="J1108" s="21">
        <f t="shared" si="350"/>
        <v>438</v>
      </c>
      <c r="K1108" s="22">
        <v>2009.48</v>
      </c>
      <c r="L1108" s="19">
        <v>44804</v>
      </c>
      <c r="M1108" s="22">
        <v>542.57000000000005</v>
      </c>
      <c r="N1108" s="22">
        <v>1466.91</v>
      </c>
      <c r="O1108" s="22">
        <f t="shared" si="351"/>
        <v>1493.7</v>
      </c>
      <c r="P1108" s="22">
        <v>26.79</v>
      </c>
      <c r="Q1108" s="22">
        <f t="shared" si="352"/>
        <v>3.3487499999999999</v>
      </c>
      <c r="R1108" s="22">
        <f t="shared" si="353"/>
        <v>13.395</v>
      </c>
      <c r="S1108" s="22">
        <f t="shared" si="354"/>
        <v>1453.5150000000001</v>
      </c>
      <c r="U1108" s="22">
        <v>1493.7</v>
      </c>
      <c r="V1108" s="23">
        <v>40</v>
      </c>
      <c r="W1108" s="23">
        <v>50</v>
      </c>
      <c r="X1108" s="23">
        <f t="shared" si="355"/>
        <v>-10</v>
      </c>
      <c r="Y1108" s="24">
        <f t="shared" si="356"/>
        <v>-120</v>
      </c>
      <c r="Z1108" s="24">
        <f t="shared" si="357"/>
        <v>326</v>
      </c>
      <c r="AA1108" s="22">
        <f t="shared" si="361"/>
        <v>4.5819018404907981</v>
      </c>
      <c r="AB1108" s="22">
        <f t="shared" si="362"/>
        <v>54.98282208588958</v>
      </c>
      <c r="AC1108" s="22">
        <f t="shared" si="360"/>
        <v>1438.7171779141104</v>
      </c>
      <c r="AD1108" s="22">
        <f t="shared" si="358"/>
        <v>-14.79782208588972</v>
      </c>
      <c r="AE1108" s="24"/>
      <c r="AF1108" s="4">
        <v>54.98282208588958</v>
      </c>
      <c r="AG1108" s="4">
        <v>0</v>
      </c>
      <c r="AH1108" s="4">
        <f t="shared" si="359"/>
        <v>54.98282208588958</v>
      </c>
    </row>
    <row r="1109" spans="1:34">
      <c r="A1109" s="16" t="s">
        <v>2553</v>
      </c>
      <c r="B1109" s="16" t="s">
        <v>2554</v>
      </c>
      <c r="C1109" s="16" t="s">
        <v>2308</v>
      </c>
      <c r="D1109" s="19">
        <v>39873</v>
      </c>
      <c r="E1109" s="16" t="s">
        <v>111</v>
      </c>
      <c r="F1109" s="20">
        <v>50</v>
      </c>
      <c r="G1109" s="20">
        <v>0</v>
      </c>
      <c r="H1109" s="20">
        <v>36</v>
      </c>
      <c r="I1109" s="20">
        <v>6</v>
      </c>
      <c r="J1109" s="21">
        <f t="shared" si="350"/>
        <v>438</v>
      </c>
      <c r="K1109" s="22">
        <v>912.31</v>
      </c>
      <c r="L1109" s="19">
        <v>44804</v>
      </c>
      <c r="M1109" s="22">
        <v>246.33</v>
      </c>
      <c r="N1109" s="22">
        <v>665.98</v>
      </c>
      <c r="O1109" s="22">
        <f t="shared" si="351"/>
        <v>678.14</v>
      </c>
      <c r="P1109" s="22">
        <v>12.16</v>
      </c>
      <c r="Q1109" s="22">
        <f t="shared" si="352"/>
        <v>1.52</v>
      </c>
      <c r="R1109" s="22">
        <f t="shared" si="353"/>
        <v>6.08</v>
      </c>
      <c r="S1109" s="22">
        <f t="shared" si="354"/>
        <v>659.9</v>
      </c>
      <c r="U1109" s="22">
        <v>678.14</v>
      </c>
      <c r="V1109" s="23">
        <v>40</v>
      </c>
      <c r="W1109" s="23">
        <v>50</v>
      </c>
      <c r="X1109" s="23">
        <f t="shared" si="355"/>
        <v>-10</v>
      </c>
      <c r="Y1109" s="24">
        <f t="shared" si="356"/>
        <v>-120</v>
      </c>
      <c r="Z1109" s="24">
        <f t="shared" si="357"/>
        <v>326</v>
      </c>
      <c r="AA1109" s="22">
        <f t="shared" si="361"/>
        <v>2.0801840490797545</v>
      </c>
      <c r="AB1109" s="22">
        <f t="shared" si="362"/>
        <v>24.962208588957054</v>
      </c>
      <c r="AC1109" s="22">
        <f t="shared" si="360"/>
        <v>653.1777914110429</v>
      </c>
      <c r="AD1109" s="22">
        <f t="shared" si="358"/>
        <v>-6.7222085889570735</v>
      </c>
      <c r="AE1109" s="24"/>
      <c r="AF1109" s="4">
        <v>24.962208588957054</v>
      </c>
      <c r="AG1109" s="4">
        <v>0</v>
      </c>
      <c r="AH1109" s="4">
        <f t="shared" si="359"/>
        <v>24.962208588957054</v>
      </c>
    </row>
    <row r="1110" spans="1:34">
      <c r="A1110" s="16" t="s">
        <v>2555</v>
      </c>
      <c r="B1110" s="16" t="s">
        <v>2556</v>
      </c>
      <c r="C1110" s="16" t="s">
        <v>1355</v>
      </c>
      <c r="D1110" s="19">
        <v>39904</v>
      </c>
      <c r="E1110" s="16" t="s">
        <v>111</v>
      </c>
      <c r="F1110" s="20">
        <v>50</v>
      </c>
      <c r="G1110" s="20">
        <v>0</v>
      </c>
      <c r="H1110" s="20">
        <v>36</v>
      </c>
      <c r="I1110" s="20">
        <v>7</v>
      </c>
      <c r="J1110" s="21">
        <f t="shared" si="350"/>
        <v>439</v>
      </c>
      <c r="K1110" s="22">
        <v>206.2</v>
      </c>
      <c r="L1110" s="19">
        <v>44804</v>
      </c>
      <c r="M1110" s="22">
        <v>55.27</v>
      </c>
      <c r="N1110" s="22">
        <v>150.93</v>
      </c>
      <c r="O1110" s="22">
        <f t="shared" si="351"/>
        <v>153.67000000000002</v>
      </c>
      <c r="P1110" s="22">
        <v>2.74</v>
      </c>
      <c r="Q1110" s="22">
        <f t="shared" si="352"/>
        <v>0.34250000000000003</v>
      </c>
      <c r="R1110" s="22">
        <f t="shared" si="353"/>
        <v>1.37</v>
      </c>
      <c r="S1110" s="22">
        <f t="shared" si="354"/>
        <v>149.56</v>
      </c>
      <c r="U1110" s="22">
        <v>153.67000000000002</v>
      </c>
      <c r="V1110" s="23">
        <v>40</v>
      </c>
      <c r="W1110" s="23">
        <v>50</v>
      </c>
      <c r="X1110" s="23">
        <f t="shared" si="355"/>
        <v>-10</v>
      </c>
      <c r="Y1110" s="24">
        <f t="shared" si="356"/>
        <v>-120</v>
      </c>
      <c r="Z1110" s="24">
        <f t="shared" si="357"/>
        <v>327</v>
      </c>
      <c r="AA1110" s="22">
        <f t="shared" si="361"/>
        <v>0.46993883792048935</v>
      </c>
      <c r="AB1110" s="22">
        <f t="shared" si="362"/>
        <v>5.639266055045872</v>
      </c>
      <c r="AC1110" s="22">
        <f t="shared" si="360"/>
        <v>148.03073394495414</v>
      </c>
      <c r="AD1110" s="22">
        <f t="shared" si="358"/>
        <v>-1.5292660550458663</v>
      </c>
      <c r="AE1110" s="24"/>
      <c r="AF1110" s="4">
        <v>5.639266055045872</v>
      </c>
      <c r="AG1110" s="4">
        <v>0</v>
      </c>
      <c r="AH1110" s="4">
        <f t="shared" si="359"/>
        <v>5.639266055045872</v>
      </c>
    </row>
    <row r="1111" spans="1:34">
      <c r="A1111" s="16" t="s">
        <v>2557</v>
      </c>
      <c r="B1111" s="16" t="s">
        <v>2558</v>
      </c>
      <c r="C1111" s="16" t="s">
        <v>2308</v>
      </c>
      <c r="D1111" s="19">
        <v>39904</v>
      </c>
      <c r="E1111" s="16" t="s">
        <v>111</v>
      </c>
      <c r="F1111" s="20">
        <v>50</v>
      </c>
      <c r="G1111" s="20">
        <v>0</v>
      </c>
      <c r="H1111" s="20">
        <v>36</v>
      </c>
      <c r="I1111" s="20">
        <v>7</v>
      </c>
      <c r="J1111" s="21">
        <f t="shared" si="350"/>
        <v>439</v>
      </c>
      <c r="K1111" s="22">
        <v>571.88</v>
      </c>
      <c r="L1111" s="19">
        <v>44804</v>
      </c>
      <c r="M1111" s="22">
        <v>153.47999999999999</v>
      </c>
      <c r="N1111" s="22">
        <v>418.4</v>
      </c>
      <c r="O1111" s="22">
        <f t="shared" si="351"/>
        <v>426.02</v>
      </c>
      <c r="P1111" s="22">
        <v>7.62</v>
      </c>
      <c r="Q1111" s="22">
        <f t="shared" si="352"/>
        <v>0.95250000000000001</v>
      </c>
      <c r="R1111" s="22">
        <f t="shared" si="353"/>
        <v>3.81</v>
      </c>
      <c r="S1111" s="22">
        <f t="shared" si="354"/>
        <v>414.59</v>
      </c>
      <c r="U1111" s="22">
        <v>426.02</v>
      </c>
      <c r="V1111" s="23">
        <v>40</v>
      </c>
      <c r="W1111" s="23">
        <v>50</v>
      </c>
      <c r="X1111" s="23">
        <f t="shared" si="355"/>
        <v>-10</v>
      </c>
      <c r="Y1111" s="24">
        <f t="shared" si="356"/>
        <v>-120</v>
      </c>
      <c r="Z1111" s="24">
        <f t="shared" si="357"/>
        <v>327</v>
      </c>
      <c r="AA1111" s="22">
        <f t="shared" si="361"/>
        <v>1.3028134556574924</v>
      </c>
      <c r="AB1111" s="22">
        <f t="shared" si="362"/>
        <v>15.633761467889908</v>
      </c>
      <c r="AC1111" s="22">
        <f t="shared" si="360"/>
        <v>410.3862385321101</v>
      </c>
      <c r="AD1111" s="22">
        <f t="shared" si="358"/>
        <v>-4.2037614678898763</v>
      </c>
      <c r="AE1111" s="24"/>
      <c r="AF1111" s="4">
        <v>15.633761467889908</v>
      </c>
      <c r="AG1111" s="4">
        <v>0</v>
      </c>
      <c r="AH1111" s="4">
        <f t="shared" si="359"/>
        <v>15.633761467889908</v>
      </c>
    </row>
    <row r="1112" spans="1:34">
      <c r="A1112" s="16" t="s">
        <v>2559</v>
      </c>
      <c r="B1112" s="16" t="s">
        <v>2560</v>
      </c>
      <c r="C1112" s="16" t="s">
        <v>2308</v>
      </c>
      <c r="D1112" s="19">
        <v>39934</v>
      </c>
      <c r="E1112" s="16" t="s">
        <v>111</v>
      </c>
      <c r="F1112" s="20">
        <v>50</v>
      </c>
      <c r="G1112" s="20">
        <v>0</v>
      </c>
      <c r="H1112" s="20">
        <v>36</v>
      </c>
      <c r="I1112" s="20">
        <v>8</v>
      </c>
      <c r="J1112" s="21">
        <f t="shared" si="350"/>
        <v>440</v>
      </c>
      <c r="K1112" s="22">
        <v>1369.33</v>
      </c>
      <c r="L1112" s="19">
        <v>44804</v>
      </c>
      <c r="M1112" s="22">
        <v>365.16</v>
      </c>
      <c r="N1112" s="22">
        <v>1004.17</v>
      </c>
      <c r="O1112" s="22">
        <f t="shared" si="351"/>
        <v>1022.43</v>
      </c>
      <c r="P1112" s="22">
        <v>18.260000000000002</v>
      </c>
      <c r="Q1112" s="22">
        <f t="shared" si="352"/>
        <v>2.2825000000000002</v>
      </c>
      <c r="R1112" s="22">
        <f t="shared" si="353"/>
        <v>9.1300000000000008</v>
      </c>
      <c r="S1112" s="22">
        <f t="shared" si="354"/>
        <v>995.04</v>
      </c>
      <c r="U1112" s="22">
        <v>1022.43</v>
      </c>
      <c r="V1112" s="23">
        <v>40</v>
      </c>
      <c r="W1112" s="23">
        <v>50</v>
      </c>
      <c r="X1112" s="23">
        <f t="shared" si="355"/>
        <v>-10</v>
      </c>
      <c r="Y1112" s="24">
        <f t="shared" si="356"/>
        <v>-120</v>
      </c>
      <c r="Z1112" s="24">
        <f t="shared" si="357"/>
        <v>328</v>
      </c>
      <c r="AA1112" s="22">
        <f t="shared" si="361"/>
        <v>3.1171646341463415</v>
      </c>
      <c r="AB1112" s="22">
        <f t="shared" si="362"/>
        <v>37.405975609756098</v>
      </c>
      <c r="AC1112" s="22">
        <f t="shared" si="360"/>
        <v>985.02402439024388</v>
      </c>
      <c r="AD1112" s="22">
        <f t="shared" si="358"/>
        <v>-10.015975609756083</v>
      </c>
      <c r="AE1112" s="24"/>
      <c r="AF1112" s="4">
        <v>37.405975609756098</v>
      </c>
      <c r="AG1112" s="4">
        <v>0</v>
      </c>
      <c r="AH1112" s="4">
        <f t="shared" si="359"/>
        <v>37.405975609756098</v>
      </c>
    </row>
    <row r="1113" spans="1:34">
      <c r="A1113" s="16" t="s">
        <v>2561</v>
      </c>
      <c r="B1113" s="16" t="s">
        <v>2562</v>
      </c>
      <c r="C1113" s="16" t="s">
        <v>2308</v>
      </c>
      <c r="D1113" s="19">
        <v>39965</v>
      </c>
      <c r="E1113" s="16" t="s">
        <v>111</v>
      </c>
      <c r="F1113" s="20">
        <v>50</v>
      </c>
      <c r="G1113" s="20">
        <v>0</v>
      </c>
      <c r="H1113" s="20">
        <v>36</v>
      </c>
      <c r="I1113" s="20">
        <v>9</v>
      </c>
      <c r="J1113" s="21">
        <f t="shared" si="350"/>
        <v>441</v>
      </c>
      <c r="K1113" s="22">
        <v>837.11</v>
      </c>
      <c r="L1113" s="19">
        <v>44804</v>
      </c>
      <c r="M1113" s="22">
        <v>221.82</v>
      </c>
      <c r="N1113" s="22">
        <v>615.29</v>
      </c>
      <c r="O1113" s="22">
        <f t="shared" si="351"/>
        <v>626.44999999999993</v>
      </c>
      <c r="P1113" s="22">
        <v>11.16</v>
      </c>
      <c r="Q1113" s="22">
        <f t="shared" si="352"/>
        <v>1.395</v>
      </c>
      <c r="R1113" s="22">
        <f t="shared" si="353"/>
        <v>5.58</v>
      </c>
      <c r="S1113" s="22">
        <f t="shared" si="354"/>
        <v>609.70999999999992</v>
      </c>
      <c r="U1113" s="22">
        <v>626.44999999999993</v>
      </c>
      <c r="V1113" s="23">
        <v>40</v>
      </c>
      <c r="W1113" s="23">
        <v>50</v>
      </c>
      <c r="X1113" s="23">
        <f t="shared" si="355"/>
        <v>-10</v>
      </c>
      <c r="Y1113" s="24">
        <f t="shared" si="356"/>
        <v>-120</v>
      </c>
      <c r="Z1113" s="24">
        <f t="shared" si="357"/>
        <v>329</v>
      </c>
      <c r="AA1113" s="22">
        <f t="shared" si="361"/>
        <v>1.9041033434650454</v>
      </c>
      <c r="AB1113" s="22">
        <f t="shared" si="362"/>
        <v>22.849240121580543</v>
      </c>
      <c r="AC1113" s="22">
        <f t="shared" si="360"/>
        <v>603.60075987841935</v>
      </c>
      <c r="AD1113" s="22">
        <f t="shared" si="358"/>
        <v>-6.1092401215805694</v>
      </c>
      <c r="AE1113" s="24"/>
      <c r="AF1113" s="4">
        <v>22.849240121580543</v>
      </c>
      <c r="AG1113" s="4">
        <v>0</v>
      </c>
      <c r="AH1113" s="4">
        <f t="shared" si="359"/>
        <v>22.849240121580543</v>
      </c>
    </row>
    <row r="1114" spans="1:34">
      <c r="A1114" s="16" t="s">
        <v>2563</v>
      </c>
      <c r="B1114" s="16" t="s">
        <v>2564</v>
      </c>
      <c r="C1114" s="16" t="s">
        <v>2308</v>
      </c>
      <c r="D1114" s="19">
        <v>39995</v>
      </c>
      <c r="E1114" s="16" t="s">
        <v>111</v>
      </c>
      <c r="F1114" s="20">
        <v>50</v>
      </c>
      <c r="G1114" s="20">
        <v>0</v>
      </c>
      <c r="H1114" s="20">
        <v>36</v>
      </c>
      <c r="I1114" s="20">
        <v>10</v>
      </c>
      <c r="J1114" s="21">
        <f t="shared" si="350"/>
        <v>442</v>
      </c>
      <c r="K1114" s="22">
        <v>1501.79</v>
      </c>
      <c r="L1114" s="19">
        <v>44804</v>
      </c>
      <c r="M1114" s="22">
        <v>395.52</v>
      </c>
      <c r="N1114" s="22">
        <v>1106.27</v>
      </c>
      <c r="O1114" s="22">
        <f t="shared" si="351"/>
        <v>1126.29</v>
      </c>
      <c r="P1114" s="22">
        <v>20.02</v>
      </c>
      <c r="Q1114" s="22">
        <f t="shared" si="352"/>
        <v>2.5024999999999999</v>
      </c>
      <c r="R1114" s="22">
        <f t="shared" si="353"/>
        <v>10.01</v>
      </c>
      <c r="S1114" s="22">
        <f t="shared" si="354"/>
        <v>1096.26</v>
      </c>
      <c r="U1114" s="22">
        <v>1126.29</v>
      </c>
      <c r="V1114" s="23">
        <v>40</v>
      </c>
      <c r="W1114" s="23">
        <v>50</v>
      </c>
      <c r="X1114" s="23">
        <f t="shared" si="355"/>
        <v>-10</v>
      </c>
      <c r="Y1114" s="24">
        <f t="shared" si="356"/>
        <v>-120</v>
      </c>
      <c r="Z1114" s="24">
        <f t="shared" si="357"/>
        <v>330</v>
      </c>
      <c r="AA1114" s="22">
        <f t="shared" si="361"/>
        <v>3.4129999999999998</v>
      </c>
      <c r="AB1114" s="22">
        <f t="shared" si="362"/>
        <v>40.955999999999996</v>
      </c>
      <c r="AC1114" s="22">
        <f t="shared" si="360"/>
        <v>1085.3340000000001</v>
      </c>
      <c r="AD1114" s="22">
        <f t="shared" si="358"/>
        <v>-10.925999999999931</v>
      </c>
      <c r="AE1114" s="24"/>
      <c r="AF1114" s="4">
        <v>40.955999999999996</v>
      </c>
      <c r="AG1114" s="4">
        <v>0</v>
      </c>
      <c r="AH1114" s="4">
        <f t="shared" si="359"/>
        <v>40.955999999999996</v>
      </c>
    </row>
    <row r="1115" spans="1:34">
      <c r="A1115" s="16" t="s">
        <v>2565</v>
      </c>
      <c r="B1115" s="16" t="s">
        <v>2566</v>
      </c>
      <c r="C1115" s="16" t="s">
        <v>2268</v>
      </c>
      <c r="D1115" s="19">
        <v>39995</v>
      </c>
      <c r="E1115" s="16" t="s">
        <v>111</v>
      </c>
      <c r="F1115" s="20">
        <v>50</v>
      </c>
      <c r="G1115" s="20">
        <v>0</v>
      </c>
      <c r="H1115" s="20">
        <v>36</v>
      </c>
      <c r="I1115" s="20">
        <v>10</v>
      </c>
      <c r="J1115" s="21">
        <f t="shared" si="350"/>
        <v>442</v>
      </c>
      <c r="K1115" s="22">
        <v>299.47000000000003</v>
      </c>
      <c r="L1115" s="19">
        <v>44804</v>
      </c>
      <c r="M1115" s="22">
        <v>78.88</v>
      </c>
      <c r="N1115" s="22">
        <v>220.59</v>
      </c>
      <c r="O1115" s="22">
        <f t="shared" si="351"/>
        <v>224.58</v>
      </c>
      <c r="P1115" s="22">
        <v>3.99</v>
      </c>
      <c r="Q1115" s="22">
        <f t="shared" si="352"/>
        <v>0.49875000000000003</v>
      </c>
      <c r="R1115" s="22">
        <f t="shared" si="353"/>
        <v>1.9950000000000001</v>
      </c>
      <c r="S1115" s="22">
        <f t="shared" si="354"/>
        <v>218.595</v>
      </c>
      <c r="U1115" s="22">
        <v>224.58</v>
      </c>
      <c r="V1115" s="23">
        <v>40</v>
      </c>
      <c r="W1115" s="23">
        <v>50</v>
      </c>
      <c r="X1115" s="23">
        <f t="shared" si="355"/>
        <v>-10</v>
      </c>
      <c r="Y1115" s="24">
        <f t="shared" si="356"/>
        <v>-120</v>
      </c>
      <c r="Z1115" s="24">
        <f t="shared" si="357"/>
        <v>330</v>
      </c>
      <c r="AA1115" s="22">
        <f t="shared" si="361"/>
        <v>0.68054545454545456</v>
      </c>
      <c r="AB1115" s="22">
        <f t="shared" si="362"/>
        <v>8.1665454545454548</v>
      </c>
      <c r="AC1115" s="22">
        <f t="shared" si="360"/>
        <v>216.41345454545456</v>
      </c>
      <c r="AD1115" s="22">
        <f t="shared" si="358"/>
        <v>-2.1815454545454429</v>
      </c>
      <c r="AE1115" s="24"/>
      <c r="AF1115" s="4">
        <v>8.1665454545454548</v>
      </c>
      <c r="AG1115" s="4">
        <v>0</v>
      </c>
      <c r="AH1115" s="4">
        <f t="shared" si="359"/>
        <v>8.1665454545454548</v>
      </c>
    </row>
    <row r="1116" spans="1:34">
      <c r="A1116" s="16" t="s">
        <v>2567</v>
      </c>
      <c r="B1116" s="16" t="s">
        <v>2568</v>
      </c>
      <c r="C1116" s="16" t="s">
        <v>1714</v>
      </c>
      <c r="D1116" s="19">
        <v>39995</v>
      </c>
      <c r="E1116" s="16" t="s">
        <v>111</v>
      </c>
      <c r="F1116" s="20">
        <v>50</v>
      </c>
      <c r="G1116" s="20">
        <v>0</v>
      </c>
      <c r="H1116" s="20">
        <v>36</v>
      </c>
      <c r="I1116" s="20">
        <v>10</v>
      </c>
      <c r="J1116" s="21">
        <f t="shared" si="350"/>
        <v>442</v>
      </c>
      <c r="K1116" s="22">
        <v>204.92</v>
      </c>
      <c r="L1116" s="19">
        <v>44804</v>
      </c>
      <c r="M1116" s="22">
        <v>53.98</v>
      </c>
      <c r="N1116" s="22">
        <v>150.94</v>
      </c>
      <c r="O1116" s="22">
        <f t="shared" si="351"/>
        <v>153.66999999999999</v>
      </c>
      <c r="P1116" s="22">
        <v>2.73</v>
      </c>
      <c r="Q1116" s="22">
        <f t="shared" si="352"/>
        <v>0.34125</v>
      </c>
      <c r="R1116" s="22">
        <f t="shared" si="353"/>
        <v>1.365</v>
      </c>
      <c r="S1116" s="22">
        <f t="shared" si="354"/>
        <v>149.57499999999999</v>
      </c>
      <c r="U1116" s="22">
        <v>153.66999999999999</v>
      </c>
      <c r="V1116" s="23">
        <v>40</v>
      </c>
      <c r="W1116" s="23">
        <v>50</v>
      </c>
      <c r="X1116" s="23">
        <f t="shared" si="355"/>
        <v>-10</v>
      </c>
      <c r="Y1116" s="24">
        <f t="shared" si="356"/>
        <v>-120</v>
      </c>
      <c r="Z1116" s="24">
        <f t="shared" si="357"/>
        <v>330</v>
      </c>
      <c r="AA1116" s="22">
        <f t="shared" si="361"/>
        <v>0.46566666666666662</v>
      </c>
      <c r="AB1116" s="22">
        <f t="shared" si="362"/>
        <v>5.5879999999999992</v>
      </c>
      <c r="AC1116" s="22">
        <f t="shared" si="360"/>
        <v>148.08199999999999</v>
      </c>
      <c r="AD1116" s="22">
        <f t="shared" si="358"/>
        <v>-1.492999999999995</v>
      </c>
      <c r="AE1116" s="24"/>
      <c r="AF1116" s="4">
        <v>5.5879999999999992</v>
      </c>
      <c r="AG1116" s="4">
        <v>0</v>
      </c>
      <c r="AH1116" s="4">
        <f t="shared" si="359"/>
        <v>5.5879999999999992</v>
      </c>
    </row>
    <row r="1117" spans="1:34">
      <c r="A1117" s="16" t="s">
        <v>2569</v>
      </c>
      <c r="B1117" s="16" t="s">
        <v>2570</v>
      </c>
      <c r="C1117" s="16" t="s">
        <v>2308</v>
      </c>
      <c r="D1117" s="19">
        <v>40026</v>
      </c>
      <c r="E1117" s="16" t="s">
        <v>111</v>
      </c>
      <c r="F1117" s="20">
        <v>50</v>
      </c>
      <c r="G1117" s="20">
        <v>0</v>
      </c>
      <c r="H1117" s="20">
        <v>36</v>
      </c>
      <c r="I1117" s="20">
        <v>11</v>
      </c>
      <c r="J1117" s="21">
        <f t="shared" si="350"/>
        <v>443</v>
      </c>
      <c r="K1117" s="22">
        <v>2332</v>
      </c>
      <c r="L1117" s="19">
        <v>44804</v>
      </c>
      <c r="M1117" s="22">
        <v>610.21</v>
      </c>
      <c r="N1117" s="22">
        <v>1721.79</v>
      </c>
      <c r="O1117" s="22">
        <f t="shared" si="351"/>
        <v>1752.8799999999999</v>
      </c>
      <c r="P1117" s="22">
        <v>31.09</v>
      </c>
      <c r="Q1117" s="22">
        <f t="shared" si="352"/>
        <v>3.88625</v>
      </c>
      <c r="R1117" s="22">
        <f t="shared" si="353"/>
        <v>15.545</v>
      </c>
      <c r="S1117" s="22">
        <f t="shared" si="354"/>
        <v>1706.2449999999999</v>
      </c>
      <c r="U1117" s="22">
        <v>1752.8799999999999</v>
      </c>
      <c r="V1117" s="23">
        <v>40</v>
      </c>
      <c r="W1117" s="23">
        <v>50</v>
      </c>
      <c r="X1117" s="23">
        <f t="shared" si="355"/>
        <v>-10</v>
      </c>
      <c r="Y1117" s="24">
        <f t="shared" si="356"/>
        <v>-120</v>
      </c>
      <c r="Z1117" s="24">
        <f t="shared" si="357"/>
        <v>331</v>
      </c>
      <c r="AA1117" s="22">
        <f t="shared" si="361"/>
        <v>5.2957099697885193</v>
      </c>
      <c r="AB1117" s="22">
        <f t="shared" si="362"/>
        <v>63.548519637462235</v>
      </c>
      <c r="AC1117" s="22">
        <f t="shared" si="360"/>
        <v>1689.3314803625376</v>
      </c>
      <c r="AD1117" s="22">
        <f t="shared" si="358"/>
        <v>-16.913519637462286</v>
      </c>
      <c r="AE1117" s="24"/>
      <c r="AF1117" s="4">
        <v>63.548519637462235</v>
      </c>
      <c r="AG1117" s="4">
        <v>0</v>
      </c>
      <c r="AH1117" s="4">
        <f t="shared" si="359"/>
        <v>63.548519637462235</v>
      </c>
    </row>
    <row r="1118" spans="1:34">
      <c r="A1118" s="16" t="s">
        <v>2571</v>
      </c>
      <c r="B1118" s="16" t="s">
        <v>2572</v>
      </c>
      <c r="C1118" s="16" t="s">
        <v>2573</v>
      </c>
      <c r="D1118" s="19">
        <v>40026</v>
      </c>
      <c r="E1118" s="16" t="s">
        <v>111</v>
      </c>
      <c r="F1118" s="20">
        <v>50</v>
      </c>
      <c r="G1118" s="20">
        <v>0</v>
      </c>
      <c r="H1118" s="20">
        <v>36</v>
      </c>
      <c r="I1118" s="20">
        <v>11</v>
      </c>
      <c r="J1118" s="21">
        <f t="shared" si="350"/>
        <v>443</v>
      </c>
      <c r="K1118" s="22">
        <v>1439.61</v>
      </c>
      <c r="L1118" s="19">
        <v>44804</v>
      </c>
      <c r="M1118" s="22">
        <v>376.68</v>
      </c>
      <c r="N1118" s="22">
        <v>1062.93</v>
      </c>
      <c r="O1118" s="22">
        <f t="shared" si="351"/>
        <v>1082.1200000000001</v>
      </c>
      <c r="P1118" s="22">
        <v>19.190000000000001</v>
      </c>
      <c r="Q1118" s="22">
        <f t="shared" si="352"/>
        <v>2.3987500000000002</v>
      </c>
      <c r="R1118" s="22">
        <f t="shared" si="353"/>
        <v>9.5950000000000006</v>
      </c>
      <c r="S1118" s="22">
        <f t="shared" si="354"/>
        <v>1053.335</v>
      </c>
      <c r="U1118" s="22">
        <v>1082.1200000000001</v>
      </c>
      <c r="V1118" s="23">
        <v>40</v>
      </c>
      <c r="W1118" s="23">
        <v>50</v>
      </c>
      <c r="X1118" s="23">
        <f t="shared" si="355"/>
        <v>-10</v>
      </c>
      <c r="Y1118" s="24">
        <f t="shared" si="356"/>
        <v>-120</v>
      </c>
      <c r="Z1118" s="24">
        <f t="shared" si="357"/>
        <v>331</v>
      </c>
      <c r="AA1118" s="22">
        <f t="shared" si="361"/>
        <v>3.269244712990937</v>
      </c>
      <c r="AB1118" s="22">
        <f t="shared" si="362"/>
        <v>39.230936555891248</v>
      </c>
      <c r="AC1118" s="22">
        <f t="shared" si="360"/>
        <v>1042.8890634441088</v>
      </c>
      <c r="AD1118" s="22">
        <f t="shared" si="358"/>
        <v>-10.445936555891194</v>
      </c>
      <c r="AE1118" s="24"/>
      <c r="AF1118" s="4">
        <v>39.230936555891248</v>
      </c>
      <c r="AG1118" s="4">
        <v>0</v>
      </c>
      <c r="AH1118" s="4">
        <f t="shared" si="359"/>
        <v>39.230936555891248</v>
      </c>
    </row>
    <row r="1119" spans="1:34">
      <c r="A1119" s="16" t="s">
        <v>2574</v>
      </c>
      <c r="B1119" s="16" t="s">
        <v>2575</v>
      </c>
      <c r="C1119" s="16" t="s">
        <v>2308</v>
      </c>
      <c r="D1119" s="19">
        <v>40057</v>
      </c>
      <c r="E1119" s="16" t="s">
        <v>111</v>
      </c>
      <c r="F1119" s="20">
        <v>50</v>
      </c>
      <c r="G1119" s="20">
        <v>0</v>
      </c>
      <c r="H1119" s="20">
        <v>37</v>
      </c>
      <c r="I1119" s="20">
        <v>0</v>
      </c>
      <c r="J1119" s="21">
        <f t="shared" si="350"/>
        <v>444</v>
      </c>
      <c r="K1119" s="22">
        <v>1164.8</v>
      </c>
      <c r="L1119" s="19">
        <v>44804</v>
      </c>
      <c r="M1119" s="22">
        <v>302.89999999999998</v>
      </c>
      <c r="N1119" s="22">
        <v>861.9</v>
      </c>
      <c r="O1119" s="22">
        <f t="shared" si="351"/>
        <v>877.43</v>
      </c>
      <c r="P1119" s="22">
        <v>15.53</v>
      </c>
      <c r="Q1119" s="22">
        <f t="shared" si="352"/>
        <v>1.9412499999999999</v>
      </c>
      <c r="R1119" s="22">
        <f t="shared" si="353"/>
        <v>7.7649999999999997</v>
      </c>
      <c r="S1119" s="22">
        <f t="shared" si="354"/>
        <v>854.13499999999999</v>
      </c>
      <c r="U1119" s="22">
        <v>877.43</v>
      </c>
      <c r="V1119" s="23">
        <v>40</v>
      </c>
      <c r="W1119" s="23">
        <v>50</v>
      </c>
      <c r="X1119" s="23">
        <f t="shared" si="355"/>
        <v>-10</v>
      </c>
      <c r="Y1119" s="24">
        <f t="shared" si="356"/>
        <v>-120</v>
      </c>
      <c r="Z1119" s="24">
        <f t="shared" si="357"/>
        <v>332</v>
      </c>
      <c r="AA1119" s="22">
        <f t="shared" si="361"/>
        <v>2.6428614457831325</v>
      </c>
      <c r="AB1119" s="22">
        <f t="shared" si="362"/>
        <v>31.714337349397589</v>
      </c>
      <c r="AC1119" s="22">
        <f t="shared" si="360"/>
        <v>845.71566265060233</v>
      </c>
      <c r="AD1119" s="22">
        <f t="shared" si="358"/>
        <v>-8.4193373493976651</v>
      </c>
      <c r="AE1119" s="24"/>
      <c r="AF1119" s="4">
        <v>31.714337349397589</v>
      </c>
      <c r="AG1119" s="4">
        <v>0</v>
      </c>
      <c r="AH1119" s="4">
        <f t="shared" si="359"/>
        <v>31.714337349397589</v>
      </c>
    </row>
    <row r="1120" spans="1:34">
      <c r="A1120" s="16" t="s">
        <v>2576</v>
      </c>
      <c r="B1120" s="16" t="s">
        <v>2577</v>
      </c>
      <c r="C1120" s="16" t="s">
        <v>1714</v>
      </c>
      <c r="D1120" s="19">
        <v>40087</v>
      </c>
      <c r="E1120" s="16" t="s">
        <v>111</v>
      </c>
      <c r="F1120" s="20">
        <v>50</v>
      </c>
      <c r="G1120" s="20">
        <v>0</v>
      </c>
      <c r="H1120" s="20">
        <v>37</v>
      </c>
      <c r="I1120" s="20">
        <v>1</v>
      </c>
      <c r="J1120" s="21">
        <f t="shared" ref="J1120:J1183" si="363">(H1120*12)+I1120</f>
        <v>445</v>
      </c>
      <c r="K1120" s="22">
        <v>310.02</v>
      </c>
      <c r="L1120" s="19">
        <v>44804</v>
      </c>
      <c r="M1120" s="22">
        <v>80.09</v>
      </c>
      <c r="N1120" s="22">
        <v>229.93</v>
      </c>
      <c r="O1120" s="22">
        <f t="shared" ref="O1120:O1183" si="364">+N1120+P1120</f>
        <v>234.06</v>
      </c>
      <c r="P1120" s="22">
        <v>4.13</v>
      </c>
      <c r="Q1120" s="22">
        <f t="shared" ref="Q1120:Q1183" si="365">+P1120/8</f>
        <v>0.51624999999999999</v>
      </c>
      <c r="R1120" s="22">
        <f t="shared" ref="R1120:R1183" si="366">+Q1120*4</f>
        <v>2.0649999999999999</v>
      </c>
      <c r="S1120" s="22">
        <f t="shared" ref="S1120:S1183" si="367">+O1120-P1120-R1120</f>
        <v>227.86500000000001</v>
      </c>
      <c r="U1120" s="22">
        <v>234.06</v>
      </c>
      <c r="V1120" s="23">
        <v>40</v>
      </c>
      <c r="W1120" s="23">
        <v>50</v>
      </c>
      <c r="X1120" s="23">
        <f t="shared" ref="X1120:X1183" si="368">+V1120-W1120</f>
        <v>-10</v>
      </c>
      <c r="Y1120" s="24">
        <f t="shared" ref="Y1120:Y1183" si="369">+X1120*12</f>
        <v>-120</v>
      </c>
      <c r="Z1120" s="24">
        <f t="shared" ref="Z1120:Z1183" si="370">+J1120+Y1120+8</f>
        <v>333</v>
      </c>
      <c r="AA1120" s="22">
        <f t="shared" si="361"/>
        <v>0.70288288288288292</v>
      </c>
      <c r="AB1120" s="22">
        <f t="shared" si="362"/>
        <v>8.4345945945945946</v>
      </c>
      <c r="AC1120" s="22">
        <f t="shared" si="360"/>
        <v>225.62540540540542</v>
      </c>
      <c r="AD1120" s="22">
        <f t="shared" ref="AD1120:AD1183" si="371">+AC1120-S1120</f>
        <v>-2.2395945945945925</v>
      </c>
      <c r="AE1120" s="24"/>
      <c r="AF1120" s="4">
        <v>8.4345945945945946</v>
      </c>
      <c r="AG1120" s="4">
        <v>0</v>
      </c>
      <c r="AH1120" s="4">
        <f t="shared" ref="AH1120:AH1183" si="372">+AF1120+AG1120</f>
        <v>8.4345945945945946</v>
      </c>
    </row>
    <row r="1121" spans="1:34">
      <c r="A1121" s="16" t="s">
        <v>2578</v>
      </c>
      <c r="B1121" s="16" t="s">
        <v>2579</v>
      </c>
      <c r="C1121" s="16" t="s">
        <v>2308</v>
      </c>
      <c r="D1121" s="19">
        <v>40087</v>
      </c>
      <c r="E1121" s="16" t="s">
        <v>111</v>
      </c>
      <c r="F1121" s="20">
        <v>50</v>
      </c>
      <c r="G1121" s="20">
        <v>0</v>
      </c>
      <c r="H1121" s="20">
        <v>37</v>
      </c>
      <c r="I1121" s="20">
        <v>1</v>
      </c>
      <c r="J1121" s="21">
        <f t="shared" si="363"/>
        <v>445</v>
      </c>
      <c r="K1121" s="22">
        <v>1204.75</v>
      </c>
      <c r="L1121" s="19">
        <v>44804</v>
      </c>
      <c r="M1121" s="22">
        <v>311.29000000000002</v>
      </c>
      <c r="N1121" s="22">
        <v>893.46</v>
      </c>
      <c r="O1121" s="22">
        <f t="shared" si="364"/>
        <v>909.52</v>
      </c>
      <c r="P1121" s="22">
        <v>16.059999999999999</v>
      </c>
      <c r="Q1121" s="22">
        <f t="shared" si="365"/>
        <v>2.0074999999999998</v>
      </c>
      <c r="R1121" s="22">
        <f t="shared" si="366"/>
        <v>8.0299999999999994</v>
      </c>
      <c r="S1121" s="22">
        <f t="shared" si="367"/>
        <v>885.43000000000006</v>
      </c>
      <c r="U1121" s="22">
        <v>909.52</v>
      </c>
      <c r="V1121" s="23">
        <v>40</v>
      </c>
      <c r="W1121" s="23">
        <v>50</v>
      </c>
      <c r="X1121" s="23">
        <f t="shared" si="368"/>
        <v>-10</v>
      </c>
      <c r="Y1121" s="24">
        <f t="shared" si="369"/>
        <v>-120</v>
      </c>
      <c r="Z1121" s="24">
        <f t="shared" si="370"/>
        <v>333</v>
      </c>
      <c r="AA1121" s="22">
        <f t="shared" si="361"/>
        <v>2.7312912912912912</v>
      </c>
      <c r="AB1121" s="22">
        <f t="shared" si="362"/>
        <v>32.775495495495491</v>
      </c>
      <c r="AC1121" s="22">
        <f t="shared" si="360"/>
        <v>876.74450450450445</v>
      </c>
      <c r="AD1121" s="22">
        <f t="shared" si="371"/>
        <v>-8.6854954954956156</v>
      </c>
      <c r="AE1121" s="24"/>
      <c r="AF1121" s="4">
        <v>32.775495495495491</v>
      </c>
      <c r="AG1121" s="4">
        <v>0</v>
      </c>
      <c r="AH1121" s="4">
        <f t="shared" si="372"/>
        <v>32.775495495495491</v>
      </c>
    </row>
    <row r="1122" spans="1:34">
      <c r="A1122" s="16" t="s">
        <v>2580</v>
      </c>
      <c r="B1122" s="16" t="s">
        <v>2581</v>
      </c>
      <c r="C1122" s="16" t="s">
        <v>2308</v>
      </c>
      <c r="D1122" s="19">
        <v>40118</v>
      </c>
      <c r="E1122" s="16" t="s">
        <v>111</v>
      </c>
      <c r="F1122" s="20">
        <v>50</v>
      </c>
      <c r="G1122" s="20">
        <v>0</v>
      </c>
      <c r="H1122" s="20">
        <v>37</v>
      </c>
      <c r="I1122" s="20">
        <v>2</v>
      </c>
      <c r="J1122" s="21">
        <f t="shared" si="363"/>
        <v>446</v>
      </c>
      <c r="K1122" s="22">
        <v>2632.63</v>
      </c>
      <c r="L1122" s="19">
        <v>44804</v>
      </c>
      <c r="M1122" s="22">
        <v>675.69</v>
      </c>
      <c r="N1122" s="22">
        <v>1956.94</v>
      </c>
      <c r="O1122" s="22">
        <f t="shared" si="364"/>
        <v>1992.04</v>
      </c>
      <c r="P1122" s="22">
        <v>35.1</v>
      </c>
      <c r="Q1122" s="22">
        <f t="shared" si="365"/>
        <v>4.3875000000000002</v>
      </c>
      <c r="R1122" s="22">
        <f t="shared" si="366"/>
        <v>17.55</v>
      </c>
      <c r="S1122" s="22">
        <f t="shared" si="367"/>
        <v>1939.39</v>
      </c>
      <c r="U1122" s="22">
        <v>1992.04</v>
      </c>
      <c r="V1122" s="23">
        <v>40</v>
      </c>
      <c r="W1122" s="23">
        <v>50</v>
      </c>
      <c r="X1122" s="23">
        <f t="shared" si="368"/>
        <v>-10</v>
      </c>
      <c r="Y1122" s="24">
        <f t="shared" si="369"/>
        <v>-120</v>
      </c>
      <c r="Z1122" s="24">
        <f t="shared" si="370"/>
        <v>334</v>
      </c>
      <c r="AA1122" s="22">
        <f t="shared" si="361"/>
        <v>5.9641916167664668</v>
      </c>
      <c r="AB1122" s="22">
        <f t="shared" si="362"/>
        <v>71.570299401197602</v>
      </c>
      <c r="AC1122" s="22">
        <f t="shared" si="360"/>
        <v>1920.4697005988023</v>
      </c>
      <c r="AD1122" s="22">
        <f t="shared" si="371"/>
        <v>-18.920299401197781</v>
      </c>
      <c r="AE1122" s="24"/>
      <c r="AF1122" s="4">
        <v>71.570299401197602</v>
      </c>
      <c r="AG1122" s="4">
        <v>0</v>
      </c>
      <c r="AH1122" s="4">
        <f t="shared" si="372"/>
        <v>71.570299401197602</v>
      </c>
    </row>
    <row r="1123" spans="1:34">
      <c r="A1123" s="16" t="s">
        <v>2582</v>
      </c>
      <c r="B1123" s="16" t="s">
        <v>2583</v>
      </c>
      <c r="C1123" s="16" t="s">
        <v>2436</v>
      </c>
      <c r="D1123" s="19">
        <v>40148</v>
      </c>
      <c r="E1123" s="16" t="s">
        <v>111</v>
      </c>
      <c r="F1123" s="20">
        <v>50</v>
      </c>
      <c r="G1123" s="20">
        <v>0</v>
      </c>
      <c r="H1123" s="20">
        <v>37</v>
      </c>
      <c r="I1123" s="20">
        <v>3</v>
      </c>
      <c r="J1123" s="21">
        <f t="shared" si="363"/>
        <v>447</v>
      </c>
      <c r="K1123" s="22">
        <v>227.44</v>
      </c>
      <c r="L1123" s="19">
        <v>44804</v>
      </c>
      <c r="M1123" s="22">
        <v>58.02</v>
      </c>
      <c r="N1123" s="22">
        <v>169.42</v>
      </c>
      <c r="O1123" s="22">
        <f t="shared" si="364"/>
        <v>172.45</v>
      </c>
      <c r="P1123" s="22">
        <v>3.03</v>
      </c>
      <c r="Q1123" s="22">
        <f t="shared" si="365"/>
        <v>0.37874999999999998</v>
      </c>
      <c r="R1123" s="22">
        <f t="shared" si="366"/>
        <v>1.5149999999999999</v>
      </c>
      <c r="S1123" s="22">
        <f t="shared" si="367"/>
        <v>167.905</v>
      </c>
      <c r="U1123" s="22">
        <v>172.45</v>
      </c>
      <c r="V1123" s="23">
        <v>40</v>
      </c>
      <c r="W1123" s="23">
        <v>50</v>
      </c>
      <c r="X1123" s="23">
        <f t="shared" si="368"/>
        <v>-10</v>
      </c>
      <c r="Y1123" s="24">
        <f t="shared" si="369"/>
        <v>-120</v>
      </c>
      <c r="Z1123" s="24">
        <f t="shared" si="370"/>
        <v>335</v>
      </c>
      <c r="AA1123" s="22">
        <f t="shared" si="361"/>
        <v>0.51477611940298507</v>
      </c>
      <c r="AB1123" s="22">
        <f t="shared" si="362"/>
        <v>6.1773134328358204</v>
      </c>
      <c r="AC1123" s="22">
        <f t="shared" si="360"/>
        <v>166.27268656716416</v>
      </c>
      <c r="AD1123" s="22">
        <f t="shared" si="371"/>
        <v>-1.6323134328358435</v>
      </c>
      <c r="AE1123" s="24"/>
      <c r="AF1123" s="4">
        <v>6.1773134328358204</v>
      </c>
      <c r="AG1123" s="4">
        <v>0</v>
      </c>
      <c r="AH1123" s="4">
        <f t="shared" si="372"/>
        <v>6.1773134328358204</v>
      </c>
    </row>
    <row r="1124" spans="1:34">
      <c r="A1124" s="16" t="s">
        <v>2584</v>
      </c>
      <c r="B1124" s="16" t="s">
        <v>2585</v>
      </c>
      <c r="C1124" s="16" t="s">
        <v>2268</v>
      </c>
      <c r="D1124" s="19">
        <v>40148</v>
      </c>
      <c r="E1124" s="16" t="s">
        <v>111</v>
      </c>
      <c r="F1124" s="20">
        <v>50</v>
      </c>
      <c r="G1124" s="20">
        <v>0</v>
      </c>
      <c r="H1124" s="20">
        <v>37</v>
      </c>
      <c r="I1124" s="20">
        <v>3</v>
      </c>
      <c r="J1124" s="21">
        <f t="shared" si="363"/>
        <v>447</v>
      </c>
      <c r="K1124" s="22">
        <v>359.46</v>
      </c>
      <c r="L1124" s="19">
        <v>44804</v>
      </c>
      <c r="M1124" s="22">
        <v>91.68</v>
      </c>
      <c r="N1124" s="22">
        <v>267.77999999999997</v>
      </c>
      <c r="O1124" s="22">
        <f t="shared" si="364"/>
        <v>272.57</v>
      </c>
      <c r="P1124" s="22">
        <v>4.79</v>
      </c>
      <c r="Q1124" s="22">
        <f t="shared" si="365"/>
        <v>0.59875</v>
      </c>
      <c r="R1124" s="22">
        <f t="shared" si="366"/>
        <v>2.395</v>
      </c>
      <c r="S1124" s="22">
        <f t="shared" si="367"/>
        <v>265.38499999999999</v>
      </c>
      <c r="U1124" s="22">
        <v>272.57</v>
      </c>
      <c r="V1124" s="23">
        <v>40</v>
      </c>
      <c r="W1124" s="23">
        <v>50</v>
      </c>
      <c r="X1124" s="23">
        <f t="shared" si="368"/>
        <v>-10</v>
      </c>
      <c r="Y1124" s="24">
        <f t="shared" si="369"/>
        <v>-120</v>
      </c>
      <c r="Z1124" s="24">
        <f t="shared" si="370"/>
        <v>335</v>
      </c>
      <c r="AA1124" s="22">
        <f t="shared" si="361"/>
        <v>0.81364179104477607</v>
      </c>
      <c r="AB1124" s="22">
        <f t="shared" si="362"/>
        <v>9.7637014925373133</v>
      </c>
      <c r="AC1124" s="22">
        <f t="shared" si="360"/>
        <v>262.80629850746266</v>
      </c>
      <c r="AD1124" s="22">
        <f t="shared" si="371"/>
        <v>-2.5787014925373342</v>
      </c>
      <c r="AE1124" s="24"/>
      <c r="AF1124" s="4">
        <v>9.7637014925373133</v>
      </c>
      <c r="AG1124" s="4">
        <v>0</v>
      </c>
      <c r="AH1124" s="4">
        <f t="shared" si="372"/>
        <v>9.7637014925373133</v>
      </c>
    </row>
    <row r="1125" spans="1:34">
      <c r="A1125" s="16" t="s">
        <v>2586</v>
      </c>
      <c r="B1125" s="16" t="s">
        <v>2587</v>
      </c>
      <c r="C1125" s="16" t="s">
        <v>2588</v>
      </c>
      <c r="D1125" s="19">
        <v>40179</v>
      </c>
      <c r="E1125" s="16" t="s">
        <v>111</v>
      </c>
      <c r="F1125" s="20">
        <v>50</v>
      </c>
      <c r="G1125" s="20">
        <v>0</v>
      </c>
      <c r="H1125" s="20">
        <v>37</v>
      </c>
      <c r="I1125" s="20">
        <v>4</v>
      </c>
      <c r="J1125" s="21">
        <f t="shared" si="363"/>
        <v>448</v>
      </c>
      <c r="K1125" s="22">
        <v>2264.73</v>
      </c>
      <c r="L1125" s="19">
        <v>44804</v>
      </c>
      <c r="M1125" s="22">
        <v>573.80999999999995</v>
      </c>
      <c r="N1125" s="22">
        <v>1690.92</v>
      </c>
      <c r="O1125" s="22">
        <f t="shared" si="364"/>
        <v>1721.1200000000001</v>
      </c>
      <c r="P1125" s="22">
        <v>30.2</v>
      </c>
      <c r="Q1125" s="22">
        <f t="shared" si="365"/>
        <v>3.7749999999999999</v>
      </c>
      <c r="R1125" s="22">
        <f t="shared" si="366"/>
        <v>15.1</v>
      </c>
      <c r="S1125" s="22">
        <f t="shared" si="367"/>
        <v>1675.8200000000002</v>
      </c>
      <c r="U1125" s="22">
        <v>1721.1200000000001</v>
      </c>
      <c r="V1125" s="23">
        <v>40</v>
      </c>
      <c r="W1125" s="23">
        <v>50</v>
      </c>
      <c r="X1125" s="23">
        <f t="shared" si="368"/>
        <v>-10</v>
      </c>
      <c r="Y1125" s="24">
        <f t="shared" si="369"/>
        <v>-120</v>
      </c>
      <c r="Z1125" s="24">
        <f t="shared" si="370"/>
        <v>336</v>
      </c>
      <c r="AA1125" s="22">
        <f t="shared" si="361"/>
        <v>5.1223809523809525</v>
      </c>
      <c r="AB1125" s="22">
        <f t="shared" si="362"/>
        <v>61.46857142857143</v>
      </c>
      <c r="AC1125" s="22">
        <f t="shared" si="360"/>
        <v>1659.6514285714286</v>
      </c>
      <c r="AD1125" s="22">
        <f t="shared" si="371"/>
        <v>-16.168571428571568</v>
      </c>
      <c r="AE1125" s="24"/>
      <c r="AF1125" s="4">
        <v>61.46857142857143</v>
      </c>
      <c r="AG1125" s="4">
        <v>0</v>
      </c>
      <c r="AH1125" s="4">
        <f t="shared" si="372"/>
        <v>61.46857142857143</v>
      </c>
    </row>
    <row r="1126" spans="1:34">
      <c r="A1126" s="16" t="s">
        <v>2589</v>
      </c>
      <c r="B1126" s="16" t="s">
        <v>2590</v>
      </c>
      <c r="C1126" s="16" t="s">
        <v>1736</v>
      </c>
      <c r="D1126" s="19">
        <v>40179</v>
      </c>
      <c r="E1126" s="16" t="s">
        <v>111</v>
      </c>
      <c r="F1126" s="20">
        <v>50</v>
      </c>
      <c r="G1126" s="20">
        <v>0</v>
      </c>
      <c r="H1126" s="20">
        <v>37</v>
      </c>
      <c r="I1126" s="20">
        <v>4</v>
      </c>
      <c r="J1126" s="21">
        <f t="shared" si="363"/>
        <v>448</v>
      </c>
      <c r="K1126" s="22">
        <v>126.37</v>
      </c>
      <c r="L1126" s="19">
        <v>44804</v>
      </c>
      <c r="M1126" s="22">
        <v>32.04</v>
      </c>
      <c r="N1126" s="22">
        <v>94.33</v>
      </c>
      <c r="O1126" s="22">
        <f t="shared" si="364"/>
        <v>96.01</v>
      </c>
      <c r="P1126" s="22">
        <v>1.68</v>
      </c>
      <c r="Q1126" s="22">
        <f t="shared" si="365"/>
        <v>0.21</v>
      </c>
      <c r="R1126" s="22">
        <f t="shared" si="366"/>
        <v>0.84</v>
      </c>
      <c r="S1126" s="22">
        <f t="shared" si="367"/>
        <v>93.49</v>
      </c>
      <c r="U1126" s="22">
        <v>96.01</v>
      </c>
      <c r="V1126" s="23">
        <v>40</v>
      </c>
      <c r="W1126" s="23">
        <v>50</v>
      </c>
      <c r="X1126" s="23">
        <f t="shared" si="368"/>
        <v>-10</v>
      </c>
      <c r="Y1126" s="24">
        <f t="shared" si="369"/>
        <v>-120</v>
      </c>
      <c r="Z1126" s="24">
        <f t="shared" si="370"/>
        <v>336</v>
      </c>
      <c r="AA1126" s="22">
        <f t="shared" si="361"/>
        <v>0.28574404761904765</v>
      </c>
      <c r="AB1126" s="22">
        <f t="shared" si="362"/>
        <v>3.428928571428572</v>
      </c>
      <c r="AC1126" s="22">
        <f t="shared" si="360"/>
        <v>92.581071428571434</v>
      </c>
      <c r="AD1126" s="22">
        <f t="shared" si="371"/>
        <v>-0.90892857142856087</v>
      </c>
      <c r="AE1126" s="24"/>
      <c r="AF1126" s="4">
        <v>3.428928571428572</v>
      </c>
      <c r="AG1126" s="4">
        <v>0</v>
      </c>
      <c r="AH1126" s="4">
        <f t="shared" si="372"/>
        <v>3.428928571428572</v>
      </c>
    </row>
    <row r="1127" spans="1:34">
      <c r="A1127" s="16" t="s">
        <v>2591</v>
      </c>
      <c r="B1127" s="16" t="s">
        <v>2592</v>
      </c>
      <c r="C1127" s="16" t="s">
        <v>2308</v>
      </c>
      <c r="D1127" s="19">
        <v>40179</v>
      </c>
      <c r="E1127" s="16" t="s">
        <v>111</v>
      </c>
      <c r="F1127" s="20">
        <v>50</v>
      </c>
      <c r="G1127" s="20">
        <v>0</v>
      </c>
      <c r="H1127" s="20">
        <v>37</v>
      </c>
      <c r="I1127" s="20">
        <v>4</v>
      </c>
      <c r="J1127" s="21">
        <f t="shared" si="363"/>
        <v>448</v>
      </c>
      <c r="K1127" s="22">
        <v>392.61</v>
      </c>
      <c r="L1127" s="19">
        <v>44804</v>
      </c>
      <c r="M1127" s="22">
        <v>99.43</v>
      </c>
      <c r="N1127" s="22">
        <v>293.18</v>
      </c>
      <c r="O1127" s="22">
        <f t="shared" si="364"/>
        <v>298.41000000000003</v>
      </c>
      <c r="P1127" s="22">
        <v>5.23</v>
      </c>
      <c r="Q1127" s="22">
        <f t="shared" si="365"/>
        <v>0.65375000000000005</v>
      </c>
      <c r="R1127" s="22">
        <f t="shared" si="366"/>
        <v>2.6150000000000002</v>
      </c>
      <c r="S1127" s="22">
        <f t="shared" si="367"/>
        <v>290.565</v>
      </c>
      <c r="U1127" s="22">
        <v>298.41000000000003</v>
      </c>
      <c r="V1127" s="23">
        <v>40</v>
      </c>
      <c r="W1127" s="23">
        <v>50</v>
      </c>
      <c r="X1127" s="23">
        <f t="shared" si="368"/>
        <v>-10</v>
      </c>
      <c r="Y1127" s="24">
        <f t="shared" si="369"/>
        <v>-120</v>
      </c>
      <c r="Z1127" s="24">
        <f t="shared" si="370"/>
        <v>336</v>
      </c>
      <c r="AA1127" s="22">
        <f t="shared" si="361"/>
        <v>0.88812500000000005</v>
      </c>
      <c r="AB1127" s="22">
        <f t="shared" si="362"/>
        <v>10.657500000000001</v>
      </c>
      <c r="AC1127" s="22">
        <f t="shared" si="360"/>
        <v>287.7525</v>
      </c>
      <c r="AD1127" s="22">
        <f t="shared" si="371"/>
        <v>-2.8125</v>
      </c>
      <c r="AE1127" s="24"/>
      <c r="AF1127" s="4">
        <v>10.657500000000001</v>
      </c>
      <c r="AG1127" s="4">
        <v>0</v>
      </c>
      <c r="AH1127" s="4">
        <f t="shared" si="372"/>
        <v>10.657500000000001</v>
      </c>
    </row>
    <row r="1128" spans="1:34">
      <c r="A1128" s="16" t="s">
        <v>2593</v>
      </c>
      <c r="B1128" s="16" t="s">
        <v>2594</v>
      </c>
      <c r="C1128" s="16" t="s">
        <v>2308</v>
      </c>
      <c r="D1128" s="19">
        <v>40210</v>
      </c>
      <c r="E1128" s="16" t="s">
        <v>111</v>
      </c>
      <c r="F1128" s="20">
        <v>50</v>
      </c>
      <c r="G1128" s="20">
        <v>0</v>
      </c>
      <c r="H1128" s="20">
        <v>37</v>
      </c>
      <c r="I1128" s="20">
        <v>5</v>
      </c>
      <c r="J1128" s="21">
        <f t="shared" si="363"/>
        <v>449</v>
      </c>
      <c r="K1128" s="22">
        <v>288.81</v>
      </c>
      <c r="L1128" s="19">
        <v>44804</v>
      </c>
      <c r="M1128" s="22">
        <v>72.73</v>
      </c>
      <c r="N1128" s="22">
        <v>216.08</v>
      </c>
      <c r="O1128" s="22">
        <f t="shared" si="364"/>
        <v>219.93</v>
      </c>
      <c r="P1128" s="22">
        <v>3.85</v>
      </c>
      <c r="Q1128" s="22">
        <f t="shared" si="365"/>
        <v>0.48125000000000001</v>
      </c>
      <c r="R1128" s="22">
        <f t="shared" si="366"/>
        <v>1.925</v>
      </c>
      <c r="S1128" s="22">
        <f t="shared" si="367"/>
        <v>214.155</v>
      </c>
      <c r="U1128" s="22">
        <v>219.93</v>
      </c>
      <c r="V1128" s="23">
        <v>40</v>
      </c>
      <c r="W1128" s="23">
        <v>50</v>
      </c>
      <c r="X1128" s="23">
        <f t="shared" si="368"/>
        <v>-10</v>
      </c>
      <c r="Y1128" s="24">
        <f t="shared" si="369"/>
        <v>-120</v>
      </c>
      <c r="Z1128" s="24">
        <f t="shared" si="370"/>
        <v>337</v>
      </c>
      <c r="AA1128" s="22">
        <f t="shared" si="361"/>
        <v>0.65261127596439172</v>
      </c>
      <c r="AB1128" s="22">
        <f t="shared" si="362"/>
        <v>7.8313353115727011</v>
      </c>
      <c r="AC1128" s="22">
        <f t="shared" ref="AC1128:AC1191" si="373">+U1128-AB1128</f>
        <v>212.09866468842731</v>
      </c>
      <c r="AD1128" s="22">
        <f t="shared" si="371"/>
        <v>-2.0563353115726954</v>
      </c>
      <c r="AE1128" s="24"/>
      <c r="AF1128" s="4">
        <v>7.8313353115727011</v>
      </c>
      <c r="AG1128" s="4">
        <v>0</v>
      </c>
      <c r="AH1128" s="4">
        <f t="shared" si="372"/>
        <v>7.8313353115727011</v>
      </c>
    </row>
    <row r="1129" spans="1:34">
      <c r="A1129" s="16" t="s">
        <v>2595</v>
      </c>
      <c r="B1129" s="16" t="s">
        <v>2596</v>
      </c>
      <c r="C1129" s="16" t="s">
        <v>1736</v>
      </c>
      <c r="D1129" s="19">
        <v>40269</v>
      </c>
      <c r="E1129" s="16" t="s">
        <v>111</v>
      </c>
      <c r="F1129" s="20">
        <v>50</v>
      </c>
      <c r="G1129" s="20">
        <v>0</v>
      </c>
      <c r="H1129" s="20">
        <v>37</v>
      </c>
      <c r="I1129" s="20">
        <v>7</v>
      </c>
      <c r="J1129" s="21">
        <f t="shared" si="363"/>
        <v>451</v>
      </c>
      <c r="K1129" s="22">
        <v>198.62</v>
      </c>
      <c r="L1129" s="19">
        <v>44804</v>
      </c>
      <c r="M1129" s="22">
        <v>49.25</v>
      </c>
      <c r="N1129" s="22">
        <v>149.37</v>
      </c>
      <c r="O1129" s="22">
        <f t="shared" si="364"/>
        <v>152.01</v>
      </c>
      <c r="P1129" s="22">
        <v>2.64</v>
      </c>
      <c r="Q1129" s="22">
        <f t="shared" si="365"/>
        <v>0.33</v>
      </c>
      <c r="R1129" s="22">
        <f t="shared" si="366"/>
        <v>1.32</v>
      </c>
      <c r="S1129" s="22">
        <f t="shared" si="367"/>
        <v>148.05000000000001</v>
      </c>
      <c r="U1129" s="22">
        <v>152.01</v>
      </c>
      <c r="V1129" s="23">
        <v>40</v>
      </c>
      <c r="W1129" s="23">
        <v>50</v>
      </c>
      <c r="X1129" s="23">
        <f t="shared" si="368"/>
        <v>-10</v>
      </c>
      <c r="Y1129" s="24">
        <f t="shared" si="369"/>
        <v>-120</v>
      </c>
      <c r="Z1129" s="24">
        <f t="shared" si="370"/>
        <v>339</v>
      </c>
      <c r="AA1129" s="22">
        <f t="shared" ref="AA1129:AA1192" si="374">+U1129/Z1129</f>
        <v>0.44840707964601767</v>
      </c>
      <c r="AB1129" s="22">
        <f t="shared" ref="AB1129:AB1192" si="375">+AA1129*12</f>
        <v>5.3808849557522116</v>
      </c>
      <c r="AC1129" s="22">
        <f t="shared" si="373"/>
        <v>146.62911504424778</v>
      </c>
      <c r="AD1129" s="22">
        <f t="shared" si="371"/>
        <v>-1.4208849557522285</v>
      </c>
      <c r="AE1129" s="24"/>
      <c r="AF1129" s="4">
        <v>5.3808849557522116</v>
      </c>
      <c r="AG1129" s="4">
        <v>0</v>
      </c>
      <c r="AH1129" s="4">
        <f t="shared" si="372"/>
        <v>5.3808849557522116</v>
      </c>
    </row>
    <row r="1130" spans="1:34">
      <c r="A1130" s="16" t="s">
        <v>2597</v>
      </c>
      <c r="B1130" s="16" t="s">
        <v>2598</v>
      </c>
      <c r="C1130" s="16" t="s">
        <v>2599</v>
      </c>
      <c r="D1130" s="19">
        <v>40269</v>
      </c>
      <c r="E1130" s="16" t="s">
        <v>111</v>
      </c>
      <c r="F1130" s="20">
        <v>50</v>
      </c>
      <c r="G1130" s="20">
        <v>0</v>
      </c>
      <c r="H1130" s="20">
        <v>37</v>
      </c>
      <c r="I1130" s="20">
        <v>7</v>
      </c>
      <c r="J1130" s="21">
        <f t="shared" si="363"/>
        <v>451</v>
      </c>
      <c r="K1130" s="22">
        <v>359.66</v>
      </c>
      <c r="L1130" s="19">
        <v>44804</v>
      </c>
      <c r="M1130" s="22">
        <v>89.29</v>
      </c>
      <c r="N1130" s="22">
        <v>270.37</v>
      </c>
      <c r="O1130" s="22">
        <f t="shared" si="364"/>
        <v>275.16000000000003</v>
      </c>
      <c r="P1130" s="22">
        <v>4.79</v>
      </c>
      <c r="Q1130" s="22">
        <f t="shared" si="365"/>
        <v>0.59875</v>
      </c>
      <c r="R1130" s="22">
        <f t="shared" si="366"/>
        <v>2.395</v>
      </c>
      <c r="S1130" s="22">
        <f t="shared" si="367"/>
        <v>267.97500000000002</v>
      </c>
      <c r="U1130" s="22">
        <v>275.16000000000003</v>
      </c>
      <c r="V1130" s="23">
        <v>40</v>
      </c>
      <c r="W1130" s="23">
        <v>50</v>
      </c>
      <c r="X1130" s="23">
        <f t="shared" si="368"/>
        <v>-10</v>
      </c>
      <c r="Y1130" s="24">
        <f t="shared" si="369"/>
        <v>-120</v>
      </c>
      <c r="Z1130" s="24">
        <f t="shared" si="370"/>
        <v>339</v>
      </c>
      <c r="AA1130" s="22">
        <f t="shared" si="374"/>
        <v>0.81168141592920362</v>
      </c>
      <c r="AB1130" s="22">
        <f t="shared" si="375"/>
        <v>9.7401769911504434</v>
      </c>
      <c r="AC1130" s="22">
        <f t="shared" si="373"/>
        <v>265.41982300884956</v>
      </c>
      <c r="AD1130" s="22">
        <f t="shared" si="371"/>
        <v>-2.5551769911504607</v>
      </c>
      <c r="AE1130" s="24"/>
      <c r="AF1130" s="4">
        <v>9.7401769911504434</v>
      </c>
      <c r="AG1130" s="4">
        <v>0</v>
      </c>
      <c r="AH1130" s="4">
        <f t="shared" si="372"/>
        <v>9.7401769911504434</v>
      </c>
    </row>
    <row r="1131" spans="1:34">
      <c r="A1131" s="16" t="s">
        <v>2600</v>
      </c>
      <c r="B1131" s="16" t="s">
        <v>2601</v>
      </c>
      <c r="C1131" s="16" t="s">
        <v>2308</v>
      </c>
      <c r="D1131" s="19">
        <v>40269</v>
      </c>
      <c r="E1131" s="16" t="s">
        <v>111</v>
      </c>
      <c r="F1131" s="20">
        <v>50</v>
      </c>
      <c r="G1131" s="20">
        <v>0</v>
      </c>
      <c r="H1131" s="20">
        <v>37</v>
      </c>
      <c r="I1131" s="20">
        <v>7</v>
      </c>
      <c r="J1131" s="21">
        <f t="shared" si="363"/>
        <v>451</v>
      </c>
      <c r="K1131" s="22">
        <v>657.35</v>
      </c>
      <c r="L1131" s="19">
        <v>44804</v>
      </c>
      <c r="M1131" s="22">
        <v>163.28</v>
      </c>
      <c r="N1131" s="22">
        <v>494.07</v>
      </c>
      <c r="O1131" s="22">
        <f t="shared" si="364"/>
        <v>502.83</v>
      </c>
      <c r="P1131" s="22">
        <v>8.76</v>
      </c>
      <c r="Q1131" s="22">
        <f t="shared" si="365"/>
        <v>1.095</v>
      </c>
      <c r="R1131" s="22">
        <f t="shared" si="366"/>
        <v>4.38</v>
      </c>
      <c r="S1131" s="22">
        <f t="shared" si="367"/>
        <v>489.69</v>
      </c>
      <c r="U1131" s="22">
        <v>502.83</v>
      </c>
      <c r="V1131" s="23">
        <v>40</v>
      </c>
      <c r="W1131" s="23">
        <v>50</v>
      </c>
      <c r="X1131" s="23">
        <f t="shared" si="368"/>
        <v>-10</v>
      </c>
      <c r="Y1131" s="24">
        <f t="shared" si="369"/>
        <v>-120</v>
      </c>
      <c r="Z1131" s="24">
        <f t="shared" si="370"/>
        <v>339</v>
      </c>
      <c r="AA1131" s="22">
        <f t="shared" si="374"/>
        <v>1.4832743362831857</v>
      </c>
      <c r="AB1131" s="22">
        <f t="shared" si="375"/>
        <v>17.799292035398228</v>
      </c>
      <c r="AC1131" s="22">
        <f t="shared" si="373"/>
        <v>485.03070796460173</v>
      </c>
      <c r="AD1131" s="22">
        <f t="shared" si="371"/>
        <v>-4.6592920353982663</v>
      </c>
      <c r="AE1131" s="24"/>
      <c r="AF1131" s="4">
        <v>17.799292035398228</v>
      </c>
      <c r="AG1131" s="4">
        <v>0</v>
      </c>
      <c r="AH1131" s="4">
        <f t="shared" si="372"/>
        <v>17.799292035398228</v>
      </c>
    </row>
    <row r="1132" spans="1:34">
      <c r="A1132" s="16" t="s">
        <v>2602</v>
      </c>
      <c r="B1132" s="16" t="s">
        <v>2603</v>
      </c>
      <c r="C1132" s="16" t="s">
        <v>2308</v>
      </c>
      <c r="D1132" s="19">
        <v>40299</v>
      </c>
      <c r="E1132" s="16" t="s">
        <v>111</v>
      </c>
      <c r="F1132" s="20">
        <v>50</v>
      </c>
      <c r="G1132" s="20">
        <v>0</v>
      </c>
      <c r="H1132" s="20">
        <v>37</v>
      </c>
      <c r="I1132" s="20">
        <v>8</v>
      </c>
      <c r="J1132" s="21">
        <f t="shared" si="363"/>
        <v>452</v>
      </c>
      <c r="K1132" s="22">
        <v>668.79</v>
      </c>
      <c r="L1132" s="19">
        <v>44804</v>
      </c>
      <c r="M1132" s="22">
        <v>163.91</v>
      </c>
      <c r="N1132" s="22">
        <v>504.88</v>
      </c>
      <c r="O1132" s="22">
        <f t="shared" si="364"/>
        <v>513.79999999999995</v>
      </c>
      <c r="P1132" s="22">
        <v>8.92</v>
      </c>
      <c r="Q1132" s="22">
        <f t="shared" si="365"/>
        <v>1.115</v>
      </c>
      <c r="R1132" s="22">
        <f t="shared" si="366"/>
        <v>4.46</v>
      </c>
      <c r="S1132" s="22">
        <f t="shared" si="367"/>
        <v>500.41999999999996</v>
      </c>
      <c r="U1132" s="22">
        <v>513.79999999999995</v>
      </c>
      <c r="V1132" s="23">
        <v>40</v>
      </c>
      <c r="W1132" s="23">
        <v>50</v>
      </c>
      <c r="X1132" s="23">
        <f t="shared" si="368"/>
        <v>-10</v>
      </c>
      <c r="Y1132" s="24">
        <f t="shared" si="369"/>
        <v>-120</v>
      </c>
      <c r="Z1132" s="24">
        <f t="shared" si="370"/>
        <v>340</v>
      </c>
      <c r="AA1132" s="22">
        <f t="shared" si="374"/>
        <v>1.5111764705882351</v>
      </c>
      <c r="AB1132" s="22">
        <f t="shared" si="375"/>
        <v>18.134117647058822</v>
      </c>
      <c r="AC1132" s="22">
        <f t="shared" si="373"/>
        <v>495.66588235294114</v>
      </c>
      <c r="AD1132" s="22">
        <f t="shared" si="371"/>
        <v>-4.7541176470588198</v>
      </c>
      <c r="AE1132" s="24"/>
      <c r="AF1132" s="4">
        <v>18.134117647058822</v>
      </c>
      <c r="AG1132" s="4">
        <v>0</v>
      </c>
      <c r="AH1132" s="4">
        <f t="shared" si="372"/>
        <v>18.134117647058822</v>
      </c>
    </row>
    <row r="1133" spans="1:34">
      <c r="A1133" s="16" t="s">
        <v>2604</v>
      </c>
      <c r="B1133" s="16" t="s">
        <v>2605</v>
      </c>
      <c r="C1133" s="16" t="s">
        <v>2472</v>
      </c>
      <c r="D1133" s="19">
        <v>40299</v>
      </c>
      <c r="E1133" s="16" t="s">
        <v>111</v>
      </c>
      <c r="F1133" s="20">
        <v>50</v>
      </c>
      <c r="G1133" s="20">
        <v>0</v>
      </c>
      <c r="H1133" s="20">
        <v>37</v>
      </c>
      <c r="I1133" s="20">
        <v>8</v>
      </c>
      <c r="J1133" s="21">
        <f t="shared" si="363"/>
        <v>452</v>
      </c>
      <c r="K1133" s="22">
        <v>536.32000000000005</v>
      </c>
      <c r="L1133" s="19">
        <v>44804</v>
      </c>
      <c r="M1133" s="22">
        <v>131.44</v>
      </c>
      <c r="N1133" s="22">
        <v>404.88</v>
      </c>
      <c r="O1133" s="22">
        <f t="shared" si="364"/>
        <v>412.03</v>
      </c>
      <c r="P1133" s="22">
        <v>7.15</v>
      </c>
      <c r="Q1133" s="22">
        <f t="shared" si="365"/>
        <v>0.89375000000000004</v>
      </c>
      <c r="R1133" s="22">
        <f t="shared" si="366"/>
        <v>3.5750000000000002</v>
      </c>
      <c r="S1133" s="22">
        <f t="shared" si="367"/>
        <v>401.30500000000001</v>
      </c>
      <c r="U1133" s="22">
        <v>412.03</v>
      </c>
      <c r="V1133" s="23">
        <v>40</v>
      </c>
      <c r="W1133" s="23">
        <v>50</v>
      </c>
      <c r="X1133" s="23">
        <f t="shared" si="368"/>
        <v>-10</v>
      </c>
      <c r="Y1133" s="24">
        <f t="shared" si="369"/>
        <v>-120</v>
      </c>
      <c r="Z1133" s="24">
        <f t="shared" si="370"/>
        <v>340</v>
      </c>
      <c r="AA1133" s="22">
        <f t="shared" si="374"/>
        <v>1.2118529411764705</v>
      </c>
      <c r="AB1133" s="22">
        <f t="shared" si="375"/>
        <v>14.542235294117646</v>
      </c>
      <c r="AC1133" s="22">
        <f t="shared" si="373"/>
        <v>397.48776470588234</v>
      </c>
      <c r="AD1133" s="22">
        <f t="shared" si="371"/>
        <v>-3.8172352941176655</v>
      </c>
      <c r="AE1133" s="24"/>
      <c r="AF1133" s="4">
        <v>14.542235294117646</v>
      </c>
      <c r="AG1133" s="4">
        <v>0</v>
      </c>
      <c r="AH1133" s="4">
        <f t="shared" si="372"/>
        <v>14.542235294117646</v>
      </c>
    </row>
    <row r="1134" spans="1:34">
      <c r="A1134" s="16" t="s">
        <v>2606</v>
      </c>
      <c r="B1134" s="16" t="s">
        <v>2607</v>
      </c>
      <c r="C1134" s="16" t="s">
        <v>2308</v>
      </c>
      <c r="D1134" s="19">
        <v>40330</v>
      </c>
      <c r="E1134" s="16" t="s">
        <v>111</v>
      </c>
      <c r="F1134" s="20">
        <v>50</v>
      </c>
      <c r="G1134" s="20">
        <v>0</v>
      </c>
      <c r="H1134" s="20">
        <v>37</v>
      </c>
      <c r="I1134" s="20">
        <v>9</v>
      </c>
      <c r="J1134" s="21">
        <f t="shared" si="363"/>
        <v>453</v>
      </c>
      <c r="K1134" s="22">
        <v>1612.4</v>
      </c>
      <c r="L1134" s="19">
        <v>44804</v>
      </c>
      <c r="M1134" s="22">
        <v>395.07</v>
      </c>
      <c r="N1134" s="22">
        <v>1217.33</v>
      </c>
      <c r="O1134" s="22">
        <f t="shared" si="364"/>
        <v>1238.83</v>
      </c>
      <c r="P1134" s="22">
        <v>21.5</v>
      </c>
      <c r="Q1134" s="22">
        <f t="shared" si="365"/>
        <v>2.6875</v>
      </c>
      <c r="R1134" s="22">
        <f t="shared" si="366"/>
        <v>10.75</v>
      </c>
      <c r="S1134" s="22">
        <f t="shared" si="367"/>
        <v>1206.58</v>
      </c>
      <c r="U1134" s="22">
        <v>1238.83</v>
      </c>
      <c r="V1134" s="23">
        <v>40</v>
      </c>
      <c r="W1134" s="23">
        <v>50</v>
      </c>
      <c r="X1134" s="23">
        <f t="shared" si="368"/>
        <v>-10</v>
      </c>
      <c r="Y1134" s="24">
        <f t="shared" si="369"/>
        <v>-120</v>
      </c>
      <c r="Z1134" s="24">
        <f t="shared" si="370"/>
        <v>341</v>
      </c>
      <c r="AA1134" s="22">
        <f t="shared" si="374"/>
        <v>3.632932551319648</v>
      </c>
      <c r="AB1134" s="22">
        <f t="shared" si="375"/>
        <v>43.595190615835776</v>
      </c>
      <c r="AC1134" s="22">
        <f t="shared" si="373"/>
        <v>1195.2348093841642</v>
      </c>
      <c r="AD1134" s="22">
        <f t="shared" si="371"/>
        <v>-11.345190615835691</v>
      </c>
      <c r="AE1134" s="24"/>
      <c r="AF1134" s="4">
        <v>43.595190615835776</v>
      </c>
      <c r="AG1134" s="4">
        <v>0</v>
      </c>
      <c r="AH1134" s="4">
        <f t="shared" si="372"/>
        <v>43.595190615835776</v>
      </c>
    </row>
    <row r="1135" spans="1:34">
      <c r="A1135" s="16" t="s">
        <v>2608</v>
      </c>
      <c r="B1135" s="16" t="s">
        <v>2609</v>
      </c>
      <c r="C1135" s="16" t="s">
        <v>2308</v>
      </c>
      <c r="D1135" s="19">
        <v>40360</v>
      </c>
      <c r="E1135" s="16" t="s">
        <v>111</v>
      </c>
      <c r="F1135" s="20">
        <v>50</v>
      </c>
      <c r="G1135" s="20">
        <v>0</v>
      </c>
      <c r="H1135" s="20">
        <v>37</v>
      </c>
      <c r="I1135" s="20">
        <v>10</v>
      </c>
      <c r="J1135" s="21">
        <f t="shared" si="363"/>
        <v>454</v>
      </c>
      <c r="K1135" s="22">
        <v>456.18</v>
      </c>
      <c r="L1135" s="19">
        <v>44804</v>
      </c>
      <c r="M1135" s="22">
        <v>110.96</v>
      </c>
      <c r="N1135" s="22">
        <v>345.22</v>
      </c>
      <c r="O1135" s="22">
        <f t="shared" si="364"/>
        <v>351.3</v>
      </c>
      <c r="P1135" s="22">
        <v>6.08</v>
      </c>
      <c r="Q1135" s="22">
        <f t="shared" si="365"/>
        <v>0.76</v>
      </c>
      <c r="R1135" s="22">
        <f t="shared" si="366"/>
        <v>3.04</v>
      </c>
      <c r="S1135" s="22">
        <f t="shared" si="367"/>
        <v>342.18</v>
      </c>
      <c r="U1135" s="22">
        <v>351.3</v>
      </c>
      <c r="V1135" s="23">
        <v>40</v>
      </c>
      <c r="W1135" s="23">
        <v>50</v>
      </c>
      <c r="X1135" s="23">
        <f t="shared" si="368"/>
        <v>-10</v>
      </c>
      <c r="Y1135" s="24">
        <f t="shared" si="369"/>
        <v>-120</v>
      </c>
      <c r="Z1135" s="24">
        <f t="shared" si="370"/>
        <v>342</v>
      </c>
      <c r="AA1135" s="22">
        <f t="shared" si="374"/>
        <v>1.0271929824561403</v>
      </c>
      <c r="AB1135" s="22">
        <f t="shared" si="375"/>
        <v>12.326315789473684</v>
      </c>
      <c r="AC1135" s="22">
        <f t="shared" si="373"/>
        <v>338.9736842105263</v>
      </c>
      <c r="AD1135" s="22">
        <f t="shared" si="371"/>
        <v>-3.206315789473706</v>
      </c>
      <c r="AE1135" s="24"/>
      <c r="AF1135" s="4">
        <v>12.326315789473684</v>
      </c>
      <c r="AG1135" s="4">
        <v>0</v>
      </c>
      <c r="AH1135" s="4">
        <f t="shared" si="372"/>
        <v>12.326315789473684</v>
      </c>
    </row>
    <row r="1136" spans="1:34">
      <c r="A1136" s="16" t="s">
        <v>2610</v>
      </c>
      <c r="B1136" s="16" t="s">
        <v>2611</v>
      </c>
      <c r="C1136" s="16" t="s">
        <v>1736</v>
      </c>
      <c r="D1136" s="19">
        <v>40360</v>
      </c>
      <c r="E1136" s="16" t="s">
        <v>111</v>
      </c>
      <c r="F1136" s="20">
        <v>50</v>
      </c>
      <c r="G1136" s="20">
        <v>0</v>
      </c>
      <c r="H1136" s="20">
        <v>37</v>
      </c>
      <c r="I1136" s="20">
        <v>10</v>
      </c>
      <c r="J1136" s="21">
        <f t="shared" si="363"/>
        <v>454</v>
      </c>
      <c r="K1136" s="22">
        <v>346.54</v>
      </c>
      <c r="L1136" s="19">
        <v>44804</v>
      </c>
      <c r="M1136" s="22">
        <v>84.33</v>
      </c>
      <c r="N1136" s="22">
        <v>262.20999999999998</v>
      </c>
      <c r="O1136" s="22">
        <f t="shared" si="364"/>
        <v>266.83</v>
      </c>
      <c r="P1136" s="22">
        <v>4.62</v>
      </c>
      <c r="Q1136" s="22">
        <f t="shared" si="365"/>
        <v>0.57750000000000001</v>
      </c>
      <c r="R1136" s="22">
        <f t="shared" si="366"/>
        <v>2.31</v>
      </c>
      <c r="S1136" s="22">
        <f t="shared" si="367"/>
        <v>259.89999999999998</v>
      </c>
      <c r="U1136" s="22">
        <v>266.83</v>
      </c>
      <c r="V1136" s="23">
        <v>40</v>
      </c>
      <c r="W1136" s="23">
        <v>50</v>
      </c>
      <c r="X1136" s="23">
        <f t="shared" si="368"/>
        <v>-10</v>
      </c>
      <c r="Y1136" s="24">
        <f t="shared" si="369"/>
        <v>-120</v>
      </c>
      <c r="Z1136" s="24">
        <f t="shared" si="370"/>
        <v>342</v>
      </c>
      <c r="AA1136" s="22">
        <f t="shared" si="374"/>
        <v>0.78020467836257301</v>
      </c>
      <c r="AB1136" s="22">
        <f t="shared" si="375"/>
        <v>9.3624561403508757</v>
      </c>
      <c r="AC1136" s="22">
        <f t="shared" si="373"/>
        <v>257.46754385964908</v>
      </c>
      <c r="AD1136" s="22">
        <f t="shared" si="371"/>
        <v>-2.4324561403508937</v>
      </c>
      <c r="AE1136" s="24"/>
      <c r="AF1136" s="4">
        <v>9.3624561403508757</v>
      </c>
      <c r="AG1136" s="4">
        <v>0</v>
      </c>
      <c r="AH1136" s="4">
        <f t="shared" si="372"/>
        <v>9.3624561403508757</v>
      </c>
    </row>
    <row r="1137" spans="1:34">
      <c r="A1137" s="16" t="s">
        <v>2612</v>
      </c>
      <c r="B1137" s="16" t="s">
        <v>2613</v>
      </c>
      <c r="C1137" s="16" t="s">
        <v>2308</v>
      </c>
      <c r="D1137" s="19">
        <v>40391</v>
      </c>
      <c r="E1137" s="16" t="s">
        <v>111</v>
      </c>
      <c r="F1137" s="20">
        <v>50</v>
      </c>
      <c r="G1137" s="20">
        <v>0</v>
      </c>
      <c r="H1137" s="20">
        <v>37</v>
      </c>
      <c r="I1137" s="20">
        <v>11</v>
      </c>
      <c r="J1137" s="21">
        <f t="shared" si="363"/>
        <v>455</v>
      </c>
      <c r="K1137" s="22">
        <v>1627.51</v>
      </c>
      <c r="L1137" s="19">
        <v>44804</v>
      </c>
      <c r="M1137" s="22">
        <v>393.31</v>
      </c>
      <c r="N1137" s="22">
        <v>1234.2</v>
      </c>
      <c r="O1137" s="22">
        <f t="shared" si="364"/>
        <v>1255.9000000000001</v>
      </c>
      <c r="P1137" s="22">
        <v>21.7</v>
      </c>
      <c r="Q1137" s="22">
        <f t="shared" si="365"/>
        <v>2.7124999999999999</v>
      </c>
      <c r="R1137" s="22">
        <f t="shared" si="366"/>
        <v>10.85</v>
      </c>
      <c r="S1137" s="22">
        <f t="shared" si="367"/>
        <v>1223.3500000000001</v>
      </c>
      <c r="U1137" s="22">
        <v>1255.9000000000001</v>
      </c>
      <c r="V1137" s="23">
        <v>40</v>
      </c>
      <c r="W1137" s="23">
        <v>50</v>
      </c>
      <c r="X1137" s="23">
        <f t="shared" si="368"/>
        <v>-10</v>
      </c>
      <c r="Y1137" s="24">
        <f t="shared" si="369"/>
        <v>-120</v>
      </c>
      <c r="Z1137" s="24">
        <f t="shared" si="370"/>
        <v>343</v>
      </c>
      <c r="AA1137" s="22">
        <f t="shared" si="374"/>
        <v>3.6615160349854232</v>
      </c>
      <c r="AB1137" s="22">
        <f t="shared" si="375"/>
        <v>43.938192419825079</v>
      </c>
      <c r="AC1137" s="22">
        <f t="shared" si="373"/>
        <v>1211.961807580175</v>
      </c>
      <c r="AD1137" s="22">
        <f t="shared" si="371"/>
        <v>-11.388192419825145</v>
      </c>
      <c r="AE1137" s="24"/>
      <c r="AF1137" s="4">
        <v>43.938192419825079</v>
      </c>
      <c r="AG1137" s="4">
        <v>0</v>
      </c>
      <c r="AH1137" s="4">
        <f t="shared" si="372"/>
        <v>43.938192419825079</v>
      </c>
    </row>
    <row r="1138" spans="1:34">
      <c r="A1138" s="16" t="s">
        <v>2614</v>
      </c>
      <c r="B1138" s="16" t="s">
        <v>2615</v>
      </c>
      <c r="C1138" s="16" t="s">
        <v>2308</v>
      </c>
      <c r="D1138" s="19">
        <v>40422</v>
      </c>
      <c r="E1138" s="16" t="s">
        <v>111</v>
      </c>
      <c r="F1138" s="20">
        <v>50</v>
      </c>
      <c r="G1138" s="20">
        <v>0</v>
      </c>
      <c r="H1138" s="20">
        <v>38</v>
      </c>
      <c r="I1138" s="20">
        <v>0</v>
      </c>
      <c r="J1138" s="21">
        <f t="shared" si="363"/>
        <v>456</v>
      </c>
      <c r="K1138" s="22">
        <v>1251.3800000000001</v>
      </c>
      <c r="L1138" s="19">
        <v>44804</v>
      </c>
      <c r="M1138" s="22">
        <v>300.36</v>
      </c>
      <c r="N1138" s="22">
        <v>951.02</v>
      </c>
      <c r="O1138" s="22">
        <f t="shared" si="364"/>
        <v>967.69999999999993</v>
      </c>
      <c r="P1138" s="22">
        <v>16.68</v>
      </c>
      <c r="Q1138" s="22">
        <f t="shared" si="365"/>
        <v>2.085</v>
      </c>
      <c r="R1138" s="22">
        <f t="shared" si="366"/>
        <v>8.34</v>
      </c>
      <c r="S1138" s="22">
        <f t="shared" si="367"/>
        <v>942.68</v>
      </c>
      <c r="U1138" s="22">
        <v>967.69999999999993</v>
      </c>
      <c r="V1138" s="23">
        <v>40</v>
      </c>
      <c r="W1138" s="23">
        <v>50</v>
      </c>
      <c r="X1138" s="23">
        <f t="shared" si="368"/>
        <v>-10</v>
      </c>
      <c r="Y1138" s="24">
        <f t="shared" si="369"/>
        <v>-120</v>
      </c>
      <c r="Z1138" s="24">
        <f t="shared" si="370"/>
        <v>344</v>
      </c>
      <c r="AA1138" s="22">
        <f t="shared" si="374"/>
        <v>2.8130813953488372</v>
      </c>
      <c r="AB1138" s="22">
        <f t="shared" si="375"/>
        <v>33.756976744186048</v>
      </c>
      <c r="AC1138" s="22">
        <f t="shared" si="373"/>
        <v>933.94302325581384</v>
      </c>
      <c r="AD1138" s="22">
        <f t="shared" si="371"/>
        <v>-8.7369767441861086</v>
      </c>
      <c r="AE1138" s="24"/>
      <c r="AF1138" s="4">
        <v>33.756976744186048</v>
      </c>
      <c r="AG1138" s="4">
        <v>0</v>
      </c>
      <c r="AH1138" s="4">
        <f t="shared" si="372"/>
        <v>33.756976744186048</v>
      </c>
    </row>
    <row r="1139" spans="1:34">
      <c r="A1139" s="16" t="s">
        <v>2616</v>
      </c>
      <c r="B1139" s="16" t="s">
        <v>2617</v>
      </c>
      <c r="C1139" s="16" t="s">
        <v>2268</v>
      </c>
      <c r="D1139" s="19">
        <v>40422</v>
      </c>
      <c r="E1139" s="16" t="s">
        <v>111</v>
      </c>
      <c r="F1139" s="20">
        <v>50</v>
      </c>
      <c r="G1139" s="20">
        <v>0</v>
      </c>
      <c r="H1139" s="20">
        <v>38</v>
      </c>
      <c r="I1139" s="20">
        <v>0</v>
      </c>
      <c r="J1139" s="21">
        <f t="shared" si="363"/>
        <v>456</v>
      </c>
      <c r="K1139" s="22">
        <v>871.08</v>
      </c>
      <c r="L1139" s="19">
        <v>44804</v>
      </c>
      <c r="M1139" s="22">
        <v>209.04</v>
      </c>
      <c r="N1139" s="22">
        <v>662.04</v>
      </c>
      <c r="O1139" s="22">
        <f t="shared" si="364"/>
        <v>673.65</v>
      </c>
      <c r="P1139" s="22">
        <v>11.61</v>
      </c>
      <c r="Q1139" s="22">
        <f t="shared" si="365"/>
        <v>1.4512499999999999</v>
      </c>
      <c r="R1139" s="22">
        <f t="shared" si="366"/>
        <v>5.8049999999999997</v>
      </c>
      <c r="S1139" s="22">
        <f t="shared" si="367"/>
        <v>656.23500000000001</v>
      </c>
      <c r="U1139" s="22">
        <v>673.65</v>
      </c>
      <c r="V1139" s="23">
        <v>40</v>
      </c>
      <c r="W1139" s="23">
        <v>50</v>
      </c>
      <c r="X1139" s="23">
        <f t="shared" si="368"/>
        <v>-10</v>
      </c>
      <c r="Y1139" s="24">
        <f t="shared" si="369"/>
        <v>-120</v>
      </c>
      <c r="Z1139" s="24">
        <f t="shared" si="370"/>
        <v>344</v>
      </c>
      <c r="AA1139" s="22">
        <f t="shared" si="374"/>
        <v>1.9582848837209301</v>
      </c>
      <c r="AB1139" s="22">
        <f t="shared" si="375"/>
        <v>23.499418604651162</v>
      </c>
      <c r="AC1139" s="22">
        <f t="shared" si="373"/>
        <v>650.15058139534881</v>
      </c>
      <c r="AD1139" s="22">
        <f t="shared" si="371"/>
        <v>-6.084418604651205</v>
      </c>
      <c r="AE1139" s="24"/>
      <c r="AF1139" s="4">
        <v>23.499418604651162</v>
      </c>
      <c r="AG1139" s="4">
        <v>0</v>
      </c>
      <c r="AH1139" s="4">
        <f t="shared" si="372"/>
        <v>23.499418604651162</v>
      </c>
    </row>
    <row r="1140" spans="1:34">
      <c r="A1140" s="16" t="s">
        <v>2618</v>
      </c>
      <c r="B1140" s="16" t="s">
        <v>2619</v>
      </c>
      <c r="C1140" s="16" t="s">
        <v>2308</v>
      </c>
      <c r="D1140" s="19">
        <v>40452</v>
      </c>
      <c r="E1140" s="16" t="s">
        <v>111</v>
      </c>
      <c r="F1140" s="20">
        <v>50</v>
      </c>
      <c r="G1140" s="20">
        <v>0</v>
      </c>
      <c r="H1140" s="20">
        <v>38</v>
      </c>
      <c r="I1140" s="20">
        <v>1</v>
      </c>
      <c r="J1140" s="21">
        <f t="shared" si="363"/>
        <v>457</v>
      </c>
      <c r="K1140" s="22">
        <v>1508.99</v>
      </c>
      <c r="L1140" s="19">
        <v>44804</v>
      </c>
      <c r="M1140" s="22">
        <v>359.66</v>
      </c>
      <c r="N1140" s="22">
        <v>1149.33</v>
      </c>
      <c r="O1140" s="22">
        <f t="shared" si="364"/>
        <v>1169.4499999999998</v>
      </c>
      <c r="P1140" s="22">
        <v>20.12</v>
      </c>
      <c r="Q1140" s="22">
        <f t="shared" si="365"/>
        <v>2.5150000000000001</v>
      </c>
      <c r="R1140" s="22">
        <f t="shared" si="366"/>
        <v>10.06</v>
      </c>
      <c r="S1140" s="22">
        <f t="shared" si="367"/>
        <v>1139.27</v>
      </c>
      <c r="U1140" s="22">
        <v>1169.4499999999998</v>
      </c>
      <c r="V1140" s="23">
        <v>40</v>
      </c>
      <c r="W1140" s="23">
        <v>50</v>
      </c>
      <c r="X1140" s="23">
        <f t="shared" si="368"/>
        <v>-10</v>
      </c>
      <c r="Y1140" s="24">
        <f t="shared" si="369"/>
        <v>-120</v>
      </c>
      <c r="Z1140" s="24">
        <f t="shared" si="370"/>
        <v>345</v>
      </c>
      <c r="AA1140" s="22">
        <f t="shared" si="374"/>
        <v>3.3897101449275358</v>
      </c>
      <c r="AB1140" s="22">
        <f t="shared" si="375"/>
        <v>40.676521739130429</v>
      </c>
      <c r="AC1140" s="22">
        <f t="shared" si="373"/>
        <v>1128.7734782608693</v>
      </c>
      <c r="AD1140" s="22">
        <f t="shared" si="371"/>
        <v>-10.496521739130685</v>
      </c>
      <c r="AE1140" s="24"/>
      <c r="AF1140" s="4">
        <v>40.676521739130429</v>
      </c>
      <c r="AG1140" s="4">
        <v>0</v>
      </c>
      <c r="AH1140" s="4">
        <f t="shared" si="372"/>
        <v>40.676521739130429</v>
      </c>
    </row>
    <row r="1141" spans="1:34">
      <c r="A1141" s="16" t="s">
        <v>2620</v>
      </c>
      <c r="B1141" s="16" t="s">
        <v>2621</v>
      </c>
      <c r="C1141" s="16" t="s">
        <v>2622</v>
      </c>
      <c r="D1141" s="19">
        <v>40452</v>
      </c>
      <c r="E1141" s="16" t="s">
        <v>111</v>
      </c>
      <c r="F1141" s="20">
        <v>50</v>
      </c>
      <c r="G1141" s="20">
        <v>0</v>
      </c>
      <c r="H1141" s="20">
        <v>38</v>
      </c>
      <c r="I1141" s="20">
        <v>1</v>
      </c>
      <c r="J1141" s="21">
        <f t="shared" si="363"/>
        <v>457</v>
      </c>
      <c r="K1141" s="22">
        <v>295.66000000000003</v>
      </c>
      <c r="L1141" s="19">
        <v>44804</v>
      </c>
      <c r="M1141" s="22">
        <v>70.430000000000007</v>
      </c>
      <c r="N1141" s="22">
        <v>225.23</v>
      </c>
      <c r="O1141" s="22">
        <f t="shared" si="364"/>
        <v>229.17</v>
      </c>
      <c r="P1141" s="22">
        <v>3.94</v>
      </c>
      <c r="Q1141" s="22">
        <f t="shared" si="365"/>
        <v>0.49249999999999999</v>
      </c>
      <c r="R1141" s="22">
        <f t="shared" si="366"/>
        <v>1.97</v>
      </c>
      <c r="S1141" s="22">
        <f t="shared" si="367"/>
        <v>223.26</v>
      </c>
      <c r="U1141" s="22">
        <v>229.17</v>
      </c>
      <c r="V1141" s="23">
        <v>40</v>
      </c>
      <c r="W1141" s="23">
        <v>50</v>
      </c>
      <c r="X1141" s="23">
        <f t="shared" si="368"/>
        <v>-10</v>
      </c>
      <c r="Y1141" s="24">
        <f t="shared" si="369"/>
        <v>-120</v>
      </c>
      <c r="Z1141" s="24">
        <f t="shared" si="370"/>
        <v>345</v>
      </c>
      <c r="AA1141" s="22">
        <f t="shared" si="374"/>
        <v>0.66426086956521735</v>
      </c>
      <c r="AB1141" s="22">
        <f t="shared" si="375"/>
        <v>7.9711304347826086</v>
      </c>
      <c r="AC1141" s="22">
        <f t="shared" si="373"/>
        <v>221.19886956521736</v>
      </c>
      <c r="AD1141" s="22">
        <f t="shared" si="371"/>
        <v>-2.0611304347826263</v>
      </c>
      <c r="AE1141" s="24"/>
      <c r="AF1141" s="4">
        <v>7.9711304347826086</v>
      </c>
      <c r="AG1141" s="4">
        <v>0</v>
      </c>
      <c r="AH1141" s="4">
        <f t="shared" si="372"/>
        <v>7.9711304347826086</v>
      </c>
    </row>
    <row r="1142" spans="1:34">
      <c r="A1142" s="16" t="s">
        <v>2623</v>
      </c>
      <c r="B1142" s="16" t="s">
        <v>2624</v>
      </c>
      <c r="C1142" s="16" t="s">
        <v>2308</v>
      </c>
      <c r="D1142" s="19">
        <v>40483</v>
      </c>
      <c r="E1142" s="16" t="s">
        <v>111</v>
      </c>
      <c r="F1142" s="20">
        <v>50</v>
      </c>
      <c r="G1142" s="20">
        <v>0</v>
      </c>
      <c r="H1142" s="20">
        <v>38</v>
      </c>
      <c r="I1142" s="20">
        <v>2</v>
      </c>
      <c r="J1142" s="21">
        <f t="shared" si="363"/>
        <v>458</v>
      </c>
      <c r="K1142" s="22">
        <v>1516.79</v>
      </c>
      <c r="L1142" s="19">
        <v>44804</v>
      </c>
      <c r="M1142" s="22">
        <v>359.03</v>
      </c>
      <c r="N1142" s="22">
        <v>1157.76</v>
      </c>
      <c r="O1142" s="22">
        <f t="shared" si="364"/>
        <v>1177.98</v>
      </c>
      <c r="P1142" s="22">
        <v>20.22</v>
      </c>
      <c r="Q1142" s="22">
        <f t="shared" si="365"/>
        <v>2.5274999999999999</v>
      </c>
      <c r="R1142" s="22">
        <f t="shared" si="366"/>
        <v>10.11</v>
      </c>
      <c r="S1142" s="22">
        <f t="shared" si="367"/>
        <v>1147.6500000000001</v>
      </c>
      <c r="U1142" s="22">
        <v>1177.98</v>
      </c>
      <c r="V1142" s="23">
        <v>40</v>
      </c>
      <c r="W1142" s="23">
        <v>50</v>
      </c>
      <c r="X1142" s="23">
        <f t="shared" si="368"/>
        <v>-10</v>
      </c>
      <c r="Y1142" s="24">
        <f t="shared" si="369"/>
        <v>-120</v>
      </c>
      <c r="Z1142" s="24">
        <f t="shared" si="370"/>
        <v>346</v>
      </c>
      <c r="AA1142" s="22">
        <f t="shared" si="374"/>
        <v>3.4045664739884391</v>
      </c>
      <c r="AB1142" s="22">
        <f t="shared" si="375"/>
        <v>40.854797687861272</v>
      </c>
      <c r="AC1142" s="22">
        <f t="shared" si="373"/>
        <v>1137.1252023121388</v>
      </c>
      <c r="AD1142" s="22">
        <f t="shared" si="371"/>
        <v>-10.524797687861337</v>
      </c>
      <c r="AE1142" s="24"/>
      <c r="AF1142" s="4">
        <v>40.854797687861272</v>
      </c>
      <c r="AG1142" s="4">
        <v>0</v>
      </c>
      <c r="AH1142" s="4">
        <f t="shared" si="372"/>
        <v>40.854797687861272</v>
      </c>
    </row>
    <row r="1143" spans="1:34">
      <c r="A1143" s="16" t="s">
        <v>2625</v>
      </c>
      <c r="B1143" s="16" t="s">
        <v>2626</v>
      </c>
      <c r="C1143" s="16" t="s">
        <v>2308</v>
      </c>
      <c r="D1143" s="19">
        <v>40513</v>
      </c>
      <c r="E1143" s="16" t="s">
        <v>111</v>
      </c>
      <c r="F1143" s="20">
        <v>50</v>
      </c>
      <c r="G1143" s="20">
        <v>0</v>
      </c>
      <c r="H1143" s="20">
        <v>38</v>
      </c>
      <c r="I1143" s="20">
        <v>3</v>
      </c>
      <c r="J1143" s="21">
        <f t="shared" si="363"/>
        <v>459</v>
      </c>
      <c r="K1143" s="22">
        <v>447.6</v>
      </c>
      <c r="L1143" s="19">
        <v>44804</v>
      </c>
      <c r="M1143" s="22">
        <v>105.17</v>
      </c>
      <c r="N1143" s="22">
        <v>342.43</v>
      </c>
      <c r="O1143" s="22">
        <f t="shared" si="364"/>
        <v>348.39</v>
      </c>
      <c r="P1143" s="22">
        <v>5.96</v>
      </c>
      <c r="Q1143" s="22">
        <f t="shared" si="365"/>
        <v>0.745</v>
      </c>
      <c r="R1143" s="22">
        <f t="shared" si="366"/>
        <v>2.98</v>
      </c>
      <c r="S1143" s="22">
        <f t="shared" si="367"/>
        <v>339.45</v>
      </c>
      <c r="U1143" s="22">
        <v>348.39</v>
      </c>
      <c r="V1143" s="23">
        <v>40</v>
      </c>
      <c r="W1143" s="23">
        <v>50</v>
      </c>
      <c r="X1143" s="23">
        <f t="shared" si="368"/>
        <v>-10</v>
      </c>
      <c r="Y1143" s="24">
        <f t="shared" si="369"/>
        <v>-120</v>
      </c>
      <c r="Z1143" s="24">
        <f t="shared" si="370"/>
        <v>347</v>
      </c>
      <c r="AA1143" s="22">
        <f t="shared" si="374"/>
        <v>1.0040057636887607</v>
      </c>
      <c r="AB1143" s="22">
        <f t="shared" si="375"/>
        <v>12.048069164265129</v>
      </c>
      <c r="AC1143" s="22">
        <f t="shared" si="373"/>
        <v>336.34193083573484</v>
      </c>
      <c r="AD1143" s="22">
        <f t="shared" si="371"/>
        <v>-3.1080691642651459</v>
      </c>
      <c r="AE1143" s="24"/>
      <c r="AF1143" s="4">
        <v>12.048069164265129</v>
      </c>
      <c r="AG1143" s="4">
        <v>0</v>
      </c>
      <c r="AH1143" s="4">
        <f t="shared" si="372"/>
        <v>12.048069164265129</v>
      </c>
    </row>
    <row r="1144" spans="1:34">
      <c r="A1144" s="16" t="s">
        <v>2627</v>
      </c>
      <c r="B1144" s="16" t="s">
        <v>2628</v>
      </c>
      <c r="C1144" s="16" t="s">
        <v>1763</v>
      </c>
      <c r="D1144" s="19">
        <v>40544</v>
      </c>
      <c r="E1144" s="16" t="s">
        <v>111</v>
      </c>
      <c r="F1144" s="20">
        <v>50</v>
      </c>
      <c r="G1144" s="20">
        <v>0</v>
      </c>
      <c r="H1144" s="20">
        <v>38</v>
      </c>
      <c r="I1144" s="20">
        <v>4</v>
      </c>
      <c r="J1144" s="21">
        <f t="shared" si="363"/>
        <v>460</v>
      </c>
      <c r="K1144" s="22">
        <v>306.35000000000002</v>
      </c>
      <c r="L1144" s="19">
        <v>44804</v>
      </c>
      <c r="M1144" s="22">
        <v>71.510000000000005</v>
      </c>
      <c r="N1144" s="22">
        <v>234.84</v>
      </c>
      <c r="O1144" s="22">
        <f t="shared" si="364"/>
        <v>238.92000000000002</v>
      </c>
      <c r="P1144" s="22">
        <v>4.08</v>
      </c>
      <c r="Q1144" s="22">
        <f t="shared" si="365"/>
        <v>0.51</v>
      </c>
      <c r="R1144" s="22">
        <f t="shared" si="366"/>
        <v>2.04</v>
      </c>
      <c r="S1144" s="22">
        <f t="shared" si="367"/>
        <v>232.8</v>
      </c>
      <c r="U1144" s="22">
        <v>238.92000000000002</v>
      </c>
      <c r="V1144" s="23">
        <v>40</v>
      </c>
      <c r="W1144" s="23">
        <v>50</v>
      </c>
      <c r="X1144" s="23">
        <f t="shared" si="368"/>
        <v>-10</v>
      </c>
      <c r="Y1144" s="24">
        <f t="shared" si="369"/>
        <v>-120</v>
      </c>
      <c r="Z1144" s="24">
        <f t="shared" si="370"/>
        <v>348</v>
      </c>
      <c r="AA1144" s="22">
        <f t="shared" si="374"/>
        <v>0.68655172413793109</v>
      </c>
      <c r="AB1144" s="22">
        <f t="shared" si="375"/>
        <v>8.238620689655173</v>
      </c>
      <c r="AC1144" s="22">
        <f t="shared" si="373"/>
        <v>230.68137931034485</v>
      </c>
      <c r="AD1144" s="22">
        <f t="shared" si="371"/>
        <v>-2.1186206896551596</v>
      </c>
      <c r="AE1144" s="24"/>
      <c r="AF1144" s="4">
        <v>8.238620689655173</v>
      </c>
      <c r="AG1144" s="4">
        <v>0</v>
      </c>
      <c r="AH1144" s="4">
        <f t="shared" si="372"/>
        <v>8.238620689655173</v>
      </c>
    </row>
    <row r="1145" spans="1:34">
      <c r="A1145" s="16" t="s">
        <v>2629</v>
      </c>
      <c r="B1145" s="16" t="s">
        <v>2630</v>
      </c>
      <c r="C1145" s="16" t="s">
        <v>2631</v>
      </c>
      <c r="D1145" s="19">
        <v>40544</v>
      </c>
      <c r="E1145" s="16" t="s">
        <v>111</v>
      </c>
      <c r="F1145" s="20">
        <v>50</v>
      </c>
      <c r="G1145" s="20">
        <v>0</v>
      </c>
      <c r="H1145" s="20">
        <v>38</v>
      </c>
      <c r="I1145" s="20">
        <v>4</v>
      </c>
      <c r="J1145" s="21">
        <f t="shared" si="363"/>
        <v>460</v>
      </c>
      <c r="K1145" s="22">
        <v>-1793.27</v>
      </c>
      <c r="L1145" s="19">
        <v>44804</v>
      </c>
      <c r="M1145" s="22">
        <v>-418.49</v>
      </c>
      <c r="N1145" s="22">
        <v>-1374.78</v>
      </c>
      <c r="O1145" s="22">
        <f t="shared" si="364"/>
        <v>-1398.69</v>
      </c>
      <c r="P1145" s="22">
        <v>-23.91</v>
      </c>
      <c r="Q1145" s="22">
        <f t="shared" si="365"/>
        <v>-2.98875</v>
      </c>
      <c r="R1145" s="22">
        <f t="shared" si="366"/>
        <v>-11.955</v>
      </c>
      <c r="S1145" s="22">
        <f t="shared" si="367"/>
        <v>-1362.825</v>
      </c>
      <c r="U1145" s="22">
        <v>-1398.69</v>
      </c>
      <c r="V1145" s="23">
        <v>40</v>
      </c>
      <c r="W1145" s="23">
        <v>50</v>
      </c>
      <c r="X1145" s="23">
        <f t="shared" si="368"/>
        <v>-10</v>
      </c>
      <c r="Y1145" s="24">
        <f t="shared" si="369"/>
        <v>-120</v>
      </c>
      <c r="Z1145" s="24">
        <f t="shared" si="370"/>
        <v>348</v>
      </c>
      <c r="AA1145" s="22">
        <f t="shared" si="374"/>
        <v>-4.0192241379310349</v>
      </c>
      <c r="AB1145" s="22">
        <f t="shared" si="375"/>
        <v>-48.230689655172419</v>
      </c>
      <c r="AC1145" s="22">
        <f t="shared" si="373"/>
        <v>-1350.4593103448276</v>
      </c>
      <c r="AD1145" s="22">
        <f t="shared" si="371"/>
        <v>12.365689655172446</v>
      </c>
      <c r="AE1145" s="24"/>
      <c r="AF1145" s="4">
        <v>-48.230689655172419</v>
      </c>
      <c r="AG1145" s="4">
        <v>0</v>
      </c>
      <c r="AH1145" s="4">
        <f t="shared" si="372"/>
        <v>-48.230689655172419</v>
      </c>
    </row>
    <row r="1146" spans="1:34">
      <c r="A1146" s="16" t="s">
        <v>2632</v>
      </c>
      <c r="B1146" s="16" t="s">
        <v>2633</v>
      </c>
      <c r="C1146" s="16" t="s">
        <v>2308</v>
      </c>
      <c r="D1146" s="19">
        <v>40544</v>
      </c>
      <c r="E1146" s="16" t="s">
        <v>111</v>
      </c>
      <c r="F1146" s="20">
        <v>50</v>
      </c>
      <c r="G1146" s="20">
        <v>0</v>
      </c>
      <c r="H1146" s="20">
        <v>38</v>
      </c>
      <c r="I1146" s="20">
        <v>4</v>
      </c>
      <c r="J1146" s="21">
        <f t="shared" si="363"/>
        <v>460</v>
      </c>
      <c r="K1146" s="22">
        <v>563.63</v>
      </c>
      <c r="L1146" s="19">
        <v>44804</v>
      </c>
      <c r="M1146" s="22">
        <v>131.49</v>
      </c>
      <c r="N1146" s="22">
        <v>432.14</v>
      </c>
      <c r="O1146" s="22">
        <f t="shared" si="364"/>
        <v>439.65</v>
      </c>
      <c r="P1146" s="22">
        <v>7.51</v>
      </c>
      <c r="Q1146" s="22">
        <f t="shared" si="365"/>
        <v>0.93874999999999997</v>
      </c>
      <c r="R1146" s="22">
        <f t="shared" si="366"/>
        <v>3.7549999999999999</v>
      </c>
      <c r="S1146" s="22">
        <f t="shared" si="367"/>
        <v>428.38499999999999</v>
      </c>
      <c r="U1146" s="22">
        <v>439.65</v>
      </c>
      <c r="V1146" s="23">
        <v>40</v>
      </c>
      <c r="W1146" s="23">
        <v>50</v>
      </c>
      <c r="X1146" s="23">
        <f t="shared" si="368"/>
        <v>-10</v>
      </c>
      <c r="Y1146" s="24">
        <f t="shared" si="369"/>
        <v>-120</v>
      </c>
      <c r="Z1146" s="24">
        <f t="shared" si="370"/>
        <v>348</v>
      </c>
      <c r="AA1146" s="22">
        <f t="shared" si="374"/>
        <v>1.2633620689655172</v>
      </c>
      <c r="AB1146" s="22">
        <f t="shared" si="375"/>
        <v>15.160344827586206</v>
      </c>
      <c r="AC1146" s="22">
        <f t="shared" si="373"/>
        <v>424.48965517241379</v>
      </c>
      <c r="AD1146" s="22">
        <f t="shared" si="371"/>
        <v>-3.8953448275862002</v>
      </c>
      <c r="AE1146" s="24"/>
      <c r="AF1146" s="4">
        <v>15.160344827586206</v>
      </c>
      <c r="AG1146" s="4">
        <v>0</v>
      </c>
      <c r="AH1146" s="4">
        <f t="shared" si="372"/>
        <v>15.160344827586206</v>
      </c>
    </row>
    <row r="1147" spans="1:34">
      <c r="A1147" s="16" t="s">
        <v>2634</v>
      </c>
      <c r="B1147" s="16" t="s">
        <v>2635</v>
      </c>
      <c r="C1147" s="16" t="s">
        <v>2636</v>
      </c>
      <c r="D1147" s="19">
        <v>40544</v>
      </c>
      <c r="E1147" s="16" t="s">
        <v>111</v>
      </c>
      <c r="F1147" s="20">
        <v>50</v>
      </c>
      <c r="G1147" s="20">
        <v>0</v>
      </c>
      <c r="H1147" s="20">
        <v>38</v>
      </c>
      <c r="I1147" s="20">
        <v>4</v>
      </c>
      <c r="J1147" s="21">
        <f t="shared" si="363"/>
        <v>460</v>
      </c>
      <c r="K1147" s="22">
        <v>420.33</v>
      </c>
      <c r="L1147" s="19">
        <v>44804</v>
      </c>
      <c r="M1147" s="22">
        <v>98.11</v>
      </c>
      <c r="N1147" s="22">
        <v>322.22000000000003</v>
      </c>
      <c r="O1147" s="22">
        <f t="shared" si="364"/>
        <v>327.82000000000005</v>
      </c>
      <c r="P1147" s="22">
        <v>5.6</v>
      </c>
      <c r="Q1147" s="22">
        <f t="shared" si="365"/>
        <v>0.7</v>
      </c>
      <c r="R1147" s="22">
        <f t="shared" si="366"/>
        <v>2.8</v>
      </c>
      <c r="S1147" s="22">
        <f t="shared" si="367"/>
        <v>319.42</v>
      </c>
      <c r="U1147" s="22">
        <v>327.82000000000005</v>
      </c>
      <c r="V1147" s="23">
        <v>40</v>
      </c>
      <c r="W1147" s="23">
        <v>50</v>
      </c>
      <c r="X1147" s="23">
        <f t="shared" si="368"/>
        <v>-10</v>
      </c>
      <c r="Y1147" s="24">
        <f t="shared" si="369"/>
        <v>-120</v>
      </c>
      <c r="Z1147" s="24">
        <f t="shared" si="370"/>
        <v>348</v>
      </c>
      <c r="AA1147" s="22">
        <f t="shared" si="374"/>
        <v>0.94201149425287367</v>
      </c>
      <c r="AB1147" s="22">
        <f t="shared" si="375"/>
        <v>11.304137931034484</v>
      </c>
      <c r="AC1147" s="22">
        <f t="shared" si="373"/>
        <v>316.51586206896559</v>
      </c>
      <c r="AD1147" s="22">
        <f t="shared" si="371"/>
        <v>-2.9041379310344269</v>
      </c>
      <c r="AE1147" s="24"/>
      <c r="AF1147" s="4">
        <v>11.304137931034484</v>
      </c>
      <c r="AG1147" s="4">
        <v>0</v>
      </c>
      <c r="AH1147" s="4">
        <f t="shared" si="372"/>
        <v>11.304137931034484</v>
      </c>
    </row>
    <row r="1148" spans="1:34">
      <c r="A1148" s="16" t="s">
        <v>2637</v>
      </c>
      <c r="B1148" s="16" t="s">
        <v>2638</v>
      </c>
      <c r="C1148" s="16" t="s">
        <v>2639</v>
      </c>
      <c r="D1148" s="19">
        <v>40544</v>
      </c>
      <c r="E1148" s="16" t="s">
        <v>111</v>
      </c>
      <c r="F1148" s="20">
        <v>50</v>
      </c>
      <c r="G1148" s="20">
        <v>0</v>
      </c>
      <c r="H1148" s="20">
        <v>38</v>
      </c>
      <c r="I1148" s="20">
        <v>4</v>
      </c>
      <c r="J1148" s="21">
        <f t="shared" si="363"/>
        <v>460</v>
      </c>
      <c r="K1148" s="22">
        <v>3400.44</v>
      </c>
      <c r="L1148" s="19">
        <v>44804</v>
      </c>
      <c r="M1148" s="22">
        <v>793.46</v>
      </c>
      <c r="N1148" s="22">
        <v>2606.98</v>
      </c>
      <c r="O1148" s="22">
        <f t="shared" si="364"/>
        <v>2652.32</v>
      </c>
      <c r="P1148" s="22">
        <v>45.34</v>
      </c>
      <c r="Q1148" s="22">
        <f t="shared" si="365"/>
        <v>5.6675000000000004</v>
      </c>
      <c r="R1148" s="22">
        <f t="shared" si="366"/>
        <v>22.67</v>
      </c>
      <c r="S1148" s="22">
        <f t="shared" si="367"/>
        <v>2584.31</v>
      </c>
      <c r="U1148" s="22">
        <v>2652.32</v>
      </c>
      <c r="V1148" s="23">
        <v>40</v>
      </c>
      <c r="W1148" s="23">
        <v>50</v>
      </c>
      <c r="X1148" s="23">
        <f t="shared" si="368"/>
        <v>-10</v>
      </c>
      <c r="Y1148" s="24">
        <f t="shared" si="369"/>
        <v>-120</v>
      </c>
      <c r="Z1148" s="24">
        <f t="shared" si="370"/>
        <v>348</v>
      </c>
      <c r="AA1148" s="22">
        <f t="shared" si="374"/>
        <v>7.6216091954022991</v>
      </c>
      <c r="AB1148" s="22">
        <f t="shared" si="375"/>
        <v>91.459310344827585</v>
      </c>
      <c r="AC1148" s="22">
        <f t="shared" si="373"/>
        <v>2560.8606896551728</v>
      </c>
      <c r="AD1148" s="22">
        <f t="shared" si="371"/>
        <v>-23.449310344827154</v>
      </c>
      <c r="AE1148" s="24"/>
      <c r="AF1148" s="4">
        <v>91.459310344827585</v>
      </c>
      <c r="AG1148" s="4">
        <v>0</v>
      </c>
      <c r="AH1148" s="4">
        <f t="shared" si="372"/>
        <v>91.459310344827585</v>
      </c>
    </row>
    <row r="1149" spans="1:34">
      <c r="A1149" s="16" t="s">
        <v>2640</v>
      </c>
      <c r="B1149" s="16" t="s">
        <v>2641</v>
      </c>
      <c r="C1149" s="16" t="s">
        <v>2308</v>
      </c>
      <c r="D1149" s="19">
        <v>40575</v>
      </c>
      <c r="E1149" s="16" t="s">
        <v>111</v>
      </c>
      <c r="F1149" s="20">
        <v>50</v>
      </c>
      <c r="G1149" s="20">
        <v>0</v>
      </c>
      <c r="H1149" s="20">
        <v>38</v>
      </c>
      <c r="I1149" s="20">
        <v>5</v>
      </c>
      <c r="J1149" s="21">
        <f t="shared" si="363"/>
        <v>461</v>
      </c>
      <c r="K1149" s="22">
        <v>917.67</v>
      </c>
      <c r="L1149" s="19">
        <v>44804</v>
      </c>
      <c r="M1149" s="22">
        <v>212.56</v>
      </c>
      <c r="N1149" s="22">
        <v>705.11</v>
      </c>
      <c r="O1149" s="22">
        <f t="shared" si="364"/>
        <v>717.34</v>
      </c>
      <c r="P1149" s="22">
        <v>12.23</v>
      </c>
      <c r="Q1149" s="22">
        <f t="shared" si="365"/>
        <v>1.5287500000000001</v>
      </c>
      <c r="R1149" s="22">
        <f t="shared" si="366"/>
        <v>6.1150000000000002</v>
      </c>
      <c r="S1149" s="22">
        <f t="shared" si="367"/>
        <v>698.995</v>
      </c>
      <c r="U1149" s="22">
        <v>717.34</v>
      </c>
      <c r="V1149" s="23">
        <v>40</v>
      </c>
      <c r="W1149" s="23">
        <v>50</v>
      </c>
      <c r="X1149" s="23">
        <f t="shared" si="368"/>
        <v>-10</v>
      </c>
      <c r="Y1149" s="24">
        <f t="shared" si="369"/>
        <v>-120</v>
      </c>
      <c r="Z1149" s="24">
        <f t="shared" si="370"/>
        <v>349</v>
      </c>
      <c r="AA1149" s="22">
        <f t="shared" si="374"/>
        <v>2.0554154727793699</v>
      </c>
      <c r="AB1149" s="22">
        <f t="shared" si="375"/>
        <v>24.66498567335244</v>
      </c>
      <c r="AC1149" s="22">
        <f t="shared" si="373"/>
        <v>692.67501432664756</v>
      </c>
      <c r="AD1149" s="22">
        <f t="shared" si="371"/>
        <v>-6.3199856733524484</v>
      </c>
      <c r="AE1149" s="24"/>
      <c r="AF1149" s="4">
        <v>24.66498567335244</v>
      </c>
      <c r="AG1149" s="4">
        <v>0</v>
      </c>
      <c r="AH1149" s="4">
        <f t="shared" si="372"/>
        <v>24.66498567335244</v>
      </c>
    </row>
    <row r="1150" spans="1:34">
      <c r="A1150" s="16" t="s">
        <v>2642</v>
      </c>
      <c r="B1150" s="16" t="s">
        <v>2643</v>
      </c>
      <c r="C1150" s="16" t="s">
        <v>2308</v>
      </c>
      <c r="D1150" s="19">
        <v>40603</v>
      </c>
      <c r="E1150" s="16" t="s">
        <v>111</v>
      </c>
      <c r="F1150" s="20">
        <v>50</v>
      </c>
      <c r="G1150" s="20">
        <v>0</v>
      </c>
      <c r="H1150" s="20">
        <v>38</v>
      </c>
      <c r="I1150" s="20">
        <v>6</v>
      </c>
      <c r="J1150" s="21">
        <f t="shared" si="363"/>
        <v>462</v>
      </c>
      <c r="K1150" s="22">
        <v>488.42</v>
      </c>
      <c r="L1150" s="19">
        <v>44804</v>
      </c>
      <c r="M1150" s="22">
        <v>112.35</v>
      </c>
      <c r="N1150" s="22">
        <v>376.07</v>
      </c>
      <c r="O1150" s="22">
        <f t="shared" si="364"/>
        <v>382.58</v>
      </c>
      <c r="P1150" s="22">
        <v>6.51</v>
      </c>
      <c r="Q1150" s="22">
        <f t="shared" si="365"/>
        <v>0.81374999999999997</v>
      </c>
      <c r="R1150" s="22">
        <f t="shared" si="366"/>
        <v>3.2549999999999999</v>
      </c>
      <c r="S1150" s="22">
        <f t="shared" si="367"/>
        <v>372.815</v>
      </c>
      <c r="U1150" s="22">
        <v>382.58</v>
      </c>
      <c r="V1150" s="23">
        <v>40</v>
      </c>
      <c r="W1150" s="23">
        <v>50</v>
      </c>
      <c r="X1150" s="23">
        <f t="shared" si="368"/>
        <v>-10</v>
      </c>
      <c r="Y1150" s="24">
        <f t="shared" si="369"/>
        <v>-120</v>
      </c>
      <c r="Z1150" s="24">
        <f t="shared" si="370"/>
        <v>350</v>
      </c>
      <c r="AA1150" s="22">
        <f t="shared" si="374"/>
        <v>1.0930857142857142</v>
      </c>
      <c r="AB1150" s="22">
        <f t="shared" si="375"/>
        <v>13.11702857142857</v>
      </c>
      <c r="AC1150" s="22">
        <f t="shared" si="373"/>
        <v>369.46297142857139</v>
      </c>
      <c r="AD1150" s="22">
        <f t="shared" si="371"/>
        <v>-3.3520285714286047</v>
      </c>
      <c r="AE1150" s="24"/>
      <c r="AF1150" s="4">
        <v>13.11702857142857</v>
      </c>
      <c r="AG1150" s="4">
        <v>0</v>
      </c>
      <c r="AH1150" s="4">
        <f t="shared" si="372"/>
        <v>13.11702857142857</v>
      </c>
    </row>
    <row r="1151" spans="1:34">
      <c r="A1151" s="16" t="s">
        <v>2644</v>
      </c>
      <c r="B1151" s="16" t="s">
        <v>2645</v>
      </c>
      <c r="C1151" s="16" t="s">
        <v>2646</v>
      </c>
      <c r="D1151" s="19">
        <v>40602</v>
      </c>
      <c r="E1151" s="16" t="s">
        <v>45</v>
      </c>
      <c r="F1151" s="20">
        <v>0</v>
      </c>
      <c r="G1151" s="20">
        <v>0</v>
      </c>
      <c r="H1151" s="20">
        <v>0</v>
      </c>
      <c r="I1151" s="20">
        <v>0</v>
      </c>
      <c r="J1151" s="21">
        <f t="shared" si="363"/>
        <v>0</v>
      </c>
      <c r="K1151" s="22">
        <v>-235301</v>
      </c>
      <c r="L1151" s="19">
        <v>44804</v>
      </c>
      <c r="M1151" s="22">
        <v>-235301</v>
      </c>
      <c r="N1151" s="22">
        <v>0</v>
      </c>
      <c r="O1151" s="22">
        <f t="shared" si="364"/>
        <v>0</v>
      </c>
      <c r="P1151" s="22">
        <v>0</v>
      </c>
      <c r="Q1151" s="22">
        <f t="shared" si="365"/>
        <v>0</v>
      </c>
      <c r="R1151" s="22">
        <f t="shared" si="366"/>
        <v>0</v>
      </c>
      <c r="S1151" s="22">
        <f t="shared" si="367"/>
        <v>0</v>
      </c>
      <c r="U1151" s="22">
        <v>0</v>
      </c>
      <c r="V1151" s="23">
        <v>0</v>
      </c>
      <c r="W1151" s="23">
        <v>50</v>
      </c>
      <c r="X1151" s="23">
        <f t="shared" si="368"/>
        <v>-50</v>
      </c>
      <c r="Y1151" s="24">
        <f t="shared" si="369"/>
        <v>-600</v>
      </c>
      <c r="Z1151" s="24">
        <f t="shared" si="370"/>
        <v>-592</v>
      </c>
      <c r="AA1151" s="22">
        <f t="shared" si="374"/>
        <v>0</v>
      </c>
      <c r="AB1151" s="22">
        <f t="shared" si="375"/>
        <v>0</v>
      </c>
      <c r="AC1151" s="22">
        <f t="shared" si="373"/>
        <v>0</v>
      </c>
      <c r="AD1151" s="22">
        <f t="shared" si="371"/>
        <v>0</v>
      </c>
      <c r="AE1151" s="24"/>
      <c r="AF1151" s="4">
        <v>0</v>
      </c>
      <c r="AG1151" s="4">
        <v>0</v>
      </c>
      <c r="AH1151" s="4">
        <f t="shared" si="372"/>
        <v>0</v>
      </c>
    </row>
    <row r="1152" spans="1:34">
      <c r="A1152" s="16" t="s">
        <v>2647</v>
      </c>
      <c r="B1152" s="16" t="s">
        <v>2648</v>
      </c>
      <c r="C1152" s="16" t="s">
        <v>2649</v>
      </c>
      <c r="D1152" s="19">
        <v>40603</v>
      </c>
      <c r="E1152" s="16" t="s">
        <v>45</v>
      </c>
      <c r="F1152" s="20">
        <v>0</v>
      </c>
      <c r="G1152" s="20">
        <v>0</v>
      </c>
      <c r="H1152" s="20">
        <v>0</v>
      </c>
      <c r="I1152" s="20">
        <v>0</v>
      </c>
      <c r="J1152" s="21">
        <f t="shared" si="363"/>
        <v>0</v>
      </c>
      <c r="K1152" s="22">
        <v>93626</v>
      </c>
      <c r="L1152" s="19">
        <v>44804</v>
      </c>
      <c r="M1152" s="22">
        <v>0</v>
      </c>
      <c r="N1152" s="22">
        <v>93626</v>
      </c>
      <c r="O1152" s="22">
        <f t="shared" si="364"/>
        <v>93626</v>
      </c>
      <c r="P1152" s="22">
        <v>0</v>
      </c>
      <c r="Q1152" s="22">
        <f t="shared" si="365"/>
        <v>0</v>
      </c>
      <c r="R1152" s="22">
        <f t="shared" si="366"/>
        <v>0</v>
      </c>
      <c r="S1152" s="22">
        <f t="shared" si="367"/>
        <v>93626</v>
      </c>
      <c r="U1152" s="22">
        <v>93626</v>
      </c>
      <c r="V1152" s="23">
        <v>0</v>
      </c>
      <c r="W1152" s="23">
        <v>50</v>
      </c>
      <c r="X1152" s="23">
        <f t="shared" si="368"/>
        <v>-50</v>
      </c>
      <c r="Y1152" s="24">
        <f t="shared" si="369"/>
        <v>-600</v>
      </c>
      <c r="Z1152" s="24">
        <f t="shared" si="370"/>
        <v>-592</v>
      </c>
      <c r="AA1152" s="22">
        <f t="shared" si="374"/>
        <v>-158.15202702702703</v>
      </c>
      <c r="AB1152" s="22">
        <f t="shared" si="375"/>
        <v>-1897.8243243243244</v>
      </c>
      <c r="AC1152" s="22">
        <f t="shared" si="373"/>
        <v>95523.82432432432</v>
      </c>
      <c r="AD1152" s="22">
        <f t="shared" si="371"/>
        <v>1897.8243243243196</v>
      </c>
      <c r="AE1152" s="24"/>
      <c r="AF1152" s="4">
        <v>-1897.8243243243244</v>
      </c>
      <c r="AG1152" s="4">
        <v>0</v>
      </c>
      <c r="AH1152" s="4">
        <f t="shared" si="372"/>
        <v>-1897.8243243243244</v>
      </c>
    </row>
    <row r="1153" spans="1:34">
      <c r="A1153" s="16" t="s">
        <v>2650</v>
      </c>
      <c r="B1153" s="16" t="s">
        <v>2651</v>
      </c>
      <c r="C1153" s="16" t="s">
        <v>2649</v>
      </c>
      <c r="D1153" s="19">
        <v>40603</v>
      </c>
      <c r="E1153" s="16" t="s">
        <v>111</v>
      </c>
      <c r="F1153" s="20">
        <v>50</v>
      </c>
      <c r="G1153" s="20">
        <v>0</v>
      </c>
      <c r="H1153" s="20">
        <v>38</v>
      </c>
      <c r="I1153" s="20">
        <v>6</v>
      </c>
      <c r="J1153" s="21">
        <f t="shared" si="363"/>
        <v>462</v>
      </c>
      <c r="K1153" s="22">
        <v>-93626</v>
      </c>
      <c r="L1153" s="19">
        <v>44804</v>
      </c>
      <c r="M1153" s="22">
        <v>-21533.97</v>
      </c>
      <c r="N1153" s="22">
        <v>-72092.03</v>
      </c>
      <c r="O1153" s="22">
        <f t="shared" si="364"/>
        <v>-73340.37</v>
      </c>
      <c r="P1153" s="22">
        <v>-1248.3399999999999</v>
      </c>
      <c r="Q1153" s="22">
        <f t="shared" si="365"/>
        <v>-156.04249999999999</v>
      </c>
      <c r="R1153" s="22">
        <f t="shared" si="366"/>
        <v>-624.16999999999996</v>
      </c>
      <c r="S1153" s="22">
        <f t="shared" si="367"/>
        <v>-71467.86</v>
      </c>
      <c r="U1153" s="22">
        <v>-73340.37</v>
      </c>
      <c r="V1153" s="23">
        <v>40</v>
      </c>
      <c r="W1153" s="23">
        <v>50</v>
      </c>
      <c r="X1153" s="23">
        <f t="shared" si="368"/>
        <v>-10</v>
      </c>
      <c r="Y1153" s="24">
        <f t="shared" si="369"/>
        <v>-120</v>
      </c>
      <c r="Z1153" s="24">
        <f t="shared" si="370"/>
        <v>350</v>
      </c>
      <c r="AA1153" s="22">
        <f t="shared" si="374"/>
        <v>-209.54391428571427</v>
      </c>
      <c r="AB1153" s="22">
        <f t="shared" si="375"/>
        <v>-2514.5269714285714</v>
      </c>
      <c r="AC1153" s="22">
        <f t="shared" si="373"/>
        <v>-70825.843028571428</v>
      </c>
      <c r="AD1153" s="22">
        <f t="shared" si="371"/>
        <v>642.01697142857302</v>
      </c>
      <c r="AE1153" s="24"/>
      <c r="AF1153" s="4">
        <v>-2514.5269714285714</v>
      </c>
      <c r="AG1153" s="4">
        <v>0</v>
      </c>
      <c r="AH1153" s="4">
        <f t="shared" si="372"/>
        <v>-2514.5269714285714</v>
      </c>
    </row>
    <row r="1154" spans="1:34">
      <c r="A1154" s="16" t="s">
        <v>2652</v>
      </c>
      <c r="B1154" s="16" t="s">
        <v>2653</v>
      </c>
      <c r="C1154" s="16" t="s">
        <v>1355</v>
      </c>
      <c r="D1154" s="19">
        <v>40634</v>
      </c>
      <c r="E1154" s="16" t="s">
        <v>111</v>
      </c>
      <c r="F1154" s="20">
        <v>50</v>
      </c>
      <c r="G1154" s="20">
        <v>0</v>
      </c>
      <c r="H1154" s="20">
        <v>38</v>
      </c>
      <c r="I1154" s="20">
        <v>7</v>
      </c>
      <c r="J1154" s="21">
        <f t="shared" si="363"/>
        <v>463</v>
      </c>
      <c r="K1154" s="22">
        <v>49.79</v>
      </c>
      <c r="L1154" s="19">
        <v>44804</v>
      </c>
      <c r="M1154" s="22">
        <v>11.41</v>
      </c>
      <c r="N1154" s="22">
        <v>38.380000000000003</v>
      </c>
      <c r="O1154" s="22">
        <f t="shared" si="364"/>
        <v>39.04</v>
      </c>
      <c r="P1154" s="22">
        <v>0.66</v>
      </c>
      <c r="Q1154" s="22">
        <f t="shared" si="365"/>
        <v>8.2500000000000004E-2</v>
      </c>
      <c r="R1154" s="22">
        <f t="shared" si="366"/>
        <v>0.33</v>
      </c>
      <c r="S1154" s="22">
        <f t="shared" si="367"/>
        <v>38.050000000000004</v>
      </c>
      <c r="U1154" s="22">
        <v>39.04</v>
      </c>
      <c r="V1154" s="23">
        <v>40</v>
      </c>
      <c r="W1154" s="23">
        <v>50</v>
      </c>
      <c r="X1154" s="23">
        <f t="shared" si="368"/>
        <v>-10</v>
      </c>
      <c r="Y1154" s="24">
        <f t="shared" si="369"/>
        <v>-120</v>
      </c>
      <c r="Z1154" s="24">
        <f t="shared" si="370"/>
        <v>351</v>
      </c>
      <c r="AA1154" s="22">
        <f t="shared" si="374"/>
        <v>0.11122507122507122</v>
      </c>
      <c r="AB1154" s="22">
        <f t="shared" si="375"/>
        <v>1.3347008547008548</v>
      </c>
      <c r="AC1154" s="22">
        <f t="shared" si="373"/>
        <v>37.705299145299144</v>
      </c>
      <c r="AD1154" s="22">
        <f t="shared" si="371"/>
        <v>-0.34470085470086076</v>
      </c>
      <c r="AE1154" s="24"/>
      <c r="AF1154" s="4">
        <v>1.3347008547008548</v>
      </c>
      <c r="AG1154" s="4">
        <v>0</v>
      </c>
      <c r="AH1154" s="4">
        <f t="shared" si="372"/>
        <v>1.3347008547008548</v>
      </c>
    </row>
    <row r="1155" spans="1:34">
      <c r="A1155" s="16" t="s">
        <v>2654</v>
      </c>
      <c r="B1155" s="16" t="s">
        <v>2655</v>
      </c>
      <c r="C1155" s="16" t="s">
        <v>2308</v>
      </c>
      <c r="D1155" s="19">
        <v>40634</v>
      </c>
      <c r="E1155" s="16" t="s">
        <v>111</v>
      </c>
      <c r="F1155" s="20">
        <v>50</v>
      </c>
      <c r="G1155" s="20">
        <v>0</v>
      </c>
      <c r="H1155" s="20">
        <v>38</v>
      </c>
      <c r="I1155" s="20">
        <v>7</v>
      </c>
      <c r="J1155" s="21">
        <f t="shared" si="363"/>
        <v>463</v>
      </c>
      <c r="K1155" s="22">
        <v>768.04</v>
      </c>
      <c r="L1155" s="19">
        <v>44804</v>
      </c>
      <c r="M1155" s="22">
        <v>175.36</v>
      </c>
      <c r="N1155" s="22">
        <v>592.67999999999995</v>
      </c>
      <c r="O1155" s="22">
        <f t="shared" si="364"/>
        <v>602.91999999999996</v>
      </c>
      <c r="P1155" s="22">
        <v>10.24</v>
      </c>
      <c r="Q1155" s="22">
        <f t="shared" si="365"/>
        <v>1.28</v>
      </c>
      <c r="R1155" s="22">
        <f t="shared" si="366"/>
        <v>5.12</v>
      </c>
      <c r="S1155" s="22">
        <f t="shared" si="367"/>
        <v>587.55999999999995</v>
      </c>
      <c r="U1155" s="22">
        <v>602.91999999999996</v>
      </c>
      <c r="V1155" s="23">
        <v>40</v>
      </c>
      <c r="W1155" s="23">
        <v>50</v>
      </c>
      <c r="X1155" s="23">
        <f t="shared" si="368"/>
        <v>-10</v>
      </c>
      <c r="Y1155" s="24">
        <f t="shared" si="369"/>
        <v>-120</v>
      </c>
      <c r="Z1155" s="24">
        <f t="shared" si="370"/>
        <v>351</v>
      </c>
      <c r="AA1155" s="22">
        <f t="shared" si="374"/>
        <v>1.7177207977207976</v>
      </c>
      <c r="AB1155" s="22">
        <f t="shared" si="375"/>
        <v>20.61264957264957</v>
      </c>
      <c r="AC1155" s="22">
        <f t="shared" si="373"/>
        <v>582.30735042735034</v>
      </c>
      <c r="AD1155" s="22">
        <f t="shared" si="371"/>
        <v>-5.2526495726496023</v>
      </c>
      <c r="AE1155" s="24"/>
      <c r="AF1155" s="4">
        <v>20.61264957264957</v>
      </c>
      <c r="AG1155" s="4">
        <v>0</v>
      </c>
      <c r="AH1155" s="4">
        <f t="shared" si="372"/>
        <v>20.61264957264957</v>
      </c>
    </row>
    <row r="1156" spans="1:34">
      <c r="A1156" s="16" t="s">
        <v>2656</v>
      </c>
      <c r="B1156" s="16" t="s">
        <v>2657</v>
      </c>
      <c r="C1156" s="16" t="s">
        <v>2308</v>
      </c>
      <c r="D1156" s="19">
        <v>40664</v>
      </c>
      <c r="E1156" s="16" t="s">
        <v>111</v>
      </c>
      <c r="F1156" s="20">
        <v>50</v>
      </c>
      <c r="G1156" s="20">
        <v>0</v>
      </c>
      <c r="H1156" s="20">
        <v>38</v>
      </c>
      <c r="I1156" s="20">
        <v>8</v>
      </c>
      <c r="J1156" s="21">
        <f t="shared" si="363"/>
        <v>464</v>
      </c>
      <c r="K1156" s="22">
        <v>1732.86</v>
      </c>
      <c r="L1156" s="19">
        <v>44804</v>
      </c>
      <c r="M1156" s="22">
        <v>392.82</v>
      </c>
      <c r="N1156" s="22">
        <v>1340.04</v>
      </c>
      <c r="O1156" s="22">
        <f t="shared" si="364"/>
        <v>1363.1399999999999</v>
      </c>
      <c r="P1156" s="22">
        <v>23.1</v>
      </c>
      <c r="Q1156" s="22">
        <f t="shared" si="365"/>
        <v>2.8875000000000002</v>
      </c>
      <c r="R1156" s="22">
        <f t="shared" si="366"/>
        <v>11.55</v>
      </c>
      <c r="S1156" s="22">
        <f t="shared" si="367"/>
        <v>1328.49</v>
      </c>
      <c r="U1156" s="22">
        <v>1363.1399999999999</v>
      </c>
      <c r="V1156" s="23">
        <v>40</v>
      </c>
      <c r="W1156" s="23">
        <v>50</v>
      </c>
      <c r="X1156" s="23">
        <f t="shared" si="368"/>
        <v>-10</v>
      </c>
      <c r="Y1156" s="24">
        <f t="shared" si="369"/>
        <v>-120</v>
      </c>
      <c r="Z1156" s="24">
        <f t="shared" si="370"/>
        <v>352</v>
      </c>
      <c r="AA1156" s="22">
        <f t="shared" si="374"/>
        <v>3.8725568181818177</v>
      </c>
      <c r="AB1156" s="22">
        <f t="shared" si="375"/>
        <v>46.470681818181816</v>
      </c>
      <c r="AC1156" s="22">
        <f t="shared" si="373"/>
        <v>1316.669318181818</v>
      </c>
      <c r="AD1156" s="22">
        <f t="shared" si="371"/>
        <v>-11.820681818182038</v>
      </c>
      <c r="AE1156" s="24"/>
      <c r="AF1156" s="4">
        <v>46.470681818181816</v>
      </c>
      <c r="AG1156" s="4">
        <v>0</v>
      </c>
      <c r="AH1156" s="4">
        <f t="shared" si="372"/>
        <v>46.470681818181816</v>
      </c>
    </row>
    <row r="1157" spans="1:34">
      <c r="A1157" s="16" t="s">
        <v>2658</v>
      </c>
      <c r="B1157" s="16" t="s">
        <v>2659</v>
      </c>
      <c r="C1157" s="16" t="s">
        <v>2308</v>
      </c>
      <c r="D1157" s="19">
        <v>40695</v>
      </c>
      <c r="E1157" s="16" t="s">
        <v>111</v>
      </c>
      <c r="F1157" s="20">
        <v>50</v>
      </c>
      <c r="G1157" s="20">
        <v>0</v>
      </c>
      <c r="H1157" s="20">
        <v>38</v>
      </c>
      <c r="I1157" s="20">
        <v>9</v>
      </c>
      <c r="J1157" s="21">
        <f t="shared" si="363"/>
        <v>465</v>
      </c>
      <c r="K1157" s="22">
        <v>498.73</v>
      </c>
      <c r="L1157" s="19">
        <v>44804</v>
      </c>
      <c r="M1157" s="22">
        <v>112.27</v>
      </c>
      <c r="N1157" s="22">
        <v>386.46</v>
      </c>
      <c r="O1157" s="22">
        <f t="shared" si="364"/>
        <v>393.10999999999996</v>
      </c>
      <c r="P1157" s="22">
        <v>6.65</v>
      </c>
      <c r="Q1157" s="22">
        <f t="shared" si="365"/>
        <v>0.83125000000000004</v>
      </c>
      <c r="R1157" s="22">
        <f t="shared" si="366"/>
        <v>3.3250000000000002</v>
      </c>
      <c r="S1157" s="22">
        <f t="shared" si="367"/>
        <v>383.13499999999999</v>
      </c>
      <c r="U1157" s="22">
        <v>393.10999999999996</v>
      </c>
      <c r="V1157" s="23">
        <v>40</v>
      </c>
      <c r="W1157" s="23">
        <v>50</v>
      </c>
      <c r="X1157" s="23">
        <f t="shared" si="368"/>
        <v>-10</v>
      </c>
      <c r="Y1157" s="24">
        <f t="shared" si="369"/>
        <v>-120</v>
      </c>
      <c r="Z1157" s="24">
        <f t="shared" si="370"/>
        <v>353</v>
      </c>
      <c r="AA1157" s="22">
        <f t="shared" si="374"/>
        <v>1.1136260623229461</v>
      </c>
      <c r="AB1157" s="22">
        <f t="shared" si="375"/>
        <v>13.363512747875355</v>
      </c>
      <c r="AC1157" s="22">
        <f t="shared" si="373"/>
        <v>379.74648725212461</v>
      </c>
      <c r="AD1157" s="22">
        <f t="shared" si="371"/>
        <v>-3.3885127478753816</v>
      </c>
      <c r="AE1157" s="24"/>
      <c r="AF1157" s="4">
        <v>13.363512747875355</v>
      </c>
      <c r="AG1157" s="4">
        <v>0</v>
      </c>
      <c r="AH1157" s="4">
        <f t="shared" si="372"/>
        <v>13.363512747875355</v>
      </c>
    </row>
    <row r="1158" spans="1:34">
      <c r="A1158" s="16" t="s">
        <v>2660</v>
      </c>
      <c r="B1158" s="16" t="s">
        <v>2661</v>
      </c>
      <c r="C1158" s="16" t="s">
        <v>2308</v>
      </c>
      <c r="D1158" s="19">
        <v>40725</v>
      </c>
      <c r="E1158" s="16" t="s">
        <v>111</v>
      </c>
      <c r="F1158" s="20">
        <v>50</v>
      </c>
      <c r="G1158" s="20">
        <v>0</v>
      </c>
      <c r="H1158" s="20">
        <v>38</v>
      </c>
      <c r="I1158" s="20">
        <v>10</v>
      </c>
      <c r="J1158" s="21">
        <f t="shared" si="363"/>
        <v>466</v>
      </c>
      <c r="K1158" s="22">
        <v>783.12</v>
      </c>
      <c r="L1158" s="19">
        <v>44804</v>
      </c>
      <c r="M1158" s="22">
        <v>174.88</v>
      </c>
      <c r="N1158" s="22">
        <v>608.24</v>
      </c>
      <c r="O1158" s="22">
        <f t="shared" si="364"/>
        <v>618.68000000000006</v>
      </c>
      <c r="P1158" s="22">
        <v>10.44</v>
      </c>
      <c r="Q1158" s="22">
        <f t="shared" si="365"/>
        <v>1.3049999999999999</v>
      </c>
      <c r="R1158" s="22">
        <f t="shared" si="366"/>
        <v>5.22</v>
      </c>
      <c r="S1158" s="22">
        <f t="shared" si="367"/>
        <v>603.02</v>
      </c>
      <c r="U1158" s="22">
        <v>618.68000000000006</v>
      </c>
      <c r="V1158" s="23">
        <v>40</v>
      </c>
      <c r="W1158" s="23">
        <v>50</v>
      </c>
      <c r="X1158" s="23">
        <f t="shared" si="368"/>
        <v>-10</v>
      </c>
      <c r="Y1158" s="24">
        <f t="shared" si="369"/>
        <v>-120</v>
      </c>
      <c r="Z1158" s="24">
        <f t="shared" si="370"/>
        <v>354</v>
      </c>
      <c r="AA1158" s="22">
        <f t="shared" si="374"/>
        <v>1.7476836158192093</v>
      </c>
      <c r="AB1158" s="22">
        <f t="shared" si="375"/>
        <v>20.972203389830511</v>
      </c>
      <c r="AC1158" s="22">
        <f t="shared" si="373"/>
        <v>597.70779661016957</v>
      </c>
      <c r="AD1158" s="22">
        <f t="shared" si="371"/>
        <v>-5.3122033898304153</v>
      </c>
      <c r="AE1158" s="24"/>
      <c r="AF1158" s="4">
        <v>20.972203389830511</v>
      </c>
      <c r="AG1158" s="4">
        <v>0</v>
      </c>
      <c r="AH1158" s="4">
        <f t="shared" si="372"/>
        <v>20.972203389830511</v>
      </c>
    </row>
    <row r="1159" spans="1:34">
      <c r="A1159" s="16" t="s">
        <v>2662</v>
      </c>
      <c r="B1159" s="16" t="s">
        <v>2663</v>
      </c>
      <c r="C1159" s="16" t="s">
        <v>1736</v>
      </c>
      <c r="D1159" s="19">
        <v>40725</v>
      </c>
      <c r="E1159" s="16" t="s">
        <v>111</v>
      </c>
      <c r="F1159" s="20">
        <v>50</v>
      </c>
      <c r="G1159" s="20">
        <v>0</v>
      </c>
      <c r="H1159" s="20">
        <v>38</v>
      </c>
      <c r="I1159" s="20">
        <v>10</v>
      </c>
      <c r="J1159" s="21">
        <f t="shared" si="363"/>
        <v>466</v>
      </c>
      <c r="K1159" s="22">
        <v>84.81</v>
      </c>
      <c r="L1159" s="19">
        <v>44804</v>
      </c>
      <c r="M1159" s="22">
        <v>18.8</v>
      </c>
      <c r="N1159" s="22">
        <v>66.010000000000005</v>
      </c>
      <c r="O1159" s="22">
        <f t="shared" si="364"/>
        <v>67.14</v>
      </c>
      <c r="P1159" s="22">
        <v>1.1299999999999999</v>
      </c>
      <c r="Q1159" s="22">
        <f t="shared" si="365"/>
        <v>0.14124999999999999</v>
      </c>
      <c r="R1159" s="22">
        <f t="shared" si="366"/>
        <v>0.56499999999999995</v>
      </c>
      <c r="S1159" s="22">
        <f t="shared" si="367"/>
        <v>65.445000000000007</v>
      </c>
      <c r="U1159" s="22">
        <v>67.14</v>
      </c>
      <c r="V1159" s="23">
        <v>40</v>
      </c>
      <c r="W1159" s="23">
        <v>50</v>
      </c>
      <c r="X1159" s="23">
        <f t="shared" si="368"/>
        <v>-10</v>
      </c>
      <c r="Y1159" s="24">
        <f t="shared" si="369"/>
        <v>-120</v>
      </c>
      <c r="Z1159" s="24">
        <f t="shared" si="370"/>
        <v>354</v>
      </c>
      <c r="AA1159" s="22">
        <f t="shared" si="374"/>
        <v>0.18966101694915255</v>
      </c>
      <c r="AB1159" s="22">
        <f t="shared" si="375"/>
        <v>2.2759322033898304</v>
      </c>
      <c r="AC1159" s="22">
        <f t="shared" si="373"/>
        <v>64.864067796610172</v>
      </c>
      <c r="AD1159" s="22">
        <f t="shared" si="371"/>
        <v>-0.58093220338983542</v>
      </c>
      <c r="AE1159" s="24"/>
      <c r="AF1159" s="4">
        <v>2.2759322033898304</v>
      </c>
      <c r="AG1159" s="4">
        <v>0</v>
      </c>
      <c r="AH1159" s="4">
        <f t="shared" si="372"/>
        <v>2.2759322033898304</v>
      </c>
    </row>
    <row r="1160" spans="1:34">
      <c r="A1160" s="16" t="s">
        <v>2664</v>
      </c>
      <c r="B1160" s="16" t="s">
        <v>2665</v>
      </c>
      <c r="C1160" s="16" t="s">
        <v>2308</v>
      </c>
      <c r="D1160" s="19">
        <v>40756</v>
      </c>
      <c r="E1160" s="16" t="s">
        <v>111</v>
      </c>
      <c r="F1160" s="20">
        <v>50</v>
      </c>
      <c r="G1160" s="20">
        <v>0</v>
      </c>
      <c r="H1160" s="20">
        <v>38</v>
      </c>
      <c r="I1160" s="20">
        <v>11</v>
      </c>
      <c r="J1160" s="21">
        <f t="shared" si="363"/>
        <v>467</v>
      </c>
      <c r="K1160" s="22">
        <v>505.21</v>
      </c>
      <c r="L1160" s="19">
        <v>44804</v>
      </c>
      <c r="M1160" s="22">
        <v>112.05</v>
      </c>
      <c r="N1160" s="22">
        <v>393.16</v>
      </c>
      <c r="O1160" s="22">
        <f t="shared" si="364"/>
        <v>399.90000000000003</v>
      </c>
      <c r="P1160" s="22">
        <v>6.74</v>
      </c>
      <c r="Q1160" s="22">
        <f t="shared" si="365"/>
        <v>0.84250000000000003</v>
      </c>
      <c r="R1160" s="22">
        <f t="shared" si="366"/>
        <v>3.37</v>
      </c>
      <c r="S1160" s="22">
        <f t="shared" si="367"/>
        <v>389.79</v>
      </c>
      <c r="U1160" s="22">
        <v>399.90000000000003</v>
      </c>
      <c r="V1160" s="23">
        <v>40</v>
      </c>
      <c r="W1160" s="23">
        <v>50</v>
      </c>
      <c r="X1160" s="23">
        <f t="shared" si="368"/>
        <v>-10</v>
      </c>
      <c r="Y1160" s="24">
        <f t="shared" si="369"/>
        <v>-120</v>
      </c>
      <c r="Z1160" s="24">
        <f t="shared" si="370"/>
        <v>355</v>
      </c>
      <c r="AA1160" s="22">
        <f t="shared" si="374"/>
        <v>1.1264788732394366</v>
      </c>
      <c r="AB1160" s="22">
        <f t="shared" si="375"/>
        <v>13.517746478873239</v>
      </c>
      <c r="AC1160" s="22">
        <f t="shared" si="373"/>
        <v>386.38225352112681</v>
      </c>
      <c r="AD1160" s="22">
        <f t="shared" si="371"/>
        <v>-3.4077464788732073</v>
      </c>
      <c r="AE1160" s="24"/>
      <c r="AF1160" s="4">
        <v>13.517746478873239</v>
      </c>
      <c r="AG1160" s="4">
        <v>0</v>
      </c>
      <c r="AH1160" s="4">
        <f t="shared" si="372"/>
        <v>13.517746478873239</v>
      </c>
    </row>
    <row r="1161" spans="1:34">
      <c r="A1161" s="16" t="s">
        <v>2666</v>
      </c>
      <c r="B1161" s="16" t="s">
        <v>2667</v>
      </c>
      <c r="C1161" s="16" t="s">
        <v>2308</v>
      </c>
      <c r="D1161" s="19">
        <v>40787</v>
      </c>
      <c r="E1161" s="16" t="s">
        <v>111</v>
      </c>
      <c r="F1161" s="20">
        <v>50</v>
      </c>
      <c r="G1161" s="20">
        <v>0</v>
      </c>
      <c r="H1161" s="20">
        <v>39</v>
      </c>
      <c r="I1161" s="20">
        <v>0</v>
      </c>
      <c r="J1161" s="21">
        <f t="shared" si="363"/>
        <v>468</v>
      </c>
      <c r="K1161" s="22">
        <v>2017.25</v>
      </c>
      <c r="L1161" s="19">
        <v>44804</v>
      </c>
      <c r="M1161" s="22">
        <v>443.85</v>
      </c>
      <c r="N1161" s="22">
        <v>1573.4</v>
      </c>
      <c r="O1161" s="22">
        <f t="shared" si="364"/>
        <v>1600.3000000000002</v>
      </c>
      <c r="P1161" s="22">
        <v>26.9</v>
      </c>
      <c r="Q1161" s="22">
        <f t="shared" si="365"/>
        <v>3.3624999999999998</v>
      </c>
      <c r="R1161" s="22">
        <f t="shared" si="366"/>
        <v>13.45</v>
      </c>
      <c r="S1161" s="22">
        <f t="shared" si="367"/>
        <v>1559.95</v>
      </c>
      <c r="U1161" s="22">
        <v>1600.3000000000002</v>
      </c>
      <c r="V1161" s="23">
        <v>40</v>
      </c>
      <c r="W1161" s="23">
        <v>50</v>
      </c>
      <c r="X1161" s="23">
        <f t="shared" si="368"/>
        <v>-10</v>
      </c>
      <c r="Y1161" s="24">
        <f t="shared" si="369"/>
        <v>-120</v>
      </c>
      <c r="Z1161" s="24">
        <f t="shared" si="370"/>
        <v>356</v>
      </c>
      <c r="AA1161" s="22">
        <f t="shared" si="374"/>
        <v>4.4952247191011239</v>
      </c>
      <c r="AB1161" s="22">
        <f t="shared" si="375"/>
        <v>53.942696629213486</v>
      </c>
      <c r="AC1161" s="22">
        <f t="shared" si="373"/>
        <v>1546.3573033707867</v>
      </c>
      <c r="AD1161" s="22">
        <f t="shared" si="371"/>
        <v>-13.592696629213378</v>
      </c>
      <c r="AE1161" s="24"/>
      <c r="AF1161" s="4">
        <v>53.942696629213486</v>
      </c>
      <c r="AG1161" s="4">
        <v>0</v>
      </c>
      <c r="AH1161" s="4">
        <f t="shared" si="372"/>
        <v>53.942696629213486</v>
      </c>
    </row>
    <row r="1162" spans="1:34">
      <c r="A1162" s="16" t="s">
        <v>2668</v>
      </c>
      <c r="B1162" s="16" t="s">
        <v>2669</v>
      </c>
      <c r="C1162" s="16" t="s">
        <v>2670</v>
      </c>
      <c r="D1162" s="19">
        <v>40817</v>
      </c>
      <c r="E1162" s="16" t="s">
        <v>111</v>
      </c>
      <c r="F1162" s="20">
        <v>50</v>
      </c>
      <c r="G1162" s="20">
        <v>0</v>
      </c>
      <c r="H1162" s="20">
        <v>39</v>
      </c>
      <c r="I1162" s="20">
        <v>1</v>
      </c>
      <c r="J1162" s="21">
        <f t="shared" si="363"/>
        <v>469</v>
      </c>
      <c r="K1162" s="22">
        <v>79.69</v>
      </c>
      <c r="L1162" s="19">
        <v>44804</v>
      </c>
      <c r="M1162" s="22">
        <v>17.36</v>
      </c>
      <c r="N1162" s="22">
        <v>62.33</v>
      </c>
      <c r="O1162" s="22">
        <f t="shared" si="364"/>
        <v>63.39</v>
      </c>
      <c r="P1162" s="22">
        <v>1.06</v>
      </c>
      <c r="Q1162" s="22">
        <f t="shared" si="365"/>
        <v>0.13250000000000001</v>
      </c>
      <c r="R1162" s="22">
        <f t="shared" si="366"/>
        <v>0.53</v>
      </c>
      <c r="S1162" s="22">
        <f t="shared" si="367"/>
        <v>61.8</v>
      </c>
      <c r="U1162" s="22">
        <v>63.39</v>
      </c>
      <c r="V1162" s="23">
        <v>40</v>
      </c>
      <c r="W1162" s="23">
        <v>50</v>
      </c>
      <c r="X1162" s="23">
        <f t="shared" si="368"/>
        <v>-10</v>
      </c>
      <c r="Y1162" s="24">
        <f t="shared" si="369"/>
        <v>-120</v>
      </c>
      <c r="Z1162" s="24">
        <f t="shared" si="370"/>
        <v>357</v>
      </c>
      <c r="AA1162" s="22">
        <f t="shared" si="374"/>
        <v>0.17756302521008405</v>
      </c>
      <c r="AB1162" s="22">
        <f t="shared" si="375"/>
        <v>2.1307563025210086</v>
      </c>
      <c r="AC1162" s="22">
        <f t="shared" si="373"/>
        <v>61.259243697478993</v>
      </c>
      <c r="AD1162" s="22">
        <f t="shared" si="371"/>
        <v>-0.54075630252100382</v>
      </c>
      <c r="AE1162" s="24"/>
      <c r="AF1162" s="4">
        <v>2.1307563025210086</v>
      </c>
      <c r="AG1162" s="4">
        <v>0</v>
      </c>
      <c r="AH1162" s="4">
        <f t="shared" si="372"/>
        <v>2.1307563025210086</v>
      </c>
    </row>
    <row r="1163" spans="1:34">
      <c r="A1163" s="16" t="s">
        <v>2671</v>
      </c>
      <c r="B1163" s="16" t="s">
        <v>2672</v>
      </c>
      <c r="C1163" s="16" t="s">
        <v>1714</v>
      </c>
      <c r="D1163" s="19">
        <v>40817</v>
      </c>
      <c r="E1163" s="16" t="s">
        <v>111</v>
      </c>
      <c r="F1163" s="20">
        <v>50</v>
      </c>
      <c r="G1163" s="20">
        <v>0</v>
      </c>
      <c r="H1163" s="20">
        <v>39</v>
      </c>
      <c r="I1163" s="20">
        <v>1</v>
      </c>
      <c r="J1163" s="21">
        <f t="shared" si="363"/>
        <v>469</v>
      </c>
      <c r="K1163" s="22">
        <v>374.39</v>
      </c>
      <c r="L1163" s="19">
        <v>44804</v>
      </c>
      <c r="M1163" s="22">
        <v>81.760000000000005</v>
      </c>
      <c r="N1163" s="22">
        <v>292.63</v>
      </c>
      <c r="O1163" s="22">
        <f t="shared" si="364"/>
        <v>297.62</v>
      </c>
      <c r="P1163" s="22">
        <v>4.99</v>
      </c>
      <c r="Q1163" s="22">
        <f t="shared" si="365"/>
        <v>0.62375000000000003</v>
      </c>
      <c r="R1163" s="22">
        <f t="shared" si="366"/>
        <v>2.4950000000000001</v>
      </c>
      <c r="S1163" s="22">
        <f t="shared" si="367"/>
        <v>290.13499999999999</v>
      </c>
      <c r="U1163" s="22">
        <v>297.62</v>
      </c>
      <c r="V1163" s="23">
        <v>40</v>
      </c>
      <c r="W1163" s="23">
        <v>50</v>
      </c>
      <c r="X1163" s="23">
        <f t="shared" si="368"/>
        <v>-10</v>
      </c>
      <c r="Y1163" s="24">
        <f t="shared" si="369"/>
        <v>-120</v>
      </c>
      <c r="Z1163" s="24">
        <f t="shared" si="370"/>
        <v>357</v>
      </c>
      <c r="AA1163" s="22">
        <f t="shared" si="374"/>
        <v>0.83366946778711482</v>
      </c>
      <c r="AB1163" s="22">
        <f t="shared" si="375"/>
        <v>10.004033613445378</v>
      </c>
      <c r="AC1163" s="22">
        <f t="shared" si="373"/>
        <v>287.61596638655465</v>
      </c>
      <c r="AD1163" s="22">
        <f t="shared" si="371"/>
        <v>-2.5190336134453446</v>
      </c>
      <c r="AE1163" s="24"/>
      <c r="AF1163" s="4">
        <v>10.004033613445378</v>
      </c>
      <c r="AG1163" s="4">
        <v>0</v>
      </c>
      <c r="AH1163" s="4">
        <f t="shared" si="372"/>
        <v>10.004033613445378</v>
      </c>
    </row>
    <row r="1164" spans="1:34">
      <c r="A1164" s="16" t="s">
        <v>2673</v>
      </c>
      <c r="B1164" s="16" t="s">
        <v>2674</v>
      </c>
      <c r="C1164" s="16" t="s">
        <v>2268</v>
      </c>
      <c r="D1164" s="19">
        <v>40817</v>
      </c>
      <c r="E1164" s="16" t="s">
        <v>111</v>
      </c>
      <c r="F1164" s="20">
        <v>50</v>
      </c>
      <c r="G1164" s="20">
        <v>0</v>
      </c>
      <c r="H1164" s="20">
        <v>39</v>
      </c>
      <c r="I1164" s="20">
        <v>1</v>
      </c>
      <c r="J1164" s="21">
        <f t="shared" si="363"/>
        <v>469</v>
      </c>
      <c r="K1164" s="22">
        <v>326.27</v>
      </c>
      <c r="L1164" s="19">
        <v>44804</v>
      </c>
      <c r="M1164" s="22">
        <v>71.28</v>
      </c>
      <c r="N1164" s="22">
        <v>254.99</v>
      </c>
      <c r="O1164" s="22">
        <f t="shared" si="364"/>
        <v>259.34000000000003</v>
      </c>
      <c r="P1164" s="22">
        <v>4.3499999999999996</v>
      </c>
      <c r="Q1164" s="22">
        <f t="shared" si="365"/>
        <v>0.54374999999999996</v>
      </c>
      <c r="R1164" s="22">
        <f t="shared" si="366"/>
        <v>2.1749999999999998</v>
      </c>
      <c r="S1164" s="22">
        <f t="shared" si="367"/>
        <v>252.81500000000003</v>
      </c>
      <c r="U1164" s="22">
        <v>259.34000000000003</v>
      </c>
      <c r="V1164" s="23">
        <v>40</v>
      </c>
      <c r="W1164" s="23">
        <v>50</v>
      </c>
      <c r="X1164" s="23">
        <f t="shared" si="368"/>
        <v>-10</v>
      </c>
      <c r="Y1164" s="24">
        <f t="shared" si="369"/>
        <v>-120</v>
      </c>
      <c r="Z1164" s="24">
        <f t="shared" si="370"/>
        <v>357</v>
      </c>
      <c r="AA1164" s="22">
        <f t="shared" si="374"/>
        <v>0.72644257703081239</v>
      </c>
      <c r="AB1164" s="22">
        <f t="shared" si="375"/>
        <v>8.7173109243697482</v>
      </c>
      <c r="AC1164" s="22">
        <f t="shared" si="373"/>
        <v>250.62268907563029</v>
      </c>
      <c r="AD1164" s="22">
        <f t="shared" si="371"/>
        <v>-2.1923109243697354</v>
      </c>
      <c r="AE1164" s="24"/>
      <c r="AF1164" s="4">
        <v>8.7173109243697482</v>
      </c>
      <c r="AG1164" s="4">
        <v>0</v>
      </c>
      <c r="AH1164" s="4">
        <f t="shared" si="372"/>
        <v>8.7173109243697482</v>
      </c>
    </row>
    <row r="1165" spans="1:34">
      <c r="A1165" s="16" t="s">
        <v>2675</v>
      </c>
      <c r="B1165" s="16" t="s">
        <v>2676</v>
      </c>
      <c r="C1165" s="16" t="s">
        <v>2308</v>
      </c>
      <c r="D1165" s="19">
        <v>40817</v>
      </c>
      <c r="E1165" s="16" t="s">
        <v>111</v>
      </c>
      <c r="F1165" s="20">
        <v>50</v>
      </c>
      <c r="G1165" s="20">
        <v>0</v>
      </c>
      <c r="H1165" s="20">
        <v>39</v>
      </c>
      <c r="I1165" s="20">
        <v>1</v>
      </c>
      <c r="J1165" s="21">
        <f t="shared" si="363"/>
        <v>469</v>
      </c>
      <c r="K1165" s="22">
        <v>1596.29</v>
      </c>
      <c r="L1165" s="19">
        <v>44804</v>
      </c>
      <c r="M1165" s="22">
        <v>348.54</v>
      </c>
      <c r="N1165" s="22">
        <v>1247.75</v>
      </c>
      <c r="O1165" s="22">
        <f t="shared" si="364"/>
        <v>1269.03</v>
      </c>
      <c r="P1165" s="22">
        <v>21.28</v>
      </c>
      <c r="Q1165" s="22">
        <f t="shared" si="365"/>
        <v>2.66</v>
      </c>
      <c r="R1165" s="22">
        <f t="shared" si="366"/>
        <v>10.64</v>
      </c>
      <c r="S1165" s="22">
        <f t="shared" si="367"/>
        <v>1237.1099999999999</v>
      </c>
      <c r="U1165" s="22">
        <v>1269.03</v>
      </c>
      <c r="V1165" s="23">
        <v>40</v>
      </c>
      <c r="W1165" s="23">
        <v>50</v>
      </c>
      <c r="X1165" s="23">
        <f t="shared" si="368"/>
        <v>-10</v>
      </c>
      <c r="Y1165" s="24">
        <f t="shared" si="369"/>
        <v>-120</v>
      </c>
      <c r="Z1165" s="24">
        <f t="shared" si="370"/>
        <v>357</v>
      </c>
      <c r="AA1165" s="22">
        <f t="shared" si="374"/>
        <v>3.5547058823529412</v>
      </c>
      <c r="AB1165" s="22">
        <f t="shared" si="375"/>
        <v>42.656470588235294</v>
      </c>
      <c r="AC1165" s="22">
        <f t="shared" si="373"/>
        <v>1226.3735294117646</v>
      </c>
      <c r="AD1165" s="22">
        <f t="shared" si="371"/>
        <v>-10.736470588235306</v>
      </c>
      <c r="AE1165" s="24"/>
      <c r="AF1165" s="4">
        <v>42.656470588235294</v>
      </c>
      <c r="AG1165" s="4">
        <v>0</v>
      </c>
      <c r="AH1165" s="4">
        <f t="shared" si="372"/>
        <v>42.656470588235294</v>
      </c>
    </row>
    <row r="1166" spans="1:34">
      <c r="A1166" s="16" t="s">
        <v>2677</v>
      </c>
      <c r="B1166" s="16" t="s">
        <v>2678</v>
      </c>
      <c r="C1166" s="16" t="s">
        <v>2308</v>
      </c>
      <c r="D1166" s="19">
        <v>40848</v>
      </c>
      <c r="E1166" s="16" t="s">
        <v>111</v>
      </c>
      <c r="F1166" s="20">
        <v>50</v>
      </c>
      <c r="G1166" s="20">
        <v>0</v>
      </c>
      <c r="H1166" s="20">
        <v>39</v>
      </c>
      <c r="I1166" s="20">
        <v>2</v>
      </c>
      <c r="J1166" s="21">
        <f t="shared" si="363"/>
        <v>470</v>
      </c>
      <c r="K1166" s="22">
        <v>502.96</v>
      </c>
      <c r="L1166" s="19">
        <v>44804</v>
      </c>
      <c r="M1166" s="22">
        <v>108.99</v>
      </c>
      <c r="N1166" s="22">
        <v>393.97</v>
      </c>
      <c r="O1166" s="22">
        <f t="shared" si="364"/>
        <v>400.67</v>
      </c>
      <c r="P1166" s="22">
        <v>6.7</v>
      </c>
      <c r="Q1166" s="22">
        <f t="shared" si="365"/>
        <v>0.83750000000000002</v>
      </c>
      <c r="R1166" s="22">
        <f t="shared" si="366"/>
        <v>3.35</v>
      </c>
      <c r="S1166" s="22">
        <f t="shared" si="367"/>
        <v>390.62</v>
      </c>
      <c r="U1166" s="22">
        <v>400.67</v>
      </c>
      <c r="V1166" s="23">
        <v>40</v>
      </c>
      <c r="W1166" s="23">
        <v>50</v>
      </c>
      <c r="X1166" s="23">
        <f t="shared" si="368"/>
        <v>-10</v>
      </c>
      <c r="Y1166" s="24">
        <f t="shared" si="369"/>
        <v>-120</v>
      </c>
      <c r="Z1166" s="24">
        <f t="shared" si="370"/>
        <v>358</v>
      </c>
      <c r="AA1166" s="22">
        <f t="shared" si="374"/>
        <v>1.1191899441340782</v>
      </c>
      <c r="AB1166" s="22">
        <f t="shared" si="375"/>
        <v>13.43027932960894</v>
      </c>
      <c r="AC1166" s="22">
        <f t="shared" si="373"/>
        <v>387.23972067039108</v>
      </c>
      <c r="AD1166" s="22">
        <f t="shared" si="371"/>
        <v>-3.3802793296089249</v>
      </c>
      <c r="AE1166" s="24"/>
      <c r="AF1166" s="4">
        <v>13.43027932960894</v>
      </c>
      <c r="AG1166" s="4">
        <v>0</v>
      </c>
      <c r="AH1166" s="4">
        <f t="shared" si="372"/>
        <v>13.43027932960894</v>
      </c>
    </row>
    <row r="1167" spans="1:34">
      <c r="A1167" s="16" t="s">
        <v>2679</v>
      </c>
      <c r="B1167" s="16" t="s">
        <v>2680</v>
      </c>
      <c r="C1167" s="16" t="s">
        <v>2308</v>
      </c>
      <c r="D1167" s="19">
        <v>40878</v>
      </c>
      <c r="E1167" s="16" t="s">
        <v>111</v>
      </c>
      <c r="F1167" s="20">
        <v>50</v>
      </c>
      <c r="G1167" s="20">
        <v>0</v>
      </c>
      <c r="H1167" s="20">
        <v>39</v>
      </c>
      <c r="I1167" s="20">
        <v>3</v>
      </c>
      <c r="J1167" s="21">
        <f t="shared" si="363"/>
        <v>471</v>
      </c>
      <c r="K1167" s="22">
        <v>1148.3</v>
      </c>
      <c r="L1167" s="19">
        <v>44804</v>
      </c>
      <c r="M1167" s="22">
        <v>246.92</v>
      </c>
      <c r="N1167" s="22">
        <v>901.38</v>
      </c>
      <c r="O1167" s="22">
        <f t="shared" si="364"/>
        <v>916.68999999999994</v>
      </c>
      <c r="P1167" s="22">
        <v>15.31</v>
      </c>
      <c r="Q1167" s="22">
        <f t="shared" si="365"/>
        <v>1.9137500000000001</v>
      </c>
      <c r="R1167" s="22">
        <f t="shared" si="366"/>
        <v>7.6550000000000002</v>
      </c>
      <c r="S1167" s="22">
        <f t="shared" si="367"/>
        <v>893.72500000000002</v>
      </c>
      <c r="U1167" s="22">
        <v>916.68999999999994</v>
      </c>
      <c r="V1167" s="23">
        <v>40</v>
      </c>
      <c r="W1167" s="23">
        <v>50</v>
      </c>
      <c r="X1167" s="23">
        <f t="shared" si="368"/>
        <v>-10</v>
      </c>
      <c r="Y1167" s="24">
        <f t="shared" si="369"/>
        <v>-120</v>
      </c>
      <c r="Z1167" s="24">
        <f t="shared" si="370"/>
        <v>359</v>
      </c>
      <c r="AA1167" s="22">
        <f t="shared" si="374"/>
        <v>2.5534540389972142</v>
      </c>
      <c r="AB1167" s="22">
        <f t="shared" si="375"/>
        <v>30.641448467966569</v>
      </c>
      <c r="AC1167" s="22">
        <f t="shared" si="373"/>
        <v>886.04855153203334</v>
      </c>
      <c r="AD1167" s="22">
        <f t="shared" si="371"/>
        <v>-7.6764484679666793</v>
      </c>
      <c r="AE1167" s="24"/>
      <c r="AF1167" s="4">
        <v>30.641448467966569</v>
      </c>
      <c r="AG1167" s="4">
        <v>0</v>
      </c>
      <c r="AH1167" s="4">
        <f t="shared" si="372"/>
        <v>30.641448467966569</v>
      </c>
    </row>
    <row r="1168" spans="1:34">
      <c r="A1168" s="16" t="s">
        <v>2681</v>
      </c>
      <c r="B1168" s="16" t="s">
        <v>2682</v>
      </c>
      <c r="C1168" s="16" t="s">
        <v>1714</v>
      </c>
      <c r="D1168" s="19">
        <v>40909</v>
      </c>
      <c r="E1168" s="16" t="s">
        <v>111</v>
      </c>
      <c r="F1168" s="20">
        <v>50</v>
      </c>
      <c r="G1168" s="20">
        <v>0</v>
      </c>
      <c r="H1168" s="20">
        <v>39</v>
      </c>
      <c r="I1168" s="20">
        <v>4</v>
      </c>
      <c r="J1168" s="21">
        <f t="shared" si="363"/>
        <v>472</v>
      </c>
      <c r="K1168" s="22">
        <v>259.97000000000003</v>
      </c>
      <c r="L1168" s="19">
        <v>44804</v>
      </c>
      <c r="M1168" s="22">
        <v>55.46</v>
      </c>
      <c r="N1168" s="22">
        <v>204.51</v>
      </c>
      <c r="O1168" s="22">
        <f t="shared" si="364"/>
        <v>207.97</v>
      </c>
      <c r="P1168" s="22">
        <v>3.46</v>
      </c>
      <c r="Q1168" s="22">
        <f t="shared" si="365"/>
        <v>0.4325</v>
      </c>
      <c r="R1168" s="22">
        <f t="shared" si="366"/>
        <v>1.73</v>
      </c>
      <c r="S1168" s="22">
        <f t="shared" si="367"/>
        <v>202.78</v>
      </c>
      <c r="U1168" s="22">
        <v>207.97</v>
      </c>
      <c r="V1168" s="23">
        <v>40</v>
      </c>
      <c r="W1168" s="23">
        <v>50</v>
      </c>
      <c r="X1168" s="23">
        <f t="shared" si="368"/>
        <v>-10</v>
      </c>
      <c r="Y1168" s="24">
        <f t="shared" si="369"/>
        <v>-120</v>
      </c>
      <c r="Z1168" s="24">
        <f t="shared" si="370"/>
        <v>360</v>
      </c>
      <c r="AA1168" s="22">
        <f t="shared" si="374"/>
        <v>0.5776944444444444</v>
      </c>
      <c r="AB1168" s="22">
        <f t="shared" si="375"/>
        <v>6.9323333333333323</v>
      </c>
      <c r="AC1168" s="22">
        <f t="shared" si="373"/>
        <v>201.03766666666667</v>
      </c>
      <c r="AD1168" s="22">
        <f t="shared" si="371"/>
        <v>-1.7423333333333346</v>
      </c>
      <c r="AE1168" s="24"/>
      <c r="AF1168" s="4">
        <v>6.9323333333333323</v>
      </c>
      <c r="AG1168" s="4">
        <v>0</v>
      </c>
      <c r="AH1168" s="4">
        <f t="shared" si="372"/>
        <v>6.9323333333333323</v>
      </c>
    </row>
    <row r="1169" spans="1:34">
      <c r="A1169" s="16" t="s">
        <v>2683</v>
      </c>
      <c r="B1169" s="16" t="s">
        <v>2684</v>
      </c>
      <c r="C1169" s="16" t="s">
        <v>2685</v>
      </c>
      <c r="D1169" s="19">
        <v>40909</v>
      </c>
      <c r="E1169" s="16" t="s">
        <v>111</v>
      </c>
      <c r="F1169" s="20">
        <v>50</v>
      </c>
      <c r="G1169" s="20">
        <v>0</v>
      </c>
      <c r="H1169" s="20">
        <v>39</v>
      </c>
      <c r="I1169" s="20">
        <v>4</v>
      </c>
      <c r="J1169" s="21">
        <f t="shared" si="363"/>
        <v>472</v>
      </c>
      <c r="K1169" s="22">
        <v>706.89</v>
      </c>
      <c r="L1169" s="19">
        <v>44804</v>
      </c>
      <c r="M1169" s="22">
        <v>150.83000000000001</v>
      </c>
      <c r="N1169" s="22">
        <v>556.05999999999995</v>
      </c>
      <c r="O1169" s="22">
        <f t="shared" si="364"/>
        <v>565.4799999999999</v>
      </c>
      <c r="P1169" s="22">
        <v>9.42</v>
      </c>
      <c r="Q1169" s="22">
        <f t="shared" si="365"/>
        <v>1.1775</v>
      </c>
      <c r="R1169" s="22">
        <f t="shared" si="366"/>
        <v>4.71</v>
      </c>
      <c r="S1169" s="22">
        <f t="shared" si="367"/>
        <v>551.34999999999991</v>
      </c>
      <c r="U1169" s="22">
        <v>565.4799999999999</v>
      </c>
      <c r="V1169" s="23">
        <v>40</v>
      </c>
      <c r="W1169" s="23">
        <v>50</v>
      </c>
      <c r="X1169" s="23">
        <f t="shared" si="368"/>
        <v>-10</v>
      </c>
      <c r="Y1169" s="24">
        <f t="shared" si="369"/>
        <v>-120</v>
      </c>
      <c r="Z1169" s="24">
        <f t="shared" si="370"/>
        <v>360</v>
      </c>
      <c r="AA1169" s="22">
        <f t="shared" si="374"/>
        <v>1.5707777777777776</v>
      </c>
      <c r="AB1169" s="22">
        <f t="shared" si="375"/>
        <v>18.84933333333333</v>
      </c>
      <c r="AC1169" s="22">
        <f t="shared" si="373"/>
        <v>546.63066666666657</v>
      </c>
      <c r="AD1169" s="22">
        <f t="shared" si="371"/>
        <v>-4.7193333333333385</v>
      </c>
      <c r="AE1169" s="24"/>
      <c r="AF1169" s="4">
        <v>18.84933333333333</v>
      </c>
      <c r="AG1169" s="4">
        <v>0</v>
      </c>
      <c r="AH1169" s="4">
        <f t="shared" si="372"/>
        <v>18.84933333333333</v>
      </c>
    </row>
    <row r="1170" spans="1:34">
      <c r="A1170" s="16" t="s">
        <v>2686</v>
      </c>
      <c r="B1170" s="16" t="s">
        <v>2687</v>
      </c>
      <c r="C1170" s="16" t="s">
        <v>2436</v>
      </c>
      <c r="D1170" s="19">
        <v>40909</v>
      </c>
      <c r="E1170" s="16" t="s">
        <v>111</v>
      </c>
      <c r="F1170" s="20">
        <v>50</v>
      </c>
      <c r="G1170" s="20">
        <v>0</v>
      </c>
      <c r="H1170" s="20">
        <v>39</v>
      </c>
      <c r="I1170" s="20">
        <v>4</v>
      </c>
      <c r="J1170" s="21">
        <f t="shared" si="363"/>
        <v>472</v>
      </c>
      <c r="K1170" s="22">
        <v>219.07</v>
      </c>
      <c r="L1170" s="19">
        <v>44804</v>
      </c>
      <c r="M1170" s="22">
        <v>46.73</v>
      </c>
      <c r="N1170" s="22">
        <v>172.34</v>
      </c>
      <c r="O1170" s="22">
        <f t="shared" si="364"/>
        <v>175.26</v>
      </c>
      <c r="P1170" s="22">
        <v>2.92</v>
      </c>
      <c r="Q1170" s="22">
        <f t="shared" si="365"/>
        <v>0.36499999999999999</v>
      </c>
      <c r="R1170" s="22">
        <f t="shared" si="366"/>
        <v>1.46</v>
      </c>
      <c r="S1170" s="22">
        <f t="shared" si="367"/>
        <v>170.88</v>
      </c>
      <c r="U1170" s="22">
        <v>175.26</v>
      </c>
      <c r="V1170" s="23">
        <v>40</v>
      </c>
      <c r="W1170" s="23">
        <v>50</v>
      </c>
      <c r="X1170" s="23">
        <f t="shared" si="368"/>
        <v>-10</v>
      </c>
      <c r="Y1170" s="24">
        <f t="shared" si="369"/>
        <v>-120</v>
      </c>
      <c r="Z1170" s="24">
        <f t="shared" si="370"/>
        <v>360</v>
      </c>
      <c r="AA1170" s="22">
        <f t="shared" si="374"/>
        <v>0.48683333333333328</v>
      </c>
      <c r="AB1170" s="22">
        <f t="shared" si="375"/>
        <v>5.8419999999999996</v>
      </c>
      <c r="AC1170" s="22">
        <f t="shared" si="373"/>
        <v>169.41799999999998</v>
      </c>
      <c r="AD1170" s="22">
        <f t="shared" si="371"/>
        <v>-1.4620000000000175</v>
      </c>
      <c r="AE1170" s="24"/>
      <c r="AF1170" s="4">
        <v>5.8419999999999996</v>
      </c>
      <c r="AG1170" s="4">
        <v>0</v>
      </c>
      <c r="AH1170" s="4">
        <f t="shared" si="372"/>
        <v>5.8419999999999996</v>
      </c>
    </row>
    <row r="1171" spans="1:34">
      <c r="A1171" s="16" t="s">
        <v>2688</v>
      </c>
      <c r="B1171" s="16" t="s">
        <v>2689</v>
      </c>
      <c r="C1171" s="16" t="s">
        <v>2308</v>
      </c>
      <c r="D1171" s="19">
        <v>40940</v>
      </c>
      <c r="E1171" s="16" t="s">
        <v>111</v>
      </c>
      <c r="F1171" s="20">
        <v>50</v>
      </c>
      <c r="G1171" s="20">
        <v>0</v>
      </c>
      <c r="H1171" s="20">
        <v>39</v>
      </c>
      <c r="I1171" s="20">
        <v>5</v>
      </c>
      <c r="J1171" s="21">
        <f t="shared" si="363"/>
        <v>473</v>
      </c>
      <c r="K1171" s="22">
        <v>512.65</v>
      </c>
      <c r="L1171" s="19">
        <v>44804</v>
      </c>
      <c r="M1171" s="22">
        <v>108.48</v>
      </c>
      <c r="N1171" s="22">
        <v>404.17</v>
      </c>
      <c r="O1171" s="22">
        <f t="shared" si="364"/>
        <v>411</v>
      </c>
      <c r="P1171" s="22">
        <v>6.83</v>
      </c>
      <c r="Q1171" s="22">
        <f t="shared" si="365"/>
        <v>0.85375000000000001</v>
      </c>
      <c r="R1171" s="22">
        <f t="shared" si="366"/>
        <v>3.415</v>
      </c>
      <c r="S1171" s="22">
        <f t="shared" si="367"/>
        <v>400.755</v>
      </c>
      <c r="U1171" s="22">
        <v>411</v>
      </c>
      <c r="V1171" s="23">
        <v>40</v>
      </c>
      <c r="W1171" s="23">
        <v>50</v>
      </c>
      <c r="X1171" s="23">
        <f t="shared" si="368"/>
        <v>-10</v>
      </c>
      <c r="Y1171" s="24">
        <f t="shared" si="369"/>
        <v>-120</v>
      </c>
      <c r="Z1171" s="24">
        <f t="shared" si="370"/>
        <v>361</v>
      </c>
      <c r="AA1171" s="22">
        <f t="shared" si="374"/>
        <v>1.1385041551246537</v>
      </c>
      <c r="AB1171" s="22">
        <f t="shared" si="375"/>
        <v>13.662049861495845</v>
      </c>
      <c r="AC1171" s="22">
        <f t="shared" si="373"/>
        <v>397.33795013850414</v>
      </c>
      <c r="AD1171" s="22">
        <f t="shared" si="371"/>
        <v>-3.4170498614958547</v>
      </c>
      <c r="AE1171" s="24"/>
      <c r="AF1171" s="4">
        <v>13.662049861495845</v>
      </c>
      <c r="AG1171" s="4">
        <v>0</v>
      </c>
      <c r="AH1171" s="4">
        <f t="shared" si="372"/>
        <v>13.662049861495845</v>
      </c>
    </row>
    <row r="1172" spans="1:34">
      <c r="A1172" s="16" t="s">
        <v>2690</v>
      </c>
      <c r="B1172" s="16" t="s">
        <v>2691</v>
      </c>
      <c r="C1172" s="16" t="s">
        <v>2308</v>
      </c>
      <c r="D1172" s="19">
        <v>40969</v>
      </c>
      <c r="E1172" s="16" t="s">
        <v>111</v>
      </c>
      <c r="F1172" s="20">
        <v>50</v>
      </c>
      <c r="G1172" s="20">
        <v>0</v>
      </c>
      <c r="H1172" s="20">
        <v>39</v>
      </c>
      <c r="I1172" s="20">
        <v>6</v>
      </c>
      <c r="J1172" s="21">
        <f t="shared" si="363"/>
        <v>474</v>
      </c>
      <c r="K1172" s="22">
        <v>785.94</v>
      </c>
      <c r="L1172" s="19">
        <v>44804</v>
      </c>
      <c r="M1172" s="22">
        <v>165.06</v>
      </c>
      <c r="N1172" s="22">
        <v>620.88</v>
      </c>
      <c r="O1172" s="22">
        <f t="shared" si="364"/>
        <v>631.36</v>
      </c>
      <c r="P1172" s="22">
        <v>10.48</v>
      </c>
      <c r="Q1172" s="22">
        <f t="shared" si="365"/>
        <v>1.31</v>
      </c>
      <c r="R1172" s="22">
        <f t="shared" si="366"/>
        <v>5.24</v>
      </c>
      <c r="S1172" s="22">
        <f t="shared" si="367"/>
        <v>615.64</v>
      </c>
      <c r="U1172" s="22">
        <v>631.36</v>
      </c>
      <c r="V1172" s="23">
        <v>40</v>
      </c>
      <c r="W1172" s="23">
        <v>50</v>
      </c>
      <c r="X1172" s="23">
        <f t="shared" si="368"/>
        <v>-10</v>
      </c>
      <c r="Y1172" s="24">
        <f t="shared" si="369"/>
        <v>-120</v>
      </c>
      <c r="Z1172" s="24">
        <f t="shared" si="370"/>
        <v>362</v>
      </c>
      <c r="AA1172" s="22">
        <f t="shared" si="374"/>
        <v>1.7440883977900552</v>
      </c>
      <c r="AB1172" s="22">
        <f t="shared" si="375"/>
        <v>20.929060773480664</v>
      </c>
      <c r="AC1172" s="22">
        <f t="shared" si="373"/>
        <v>610.4309392265194</v>
      </c>
      <c r="AD1172" s="22">
        <f t="shared" si="371"/>
        <v>-5.2090607734805872</v>
      </c>
      <c r="AE1172" s="24"/>
      <c r="AF1172" s="4">
        <v>20.929060773480664</v>
      </c>
      <c r="AG1172" s="4">
        <v>0</v>
      </c>
      <c r="AH1172" s="4">
        <f t="shared" si="372"/>
        <v>20.929060773480664</v>
      </c>
    </row>
    <row r="1173" spans="1:34">
      <c r="A1173" s="16" t="s">
        <v>2692</v>
      </c>
      <c r="B1173" s="16" t="s">
        <v>2693</v>
      </c>
      <c r="C1173" s="16" t="s">
        <v>2268</v>
      </c>
      <c r="D1173" s="19">
        <v>40969</v>
      </c>
      <c r="E1173" s="16" t="s">
        <v>111</v>
      </c>
      <c r="F1173" s="20">
        <v>50</v>
      </c>
      <c r="G1173" s="20">
        <v>0</v>
      </c>
      <c r="H1173" s="20">
        <v>39</v>
      </c>
      <c r="I1173" s="20">
        <v>6</v>
      </c>
      <c r="J1173" s="21">
        <f t="shared" si="363"/>
        <v>474</v>
      </c>
      <c r="K1173" s="22">
        <v>380.35</v>
      </c>
      <c r="L1173" s="19">
        <v>44804</v>
      </c>
      <c r="M1173" s="22">
        <v>79.900000000000006</v>
      </c>
      <c r="N1173" s="22">
        <v>300.45</v>
      </c>
      <c r="O1173" s="22">
        <f t="shared" si="364"/>
        <v>305.52</v>
      </c>
      <c r="P1173" s="22">
        <v>5.07</v>
      </c>
      <c r="Q1173" s="22">
        <f t="shared" si="365"/>
        <v>0.63375000000000004</v>
      </c>
      <c r="R1173" s="22">
        <f t="shared" si="366"/>
        <v>2.5350000000000001</v>
      </c>
      <c r="S1173" s="22">
        <f t="shared" si="367"/>
        <v>297.91499999999996</v>
      </c>
      <c r="U1173" s="22">
        <v>305.52</v>
      </c>
      <c r="V1173" s="23">
        <v>40</v>
      </c>
      <c r="W1173" s="23">
        <v>50</v>
      </c>
      <c r="X1173" s="23">
        <f t="shared" si="368"/>
        <v>-10</v>
      </c>
      <c r="Y1173" s="24">
        <f t="shared" si="369"/>
        <v>-120</v>
      </c>
      <c r="Z1173" s="24">
        <f t="shared" si="370"/>
        <v>362</v>
      </c>
      <c r="AA1173" s="22">
        <f t="shared" si="374"/>
        <v>0.84397790055248612</v>
      </c>
      <c r="AB1173" s="22">
        <f t="shared" si="375"/>
        <v>10.127734806629833</v>
      </c>
      <c r="AC1173" s="22">
        <f t="shared" si="373"/>
        <v>295.39226519337012</v>
      </c>
      <c r="AD1173" s="22">
        <f t="shared" si="371"/>
        <v>-2.5227348066298418</v>
      </c>
      <c r="AE1173" s="24"/>
      <c r="AF1173" s="4">
        <v>10.127734806629833</v>
      </c>
      <c r="AG1173" s="4">
        <v>0</v>
      </c>
      <c r="AH1173" s="4">
        <f t="shared" si="372"/>
        <v>10.127734806629833</v>
      </c>
    </row>
    <row r="1174" spans="1:34">
      <c r="A1174" s="16" t="s">
        <v>2694</v>
      </c>
      <c r="B1174" s="16" t="s">
        <v>2695</v>
      </c>
      <c r="C1174" s="16" t="s">
        <v>2696</v>
      </c>
      <c r="D1174" s="19">
        <v>41000</v>
      </c>
      <c r="E1174" s="16" t="s">
        <v>111</v>
      </c>
      <c r="F1174" s="20">
        <v>50</v>
      </c>
      <c r="G1174" s="20">
        <v>0</v>
      </c>
      <c r="H1174" s="20">
        <v>39</v>
      </c>
      <c r="I1174" s="20">
        <v>7</v>
      </c>
      <c r="J1174" s="21">
        <f t="shared" si="363"/>
        <v>475</v>
      </c>
      <c r="K1174" s="22">
        <v>2274.35</v>
      </c>
      <c r="L1174" s="19">
        <v>44804</v>
      </c>
      <c r="M1174" s="22">
        <v>473.82</v>
      </c>
      <c r="N1174" s="22">
        <v>1800.53</v>
      </c>
      <c r="O1174" s="22">
        <f t="shared" si="364"/>
        <v>1830.85</v>
      </c>
      <c r="P1174" s="22">
        <v>30.32</v>
      </c>
      <c r="Q1174" s="22">
        <f t="shared" si="365"/>
        <v>3.79</v>
      </c>
      <c r="R1174" s="22">
        <f t="shared" si="366"/>
        <v>15.16</v>
      </c>
      <c r="S1174" s="22">
        <f t="shared" si="367"/>
        <v>1785.37</v>
      </c>
      <c r="U1174" s="22">
        <v>1830.85</v>
      </c>
      <c r="V1174" s="23">
        <v>40</v>
      </c>
      <c r="W1174" s="23">
        <v>50</v>
      </c>
      <c r="X1174" s="23">
        <f t="shared" si="368"/>
        <v>-10</v>
      </c>
      <c r="Y1174" s="24">
        <f t="shared" si="369"/>
        <v>-120</v>
      </c>
      <c r="Z1174" s="24">
        <f t="shared" si="370"/>
        <v>363</v>
      </c>
      <c r="AA1174" s="22">
        <f t="shared" si="374"/>
        <v>5.04366391184573</v>
      </c>
      <c r="AB1174" s="22">
        <f t="shared" si="375"/>
        <v>60.52396694214876</v>
      </c>
      <c r="AC1174" s="22">
        <f t="shared" si="373"/>
        <v>1770.3260330578512</v>
      </c>
      <c r="AD1174" s="22">
        <f t="shared" si="371"/>
        <v>-15.0439669421487</v>
      </c>
      <c r="AE1174" s="24"/>
      <c r="AF1174" s="4">
        <v>60.52396694214876</v>
      </c>
      <c r="AG1174" s="4">
        <v>0</v>
      </c>
      <c r="AH1174" s="4">
        <f t="shared" si="372"/>
        <v>60.52396694214876</v>
      </c>
    </row>
    <row r="1175" spans="1:34">
      <c r="A1175" s="16" t="s">
        <v>2697</v>
      </c>
      <c r="B1175" s="16" t="s">
        <v>2698</v>
      </c>
      <c r="C1175" s="16" t="s">
        <v>2699</v>
      </c>
      <c r="D1175" s="19">
        <v>41000</v>
      </c>
      <c r="E1175" s="16" t="s">
        <v>111</v>
      </c>
      <c r="F1175" s="20">
        <v>50</v>
      </c>
      <c r="G1175" s="20">
        <v>0</v>
      </c>
      <c r="H1175" s="20">
        <v>39</v>
      </c>
      <c r="I1175" s="20">
        <v>7</v>
      </c>
      <c r="J1175" s="21">
        <f t="shared" si="363"/>
        <v>475</v>
      </c>
      <c r="K1175" s="22">
        <v>214.34</v>
      </c>
      <c r="L1175" s="19">
        <v>44804</v>
      </c>
      <c r="M1175" s="22">
        <v>44.7</v>
      </c>
      <c r="N1175" s="22">
        <v>169.64</v>
      </c>
      <c r="O1175" s="22">
        <f t="shared" si="364"/>
        <v>172.5</v>
      </c>
      <c r="P1175" s="22">
        <v>2.86</v>
      </c>
      <c r="Q1175" s="22">
        <f t="shared" si="365"/>
        <v>0.35749999999999998</v>
      </c>
      <c r="R1175" s="22">
        <f t="shared" si="366"/>
        <v>1.43</v>
      </c>
      <c r="S1175" s="22">
        <f t="shared" si="367"/>
        <v>168.20999999999998</v>
      </c>
      <c r="U1175" s="22">
        <v>172.5</v>
      </c>
      <c r="V1175" s="23">
        <v>40</v>
      </c>
      <c r="W1175" s="23">
        <v>50</v>
      </c>
      <c r="X1175" s="23">
        <f t="shared" si="368"/>
        <v>-10</v>
      </c>
      <c r="Y1175" s="24">
        <f t="shared" si="369"/>
        <v>-120</v>
      </c>
      <c r="Z1175" s="24">
        <f t="shared" si="370"/>
        <v>363</v>
      </c>
      <c r="AA1175" s="22">
        <f t="shared" si="374"/>
        <v>0.47520661157024796</v>
      </c>
      <c r="AB1175" s="22">
        <f t="shared" si="375"/>
        <v>5.7024793388429753</v>
      </c>
      <c r="AC1175" s="22">
        <f t="shared" si="373"/>
        <v>166.79752066115702</v>
      </c>
      <c r="AD1175" s="22">
        <f t="shared" si="371"/>
        <v>-1.4124793388429566</v>
      </c>
      <c r="AE1175" s="24"/>
      <c r="AF1175" s="4">
        <v>5.7024793388429753</v>
      </c>
      <c r="AG1175" s="4">
        <v>0</v>
      </c>
      <c r="AH1175" s="4">
        <f t="shared" si="372"/>
        <v>5.7024793388429753</v>
      </c>
    </row>
    <row r="1176" spans="1:34">
      <c r="A1176" s="16" t="s">
        <v>2700</v>
      </c>
      <c r="B1176" s="16" t="s">
        <v>2701</v>
      </c>
      <c r="C1176" s="16" t="s">
        <v>2436</v>
      </c>
      <c r="D1176" s="19">
        <v>41000</v>
      </c>
      <c r="E1176" s="16" t="s">
        <v>111</v>
      </c>
      <c r="F1176" s="20">
        <v>50</v>
      </c>
      <c r="G1176" s="20">
        <v>0</v>
      </c>
      <c r="H1176" s="20">
        <v>39</v>
      </c>
      <c r="I1176" s="20">
        <v>7</v>
      </c>
      <c r="J1176" s="21">
        <f t="shared" si="363"/>
        <v>475</v>
      </c>
      <c r="K1176" s="22">
        <v>240.61</v>
      </c>
      <c r="L1176" s="19">
        <v>44804</v>
      </c>
      <c r="M1176" s="22">
        <v>50.1</v>
      </c>
      <c r="N1176" s="22">
        <v>190.51</v>
      </c>
      <c r="O1176" s="22">
        <f t="shared" si="364"/>
        <v>193.70999999999998</v>
      </c>
      <c r="P1176" s="22">
        <v>3.2</v>
      </c>
      <c r="Q1176" s="22">
        <f t="shared" si="365"/>
        <v>0.4</v>
      </c>
      <c r="R1176" s="22">
        <f t="shared" si="366"/>
        <v>1.6</v>
      </c>
      <c r="S1176" s="22">
        <f t="shared" si="367"/>
        <v>188.91</v>
      </c>
      <c r="U1176" s="22">
        <v>193.70999999999998</v>
      </c>
      <c r="V1176" s="23">
        <v>40</v>
      </c>
      <c r="W1176" s="23">
        <v>50</v>
      </c>
      <c r="X1176" s="23">
        <f t="shared" si="368"/>
        <v>-10</v>
      </c>
      <c r="Y1176" s="24">
        <f t="shared" si="369"/>
        <v>-120</v>
      </c>
      <c r="Z1176" s="24">
        <f t="shared" si="370"/>
        <v>363</v>
      </c>
      <c r="AA1176" s="22">
        <f t="shared" si="374"/>
        <v>0.53363636363636358</v>
      </c>
      <c r="AB1176" s="22">
        <f t="shared" si="375"/>
        <v>6.4036363636363625</v>
      </c>
      <c r="AC1176" s="22">
        <f t="shared" si="373"/>
        <v>187.30636363636361</v>
      </c>
      <c r="AD1176" s="22">
        <f t="shared" si="371"/>
        <v>-1.6036363636363831</v>
      </c>
      <c r="AE1176" s="24"/>
      <c r="AF1176" s="4">
        <v>6.4036363636363625</v>
      </c>
      <c r="AG1176" s="4">
        <v>0</v>
      </c>
      <c r="AH1176" s="4">
        <f t="shared" si="372"/>
        <v>6.4036363636363625</v>
      </c>
    </row>
    <row r="1177" spans="1:34">
      <c r="A1177" s="16" t="s">
        <v>2702</v>
      </c>
      <c r="B1177" s="16" t="s">
        <v>2703</v>
      </c>
      <c r="C1177" s="16" t="s">
        <v>2704</v>
      </c>
      <c r="D1177" s="19">
        <v>41000</v>
      </c>
      <c r="E1177" s="16" t="s">
        <v>111</v>
      </c>
      <c r="F1177" s="20">
        <v>50</v>
      </c>
      <c r="G1177" s="20">
        <v>0</v>
      </c>
      <c r="H1177" s="20">
        <v>39</v>
      </c>
      <c r="I1177" s="20">
        <v>7</v>
      </c>
      <c r="J1177" s="21">
        <f t="shared" si="363"/>
        <v>475</v>
      </c>
      <c r="K1177" s="22">
        <v>72060.17</v>
      </c>
      <c r="L1177" s="19">
        <v>44804</v>
      </c>
      <c r="M1177" s="22">
        <v>15012.5</v>
      </c>
      <c r="N1177" s="22">
        <v>57047.67</v>
      </c>
      <c r="O1177" s="22">
        <f t="shared" si="364"/>
        <v>58008.47</v>
      </c>
      <c r="P1177" s="22">
        <v>960.8</v>
      </c>
      <c r="Q1177" s="22">
        <f t="shared" si="365"/>
        <v>120.1</v>
      </c>
      <c r="R1177" s="22">
        <f t="shared" si="366"/>
        <v>480.4</v>
      </c>
      <c r="S1177" s="22">
        <f t="shared" si="367"/>
        <v>56567.27</v>
      </c>
      <c r="U1177" s="22">
        <v>58008.47</v>
      </c>
      <c r="V1177" s="23">
        <v>40</v>
      </c>
      <c r="W1177" s="23">
        <v>50</v>
      </c>
      <c r="X1177" s="23">
        <f t="shared" si="368"/>
        <v>-10</v>
      </c>
      <c r="Y1177" s="24">
        <f t="shared" si="369"/>
        <v>-120</v>
      </c>
      <c r="Z1177" s="24">
        <f t="shared" si="370"/>
        <v>363</v>
      </c>
      <c r="AA1177" s="22">
        <f t="shared" si="374"/>
        <v>159.80294765840222</v>
      </c>
      <c r="AB1177" s="22">
        <f t="shared" si="375"/>
        <v>1917.6353719008266</v>
      </c>
      <c r="AC1177" s="22">
        <f t="shared" si="373"/>
        <v>56090.834628099175</v>
      </c>
      <c r="AD1177" s="22">
        <f t="shared" si="371"/>
        <v>-476.43537190082134</v>
      </c>
      <c r="AE1177" s="24"/>
      <c r="AF1177" s="4">
        <v>1917.6353719008266</v>
      </c>
      <c r="AG1177" s="4">
        <v>0</v>
      </c>
      <c r="AH1177" s="4">
        <f t="shared" si="372"/>
        <v>1917.6353719008266</v>
      </c>
    </row>
    <row r="1178" spans="1:34">
      <c r="A1178" s="16" t="s">
        <v>2705</v>
      </c>
      <c r="B1178" s="16" t="s">
        <v>2706</v>
      </c>
      <c r="C1178" s="16" t="s">
        <v>2268</v>
      </c>
      <c r="D1178" s="19">
        <v>41061</v>
      </c>
      <c r="E1178" s="16" t="s">
        <v>111</v>
      </c>
      <c r="F1178" s="20">
        <v>50</v>
      </c>
      <c r="G1178" s="20">
        <v>0</v>
      </c>
      <c r="H1178" s="20">
        <v>39</v>
      </c>
      <c r="I1178" s="20">
        <v>9</v>
      </c>
      <c r="J1178" s="21">
        <f t="shared" si="363"/>
        <v>477</v>
      </c>
      <c r="K1178" s="22">
        <v>323.93</v>
      </c>
      <c r="L1178" s="19">
        <v>44804</v>
      </c>
      <c r="M1178" s="22">
        <v>66.42</v>
      </c>
      <c r="N1178" s="22">
        <v>257.51</v>
      </c>
      <c r="O1178" s="22">
        <f t="shared" si="364"/>
        <v>261.83</v>
      </c>
      <c r="P1178" s="22">
        <v>4.32</v>
      </c>
      <c r="Q1178" s="22">
        <f t="shared" si="365"/>
        <v>0.54</v>
      </c>
      <c r="R1178" s="22">
        <f t="shared" si="366"/>
        <v>2.16</v>
      </c>
      <c r="S1178" s="22">
        <f t="shared" si="367"/>
        <v>255.35</v>
      </c>
      <c r="U1178" s="22">
        <v>261.83</v>
      </c>
      <c r="V1178" s="23">
        <v>40</v>
      </c>
      <c r="W1178" s="23">
        <v>50</v>
      </c>
      <c r="X1178" s="23">
        <f t="shared" si="368"/>
        <v>-10</v>
      </c>
      <c r="Y1178" s="24">
        <f t="shared" si="369"/>
        <v>-120</v>
      </c>
      <c r="Z1178" s="24">
        <f t="shared" si="370"/>
        <v>365</v>
      </c>
      <c r="AA1178" s="22">
        <f t="shared" si="374"/>
        <v>0.71734246575342464</v>
      </c>
      <c r="AB1178" s="22">
        <f t="shared" si="375"/>
        <v>8.6081095890410957</v>
      </c>
      <c r="AC1178" s="22">
        <f t="shared" si="373"/>
        <v>253.22189041095888</v>
      </c>
      <c r="AD1178" s="22">
        <f t="shared" si="371"/>
        <v>-2.1281095890411166</v>
      </c>
      <c r="AE1178" s="24"/>
      <c r="AF1178" s="4">
        <v>8.6081095890410957</v>
      </c>
      <c r="AG1178" s="4">
        <v>0</v>
      </c>
      <c r="AH1178" s="4">
        <f t="shared" si="372"/>
        <v>8.6081095890410957</v>
      </c>
    </row>
    <row r="1179" spans="1:34">
      <c r="A1179" s="16" t="s">
        <v>2707</v>
      </c>
      <c r="B1179" s="16" t="s">
        <v>2708</v>
      </c>
      <c r="C1179" s="16" t="s">
        <v>2308</v>
      </c>
      <c r="D1179" s="19">
        <v>41061</v>
      </c>
      <c r="E1179" s="16" t="s">
        <v>111</v>
      </c>
      <c r="F1179" s="20">
        <v>50</v>
      </c>
      <c r="G1179" s="20">
        <v>0</v>
      </c>
      <c r="H1179" s="20">
        <v>39</v>
      </c>
      <c r="I1179" s="20">
        <v>9</v>
      </c>
      <c r="J1179" s="21">
        <f t="shared" si="363"/>
        <v>477</v>
      </c>
      <c r="K1179" s="22">
        <v>1009.44</v>
      </c>
      <c r="L1179" s="19">
        <v>44804</v>
      </c>
      <c r="M1179" s="22">
        <v>206.95</v>
      </c>
      <c r="N1179" s="22">
        <v>802.49</v>
      </c>
      <c r="O1179" s="22">
        <f t="shared" si="364"/>
        <v>815.95</v>
      </c>
      <c r="P1179" s="22">
        <v>13.46</v>
      </c>
      <c r="Q1179" s="22">
        <f t="shared" si="365"/>
        <v>1.6825000000000001</v>
      </c>
      <c r="R1179" s="22">
        <f t="shared" si="366"/>
        <v>6.73</v>
      </c>
      <c r="S1179" s="22">
        <f t="shared" si="367"/>
        <v>795.76</v>
      </c>
      <c r="U1179" s="22">
        <v>815.95</v>
      </c>
      <c r="V1179" s="23">
        <v>40</v>
      </c>
      <c r="W1179" s="23">
        <v>50</v>
      </c>
      <c r="X1179" s="23">
        <f t="shared" si="368"/>
        <v>-10</v>
      </c>
      <c r="Y1179" s="24">
        <f t="shared" si="369"/>
        <v>-120</v>
      </c>
      <c r="Z1179" s="24">
        <f t="shared" si="370"/>
        <v>365</v>
      </c>
      <c r="AA1179" s="22">
        <f t="shared" si="374"/>
        <v>2.2354794520547947</v>
      </c>
      <c r="AB1179" s="22">
        <f t="shared" si="375"/>
        <v>26.825753424657535</v>
      </c>
      <c r="AC1179" s="22">
        <f t="shared" si="373"/>
        <v>789.12424657534257</v>
      </c>
      <c r="AD1179" s="22">
        <f t="shared" si="371"/>
        <v>-6.6357534246574232</v>
      </c>
      <c r="AE1179" s="24"/>
      <c r="AF1179" s="4">
        <v>26.825753424657535</v>
      </c>
      <c r="AG1179" s="4">
        <v>0</v>
      </c>
      <c r="AH1179" s="4">
        <f t="shared" si="372"/>
        <v>26.825753424657535</v>
      </c>
    </row>
    <row r="1180" spans="1:34">
      <c r="A1180" s="16" t="s">
        <v>2709</v>
      </c>
      <c r="B1180" s="16" t="s">
        <v>2710</v>
      </c>
      <c r="C1180" s="16" t="s">
        <v>2308</v>
      </c>
      <c r="D1180" s="19">
        <v>41091</v>
      </c>
      <c r="E1180" s="16" t="s">
        <v>111</v>
      </c>
      <c r="F1180" s="20">
        <v>50</v>
      </c>
      <c r="G1180" s="20">
        <v>0</v>
      </c>
      <c r="H1180" s="20">
        <v>39</v>
      </c>
      <c r="I1180" s="20">
        <v>10</v>
      </c>
      <c r="J1180" s="21">
        <f t="shared" si="363"/>
        <v>478</v>
      </c>
      <c r="K1180" s="22">
        <v>845.17</v>
      </c>
      <c r="L1180" s="19">
        <v>44804</v>
      </c>
      <c r="M1180" s="22">
        <v>171.82</v>
      </c>
      <c r="N1180" s="22">
        <v>673.35</v>
      </c>
      <c r="O1180" s="22">
        <f t="shared" si="364"/>
        <v>684.61</v>
      </c>
      <c r="P1180" s="22">
        <v>11.26</v>
      </c>
      <c r="Q1180" s="22">
        <f t="shared" si="365"/>
        <v>1.4075</v>
      </c>
      <c r="R1180" s="22">
        <f t="shared" si="366"/>
        <v>5.63</v>
      </c>
      <c r="S1180" s="22">
        <f t="shared" si="367"/>
        <v>667.72</v>
      </c>
      <c r="U1180" s="22">
        <v>684.61</v>
      </c>
      <c r="V1180" s="23">
        <v>40</v>
      </c>
      <c r="W1180" s="23">
        <v>50</v>
      </c>
      <c r="X1180" s="23">
        <f t="shared" si="368"/>
        <v>-10</v>
      </c>
      <c r="Y1180" s="24">
        <f t="shared" si="369"/>
        <v>-120</v>
      </c>
      <c r="Z1180" s="24">
        <f t="shared" si="370"/>
        <v>366</v>
      </c>
      <c r="AA1180" s="22">
        <f t="shared" si="374"/>
        <v>1.8705191256830602</v>
      </c>
      <c r="AB1180" s="22">
        <f t="shared" si="375"/>
        <v>22.446229508196723</v>
      </c>
      <c r="AC1180" s="22">
        <f t="shared" si="373"/>
        <v>662.16377049180323</v>
      </c>
      <c r="AD1180" s="22">
        <f t="shared" si="371"/>
        <v>-5.5562295081967932</v>
      </c>
      <c r="AE1180" s="24"/>
      <c r="AF1180" s="4">
        <v>22.446229508196723</v>
      </c>
      <c r="AG1180" s="4">
        <v>0</v>
      </c>
      <c r="AH1180" s="4">
        <f t="shared" si="372"/>
        <v>22.446229508196723</v>
      </c>
    </row>
    <row r="1181" spans="1:34">
      <c r="A1181" s="16" t="s">
        <v>2711</v>
      </c>
      <c r="B1181" s="16" t="s">
        <v>2712</v>
      </c>
      <c r="C1181" s="16" t="s">
        <v>2308</v>
      </c>
      <c r="D1181" s="19">
        <v>41122</v>
      </c>
      <c r="E1181" s="16" t="s">
        <v>111</v>
      </c>
      <c r="F1181" s="20">
        <v>50</v>
      </c>
      <c r="G1181" s="20">
        <v>0</v>
      </c>
      <c r="H1181" s="20">
        <v>39</v>
      </c>
      <c r="I1181" s="20">
        <v>11</v>
      </c>
      <c r="J1181" s="21">
        <f t="shared" si="363"/>
        <v>479</v>
      </c>
      <c r="K1181" s="22">
        <v>2586.34</v>
      </c>
      <c r="L1181" s="19">
        <v>44804</v>
      </c>
      <c r="M1181" s="22">
        <v>521.54999999999995</v>
      </c>
      <c r="N1181" s="22">
        <v>2064.79</v>
      </c>
      <c r="O1181" s="22">
        <f t="shared" si="364"/>
        <v>2099.27</v>
      </c>
      <c r="P1181" s="22">
        <v>34.479999999999997</v>
      </c>
      <c r="Q1181" s="22">
        <f t="shared" si="365"/>
        <v>4.3099999999999996</v>
      </c>
      <c r="R1181" s="22">
        <f t="shared" si="366"/>
        <v>17.239999999999998</v>
      </c>
      <c r="S1181" s="22">
        <f t="shared" si="367"/>
        <v>2047.55</v>
      </c>
      <c r="U1181" s="22">
        <v>2099.27</v>
      </c>
      <c r="V1181" s="23">
        <v>40</v>
      </c>
      <c r="W1181" s="23">
        <v>50</v>
      </c>
      <c r="X1181" s="23">
        <f t="shared" si="368"/>
        <v>-10</v>
      </c>
      <c r="Y1181" s="24">
        <f t="shared" si="369"/>
        <v>-120</v>
      </c>
      <c r="Z1181" s="24">
        <f t="shared" si="370"/>
        <v>367</v>
      </c>
      <c r="AA1181" s="22">
        <f t="shared" si="374"/>
        <v>5.7200817438692102</v>
      </c>
      <c r="AB1181" s="22">
        <f t="shared" si="375"/>
        <v>68.64098092643053</v>
      </c>
      <c r="AC1181" s="22">
        <f t="shared" si="373"/>
        <v>2030.6290190735695</v>
      </c>
      <c r="AD1181" s="22">
        <f t="shared" si="371"/>
        <v>-16.920980926430502</v>
      </c>
      <c r="AE1181" s="24"/>
      <c r="AF1181" s="4">
        <v>68.64098092643053</v>
      </c>
      <c r="AG1181" s="4">
        <v>0</v>
      </c>
      <c r="AH1181" s="4">
        <f t="shared" si="372"/>
        <v>68.64098092643053</v>
      </c>
    </row>
    <row r="1182" spans="1:34">
      <c r="A1182" s="16" t="s">
        <v>2713</v>
      </c>
      <c r="B1182" s="16" t="s">
        <v>2714</v>
      </c>
      <c r="C1182" s="16" t="s">
        <v>2715</v>
      </c>
      <c r="D1182" s="19">
        <v>41091</v>
      </c>
      <c r="E1182" s="16" t="s">
        <v>111</v>
      </c>
      <c r="F1182" s="20">
        <v>50</v>
      </c>
      <c r="G1182" s="20">
        <v>0</v>
      </c>
      <c r="H1182" s="20">
        <v>39</v>
      </c>
      <c r="I1182" s="20">
        <v>10</v>
      </c>
      <c r="J1182" s="21">
        <f t="shared" si="363"/>
        <v>478</v>
      </c>
      <c r="K1182" s="22">
        <v>118.96</v>
      </c>
      <c r="L1182" s="19">
        <v>44804</v>
      </c>
      <c r="M1182" s="22">
        <v>24.2</v>
      </c>
      <c r="N1182" s="22">
        <v>94.76</v>
      </c>
      <c r="O1182" s="22">
        <f t="shared" si="364"/>
        <v>96.34</v>
      </c>
      <c r="P1182" s="22">
        <v>1.58</v>
      </c>
      <c r="Q1182" s="22">
        <f t="shared" si="365"/>
        <v>0.19750000000000001</v>
      </c>
      <c r="R1182" s="22">
        <f t="shared" si="366"/>
        <v>0.79</v>
      </c>
      <c r="S1182" s="22">
        <f t="shared" si="367"/>
        <v>93.97</v>
      </c>
      <c r="U1182" s="22">
        <v>96.34</v>
      </c>
      <c r="V1182" s="23">
        <v>40</v>
      </c>
      <c r="W1182" s="23">
        <v>50</v>
      </c>
      <c r="X1182" s="23">
        <f t="shared" si="368"/>
        <v>-10</v>
      </c>
      <c r="Y1182" s="24">
        <f t="shared" si="369"/>
        <v>-120</v>
      </c>
      <c r="Z1182" s="24">
        <f t="shared" si="370"/>
        <v>366</v>
      </c>
      <c r="AA1182" s="22">
        <f t="shared" si="374"/>
        <v>0.26322404371584701</v>
      </c>
      <c r="AB1182" s="22">
        <f t="shared" si="375"/>
        <v>3.1586885245901639</v>
      </c>
      <c r="AC1182" s="22">
        <f t="shared" si="373"/>
        <v>93.181311475409842</v>
      </c>
      <c r="AD1182" s="22">
        <f t="shared" si="371"/>
        <v>-0.7886885245901567</v>
      </c>
      <c r="AE1182" s="24"/>
      <c r="AF1182" s="4">
        <v>3.1586885245901639</v>
      </c>
      <c r="AG1182" s="4">
        <v>0</v>
      </c>
      <c r="AH1182" s="4">
        <f t="shared" si="372"/>
        <v>3.1586885245901639</v>
      </c>
    </row>
    <row r="1183" spans="1:34">
      <c r="A1183" s="16" t="s">
        <v>2716</v>
      </c>
      <c r="B1183" s="16" t="s">
        <v>2717</v>
      </c>
      <c r="C1183" s="16" t="s">
        <v>1714</v>
      </c>
      <c r="D1183" s="19">
        <v>41091</v>
      </c>
      <c r="E1183" s="16" t="s">
        <v>111</v>
      </c>
      <c r="F1183" s="20">
        <v>50</v>
      </c>
      <c r="G1183" s="20">
        <v>0</v>
      </c>
      <c r="H1183" s="20">
        <v>39</v>
      </c>
      <c r="I1183" s="20">
        <v>10</v>
      </c>
      <c r="J1183" s="21">
        <f t="shared" si="363"/>
        <v>478</v>
      </c>
      <c r="K1183" s="22">
        <v>1701.64</v>
      </c>
      <c r="L1183" s="19">
        <v>44804</v>
      </c>
      <c r="M1183" s="22">
        <v>345.98</v>
      </c>
      <c r="N1183" s="22">
        <v>1355.66</v>
      </c>
      <c r="O1183" s="22">
        <f t="shared" si="364"/>
        <v>1378.3400000000001</v>
      </c>
      <c r="P1183" s="22">
        <v>22.68</v>
      </c>
      <c r="Q1183" s="22">
        <f t="shared" si="365"/>
        <v>2.835</v>
      </c>
      <c r="R1183" s="22">
        <f t="shared" si="366"/>
        <v>11.34</v>
      </c>
      <c r="S1183" s="22">
        <f t="shared" si="367"/>
        <v>1344.3200000000002</v>
      </c>
      <c r="U1183" s="22">
        <v>1378.3400000000001</v>
      </c>
      <c r="V1183" s="23">
        <v>40</v>
      </c>
      <c r="W1183" s="23">
        <v>50</v>
      </c>
      <c r="X1183" s="23">
        <f t="shared" si="368"/>
        <v>-10</v>
      </c>
      <c r="Y1183" s="24">
        <f t="shared" si="369"/>
        <v>-120</v>
      </c>
      <c r="Z1183" s="24">
        <f t="shared" si="370"/>
        <v>366</v>
      </c>
      <c r="AA1183" s="22">
        <f t="shared" si="374"/>
        <v>3.7659562841530057</v>
      </c>
      <c r="AB1183" s="22">
        <f t="shared" si="375"/>
        <v>45.191475409836066</v>
      </c>
      <c r="AC1183" s="22">
        <f t="shared" si="373"/>
        <v>1333.148524590164</v>
      </c>
      <c r="AD1183" s="22">
        <f t="shared" si="371"/>
        <v>-11.171475409836148</v>
      </c>
      <c r="AE1183" s="24"/>
      <c r="AF1183" s="4">
        <v>45.191475409836066</v>
      </c>
      <c r="AG1183" s="4">
        <v>0</v>
      </c>
      <c r="AH1183" s="4">
        <f t="shared" si="372"/>
        <v>45.191475409836066</v>
      </c>
    </row>
    <row r="1184" spans="1:34">
      <c r="A1184" s="16" t="s">
        <v>2718</v>
      </c>
      <c r="B1184" s="16" t="s">
        <v>2719</v>
      </c>
      <c r="C1184" s="16" t="s">
        <v>2308</v>
      </c>
      <c r="D1184" s="19">
        <v>41153</v>
      </c>
      <c r="E1184" s="16" t="s">
        <v>111</v>
      </c>
      <c r="F1184" s="20">
        <v>50</v>
      </c>
      <c r="G1184" s="20">
        <v>0</v>
      </c>
      <c r="H1184" s="20">
        <v>40</v>
      </c>
      <c r="I1184" s="20">
        <v>0</v>
      </c>
      <c r="J1184" s="21">
        <f t="shared" ref="J1184:J1247" si="376">(H1184*12)+I1184</f>
        <v>480</v>
      </c>
      <c r="K1184" s="22">
        <v>997.29</v>
      </c>
      <c r="L1184" s="19">
        <v>44804</v>
      </c>
      <c r="M1184" s="22">
        <v>199.5</v>
      </c>
      <c r="N1184" s="22">
        <v>797.79</v>
      </c>
      <c r="O1184" s="22">
        <f t="shared" ref="O1184:O1247" si="377">+N1184+P1184</f>
        <v>811.08999999999992</v>
      </c>
      <c r="P1184" s="22">
        <v>13.3</v>
      </c>
      <c r="Q1184" s="22">
        <f t="shared" ref="Q1184:Q1247" si="378">+P1184/8</f>
        <v>1.6625000000000001</v>
      </c>
      <c r="R1184" s="22">
        <f t="shared" ref="R1184:R1247" si="379">+Q1184*4</f>
        <v>6.65</v>
      </c>
      <c r="S1184" s="22">
        <f t="shared" ref="S1184:S1247" si="380">+O1184-P1184-R1184</f>
        <v>791.14</v>
      </c>
      <c r="U1184" s="22">
        <v>811.08999999999992</v>
      </c>
      <c r="V1184" s="23">
        <v>40</v>
      </c>
      <c r="W1184" s="23">
        <v>50</v>
      </c>
      <c r="X1184" s="23">
        <f t="shared" ref="X1184:X1247" si="381">+V1184-W1184</f>
        <v>-10</v>
      </c>
      <c r="Y1184" s="24">
        <f t="shared" ref="Y1184:Y1247" si="382">+X1184*12</f>
        <v>-120</v>
      </c>
      <c r="Z1184" s="24">
        <f t="shared" ref="Z1184:Z1247" si="383">+J1184+Y1184+8</f>
        <v>368</v>
      </c>
      <c r="AA1184" s="22">
        <f t="shared" si="374"/>
        <v>2.2040489130434779</v>
      </c>
      <c r="AB1184" s="22">
        <f t="shared" si="375"/>
        <v>26.448586956521737</v>
      </c>
      <c r="AC1184" s="22">
        <f t="shared" si="373"/>
        <v>784.64141304347822</v>
      </c>
      <c r="AD1184" s="22">
        <f t="shared" ref="AD1184:AD1247" si="384">+AC1184-S1184</f>
        <v>-6.4985869565217627</v>
      </c>
      <c r="AE1184" s="24"/>
      <c r="AF1184" s="4">
        <v>26.448586956521737</v>
      </c>
      <c r="AG1184" s="4">
        <v>0</v>
      </c>
      <c r="AH1184" s="4">
        <f t="shared" ref="AH1184:AH1247" si="385">+AF1184+AG1184</f>
        <v>26.448586956521737</v>
      </c>
    </row>
    <row r="1185" spans="1:34">
      <c r="A1185" s="16" t="s">
        <v>2720</v>
      </c>
      <c r="B1185" s="16" t="s">
        <v>2721</v>
      </c>
      <c r="C1185" s="16" t="s">
        <v>2722</v>
      </c>
      <c r="D1185" s="19">
        <v>41183</v>
      </c>
      <c r="E1185" s="16" t="s">
        <v>111</v>
      </c>
      <c r="F1185" s="20">
        <v>50</v>
      </c>
      <c r="G1185" s="20">
        <v>0</v>
      </c>
      <c r="H1185" s="20">
        <v>40</v>
      </c>
      <c r="I1185" s="20">
        <v>1</v>
      </c>
      <c r="J1185" s="21">
        <f t="shared" si="376"/>
        <v>481</v>
      </c>
      <c r="K1185" s="22">
        <v>9497.4</v>
      </c>
      <c r="L1185" s="19">
        <v>44804</v>
      </c>
      <c r="M1185" s="22">
        <v>1883.68</v>
      </c>
      <c r="N1185" s="22">
        <v>7613.72</v>
      </c>
      <c r="O1185" s="22">
        <f t="shared" si="377"/>
        <v>7740.35</v>
      </c>
      <c r="P1185" s="22">
        <v>126.63</v>
      </c>
      <c r="Q1185" s="22">
        <f t="shared" si="378"/>
        <v>15.828749999999999</v>
      </c>
      <c r="R1185" s="22">
        <f t="shared" si="379"/>
        <v>63.314999999999998</v>
      </c>
      <c r="S1185" s="22">
        <f t="shared" si="380"/>
        <v>7550.4050000000007</v>
      </c>
      <c r="U1185" s="22">
        <v>7740.35</v>
      </c>
      <c r="V1185" s="23">
        <v>40</v>
      </c>
      <c r="W1185" s="23">
        <v>50</v>
      </c>
      <c r="X1185" s="23">
        <f t="shared" si="381"/>
        <v>-10</v>
      </c>
      <c r="Y1185" s="24">
        <f t="shared" si="382"/>
        <v>-120</v>
      </c>
      <c r="Z1185" s="24">
        <f t="shared" si="383"/>
        <v>369</v>
      </c>
      <c r="AA1185" s="22">
        <f t="shared" si="374"/>
        <v>20.976558265582657</v>
      </c>
      <c r="AB1185" s="22">
        <f t="shared" si="375"/>
        <v>251.7186991869919</v>
      </c>
      <c r="AC1185" s="22">
        <f t="shared" si="373"/>
        <v>7488.6313008130082</v>
      </c>
      <c r="AD1185" s="22">
        <f t="shared" si="384"/>
        <v>-61.773699186992417</v>
      </c>
      <c r="AE1185" s="24"/>
      <c r="AF1185" s="4">
        <v>251.7186991869919</v>
      </c>
      <c r="AG1185" s="4">
        <v>0</v>
      </c>
      <c r="AH1185" s="4">
        <f t="shared" si="385"/>
        <v>251.7186991869919</v>
      </c>
    </row>
    <row r="1186" spans="1:34">
      <c r="A1186" s="16" t="s">
        <v>2723</v>
      </c>
      <c r="B1186" s="16" t="s">
        <v>2724</v>
      </c>
      <c r="C1186" s="16" t="s">
        <v>2436</v>
      </c>
      <c r="D1186" s="19">
        <v>41183</v>
      </c>
      <c r="E1186" s="16" t="s">
        <v>111</v>
      </c>
      <c r="F1186" s="20">
        <v>50</v>
      </c>
      <c r="G1186" s="20">
        <v>0</v>
      </c>
      <c r="H1186" s="20">
        <v>40</v>
      </c>
      <c r="I1186" s="20">
        <v>1</v>
      </c>
      <c r="J1186" s="21">
        <f t="shared" si="376"/>
        <v>481</v>
      </c>
      <c r="K1186" s="22">
        <v>273.52999999999997</v>
      </c>
      <c r="L1186" s="19">
        <v>44804</v>
      </c>
      <c r="M1186" s="22">
        <v>54.25</v>
      </c>
      <c r="N1186" s="22">
        <v>219.28</v>
      </c>
      <c r="O1186" s="22">
        <f t="shared" si="377"/>
        <v>222.92</v>
      </c>
      <c r="P1186" s="22">
        <v>3.64</v>
      </c>
      <c r="Q1186" s="22">
        <f t="shared" si="378"/>
        <v>0.45500000000000002</v>
      </c>
      <c r="R1186" s="22">
        <f t="shared" si="379"/>
        <v>1.82</v>
      </c>
      <c r="S1186" s="22">
        <f t="shared" si="380"/>
        <v>217.46</v>
      </c>
      <c r="U1186" s="22">
        <v>222.92</v>
      </c>
      <c r="V1186" s="23">
        <v>40</v>
      </c>
      <c r="W1186" s="23">
        <v>50</v>
      </c>
      <c r="X1186" s="23">
        <f t="shared" si="381"/>
        <v>-10</v>
      </c>
      <c r="Y1186" s="24">
        <f t="shared" si="382"/>
        <v>-120</v>
      </c>
      <c r="Z1186" s="24">
        <f t="shared" si="383"/>
        <v>369</v>
      </c>
      <c r="AA1186" s="22">
        <f t="shared" si="374"/>
        <v>0.60411924119241189</v>
      </c>
      <c r="AB1186" s="22">
        <f t="shared" si="375"/>
        <v>7.2494308943089427</v>
      </c>
      <c r="AC1186" s="22">
        <f t="shared" si="373"/>
        <v>215.67056910569104</v>
      </c>
      <c r="AD1186" s="22">
        <f t="shared" si="384"/>
        <v>-1.7894308943089641</v>
      </c>
      <c r="AE1186" s="24"/>
      <c r="AF1186" s="4">
        <v>7.2494308943089427</v>
      </c>
      <c r="AG1186" s="4">
        <v>0</v>
      </c>
      <c r="AH1186" s="4">
        <f t="shared" si="385"/>
        <v>7.2494308943089427</v>
      </c>
    </row>
    <row r="1187" spans="1:34">
      <c r="A1187" s="16" t="s">
        <v>2725</v>
      </c>
      <c r="B1187" s="16" t="s">
        <v>2726</v>
      </c>
      <c r="C1187" s="16" t="s">
        <v>1736</v>
      </c>
      <c r="D1187" s="19">
        <v>41183</v>
      </c>
      <c r="E1187" s="16" t="s">
        <v>111</v>
      </c>
      <c r="F1187" s="20">
        <v>50</v>
      </c>
      <c r="G1187" s="20">
        <v>0</v>
      </c>
      <c r="H1187" s="20">
        <v>40</v>
      </c>
      <c r="I1187" s="20">
        <v>1</v>
      </c>
      <c r="J1187" s="21">
        <f t="shared" si="376"/>
        <v>481</v>
      </c>
      <c r="K1187" s="22">
        <v>116.88</v>
      </c>
      <c r="L1187" s="19">
        <v>44804</v>
      </c>
      <c r="M1187" s="22">
        <v>23.22</v>
      </c>
      <c r="N1187" s="22">
        <v>93.66</v>
      </c>
      <c r="O1187" s="22">
        <f t="shared" si="377"/>
        <v>95.22</v>
      </c>
      <c r="P1187" s="22">
        <v>1.56</v>
      </c>
      <c r="Q1187" s="22">
        <f t="shared" si="378"/>
        <v>0.19500000000000001</v>
      </c>
      <c r="R1187" s="22">
        <f t="shared" si="379"/>
        <v>0.78</v>
      </c>
      <c r="S1187" s="22">
        <f t="shared" si="380"/>
        <v>92.88</v>
      </c>
      <c r="U1187" s="22">
        <v>95.22</v>
      </c>
      <c r="V1187" s="23">
        <v>40</v>
      </c>
      <c r="W1187" s="23">
        <v>50</v>
      </c>
      <c r="X1187" s="23">
        <f t="shared" si="381"/>
        <v>-10</v>
      </c>
      <c r="Y1187" s="24">
        <f t="shared" si="382"/>
        <v>-120</v>
      </c>
      <c r="Z1187" s="24">
        <f t="shared" si="383"/>
        <v>369</v>
      </c>
      <c r="AA1187" s="22">
        <f t="shared" si="374"/>
        <v>0.25804878048780489</v>
      </c>
      <c r="AB1187" s="22">
        <f t="shared" si="375"/>
        <v>3.0965853658536586</v>
      </c>
      <c r="AC1187" s="22">
        <f t="shared" si="373"/>
        <v>92.123414634146343</v>
      </c>
      <c r="AD1187" s="22">
        <f t="shared" si="384"/>
        <v>-0.75658536585365255</v>
      </c>
      <c r="AE1187" s="24"/>
      <c r="AF1187" s="4">
        <v>3.0965853658536586</v>
      </c>
      <c r="AG1187" s="4">
        <v>0</v>
      </c>
      <c r="AH1187" s="4">
        <f t="shared" si="385"/>
        <v>3.0965853658536586</v>
      </c>
    </row>
    <row r="1188" spans="1:34">
      <c r="A1188" s="16" t="s">
        <v>2727</v>
      </c>
      <c r="B1188" s="16" t="s">
        <v>2728</v>
      </c>
      <c r="C1188" s="16" t="s">
        <v>2308</v>
      </c>
      <c r="D1188" s="19">
        <v>41244</v>
      </c>
      <c r="E1188" s="16" t="s">
        <v>111</v>
      </c>
      <c r="F1188" s="20">
        <v>50</v>
      </c>
      <c r="G1188" s="20">
        <v>0</v>
      </c>
      <c r="H1188" s="20">
        <v>40</v>
      </c>
      <c r="I1188" s="20">
        <v>3</v>
      </c>
      <c r="J1188" s="21">
        <f t="shared" si="376"/>
        <v>483</v>
      </c>
      <c r="K1188" s="22">
        <v>876.98</v>
      </c>
      <c r="L1188" s="19">
        <v>44804</v>
      </c>
      <c r="M1188" s="22">
        <v>171.01</v>
      </c>
      <c r="N1188" s="22">
        <v>705.97</v>
      </c>
      <c r="O1188" s="22">
        <f t="shared" si="377"/>
        <v>717.66000000000008</v>
      </c>
      <c r="P1188" s="22">
        <v>11.69</v>
      </c>
      <c r="Q1188" s="22">
        <f t="shared" si="378"/>
        <v>1.4612499999999999</v>
      </c>
      <c r="R1188" s="22">
        <f t="shared" si="379"/>
        <v>5.8449999999999998</v>
      </c>
      <c r="S1188" s="22">
        <f t="shared" si="380"/>
        <v>700.125</v>
      </c>
      <c r="U1188" s="22">
        <v>717.66000000000008</v>
      </c>
      <c r="V1188" s="23">
        <v>40</v>
      </c>
      <c r="W1188" s="23">
        <v>50</v>
      </c>
      <c r="X1188" s="23">
        <f t="shared" si="381"/>
        <v>-10</v>
      </c>
      <c r="Y1188" s="24">
        <f t="shared" si="382"/>
        <v>-120</v>
      </c>
      <c r="Z1188" s="24">
        <f t="shared" si="383"/>
        <v>371</v>
      </c>
      <c r="AA1188" s="22">
        <f t="shared" si="374"/>
        <v>1.9343935309973048</v>
      </c>
      <c r="AB1188" s="22">
        <f t="shared" si="375"/>
        <v>23.212722371967658</v>
      </c>
      <c r="AC1188" s="22">
        <f t="shared" si="373"/>
        <v>694.44727762803245</v>
      </c>
      <c r="AD1188" s="22">
        <f t="shared" si="384"/>
        <v>-5.6777223719675476</v>
      </c>
      <c r="AE1188" s="24"/>
      <c r="AF1188" s="4">
        <v>23.212722371967658</v>
      </c>
      <c r="AG1188" s="4">
        <v>0</v>
      </c>
      <c r="AH1188" s="4">
        <f t="shared" si="385"/>
        <v>23.212722371967658</v>
      </c>
    </row>
    <row r="1189" spans="1:34">
      <c r="A1189" s="16" t="s">
        <v>2729</v>
      </c>
      <c r="B1189" s="16" t="s">
        <v>2730</v>
      </c>
      <c r="C1189" s="16" t="s">
        <v>2731</v>
      </c>
      <c r="D1189" s="19">
        <v>41275</v>
      </c>
      <c r="E1189" s="16" t="s">
        <v>111</v>
      </c>
      <c r="F1189" s="20">
        <v>50</v>
      </c>
      <c r="G1189" s="20">
        <v>0</v>
      </c>
      <c r="H1189" s="20">
        <v>40</v>
      </c>
      <c r="I1189" s="20">
        <v>4</v>
      </c>
      <c r="J1189" s="21">
        <f t="shared" si="376"/>
        <v>484</v>
      </c>
      <c r="K1189" s="22">
        <v>1006.21</v>
      </c>
      <c r="L1189" s="19">
        <v>44804</v>
      </c>
      <c r="M1189" s="22">
        <v>194.6</v>
      </c>
      <c r="N1189" s="22">
        <v>811.61</v>
      </c>
      <c r="O1189" s="22">
        <f t="shared" si="377"/>
        <v>825.03</v>
      </c>
      <c r="P1189" s="22">
        <v>13.42</v>
      </c>
      <c r="Q1189" s="22">
        <f t="shared" si="378"/>
        <v>1.6775</v>
      </c>
      <c r="R1189" s="22">
        <f t="shared" si="379"/>
        <v>6.71</v>
      </c>
      <c r="S1189" s="22">
        <f t="shared" si="380"/>
        <v>804.9</v>
      </c>
      <c r="U1189" s="22">
        <v>825.03</v>
      </c>
      <c r="V1189" s="23">
        <v>40</v>
      </c>
      <c r="W1189" s="23">
        <v>50</v>
      </c>
      <c r="X1189" s="23">
        <f t="shared" si="381"/>
        <v>-10</v>
      </c>
      <c r="Y1189" s="24">
        <f t="shared" si="382"/>
        <v>-120</v>
      </c>
      <c r="Z1189" s="24">
        <f t="shared" si="383"/>
        <v>372</v>
      </c>
      <c r="AA1189" s="22">
        <f t="shared" si="374"/>
        <v>2.2178225806451612</v>
      </c>
      <c r="AB1189" s="22">
        <f t="shared" si="375"/>
        <v>26.613870967741935</v>
      </c>
      <c r="AC1189" s="22">
        <f t="shared" si="373"/>
        <v>798.41612903225803</v>
      </c>
      <c r="AD1189" s="22">
        <f t="shared" si="384"/>
        <v>-6.4838709677419502</v>
      </c>
      <c r="AE1189" s="24"/>
      <c r="AF1189" s="4">
        <v>26.613870967741935</v>
      </c>
      <c r="AG1189" s="4">
        <v>0</v>
      </c>
      <c r="AH1189" s="4">
        <f t="shared" si="385"/>
        <v>26.613870967741935</v>
      </c>
    </row>
    <row r="1190" spans="1:34">
      <c r="A1190" s="16" t="s">
        <v>2732</v>
      </c>
      <c r="B1190" s="16" t="s">
        <v>2733</v>
      </c>
      <c r="C1190" s="16" t="s">
        <v>2734</v>
      </c>
      <c r="D1190" s="19">
        <v>41275</v>
      </c>
      <c r="E1190" s="16" t="s">
        <v>111</v>
      </c>
      <c r="F1190" s="20">
        <v>50</v>
      </c>
      <c r="G1190" s="20">
        <v>0</v>
      </c>
      <c r="H1190" s="20">
        <v>40</v>
      </c>
      <c r="I1190" s="20">
        <v>4</v>
      </c>
      <c r="J1190" s="21">
        <f t="shared" si="376"/>
        <v>484</v>
      </c>
      <c r="K1190" s="22">
        <v>123.85</v>
      </c>
      <c r="L1190" s="19">
        <v>44804</v>
      </c>
      <c r="M1190" s="22">
        <v>23.98</v>
      </c>
      <c r="N1190" s="22">
        <v>99.87</v>
      </c>
      <c r="O1190" s="22">
        <f t="shared" si="377"/>
        <v>101.52000000000001</v>
      </c>
      <c r="P1190" s="22">
        <v>1.65</v>
      </c>
      <c r="Q1190" s="22">
        <f t="shared" si="378"/>
        <v>0.20624999999999999</v>
      </c>
      <c r="R1190" s="22">
        <f t="shared" si="379"/>
        <v>0.82499999999999996</v>
      </c>
      <c r="S1190" s="22">
        <f t="shared" si="380"/>
        <v>99.045000000000002</v>
      </c>
      <c r="U1190" s="22">
        <v>101.52000000000001</v>
      </c>
      <c r="V1190" s="23">
        <v>40</v>
      </c>
      <c r="W1190" s="23">
        <v>50</v>
      </c>
      <c r="X1190" s="23">
        <f t="shared" si="381"/>
        <v>-10</v>
      </c>
      <c r="Y1190" s="24">
        <f t="shared" si="382"/>
        <v>-120</v>
      </c>
      <c r="Z1190" s="24">
        <f t="shared" si="383"/>
        <v>372</v>
      </c>
      <c r="AA1190" s="22">
        <f t="shared" si="374"/>
        <v>0.27290322580645165</v>
      </c>
      <c r="AB1190" s="22">
        <f t="shared" si="375"/>
        <v>3.2748387096774199</v>
      </c>
      <c r="AC1190" s="22">
        <f t="shared" si="373"/>
        <v>98.245161290322585</v>
      </c>
      <c r="AD1190" s="22">
        <f t="shared" si="384"/>
        <v>-0.79983870967741666</v>
      </c>
      <c r="AE1190" s="24"/>
      <c r="AF1190" s="4">
        <v>3.2748387096774199</v>
      </c>
      <c r="AG1190" s="4">
        <v>0</v>
      </c>
      <c r="AH1190" s="4">
        <f t="shared" si="385"/>
        <v>3.2748387096774199</v>
      </c>
    </row>
    <row r="1191" spans="1:34">
      <c r="A1191" s="16" t="s">
        <v>2735</v>
      </c>
      <c r="B1191" s="16" t="s">
        <v>2736</v>
      </c>
      <c r="C1191" s="16" t="s">
        <v>1826</v>
      </c>
      <c r="D1191" s="19">
        <v>41274</v>
      </c>
      <c r="E1191" s="16" t="s">
        <v>111</v>
      </c>
      <c r="F1191" s="20">
        <v>50</v>
      </c>
      <c r="G1191" s="20">
        <v>0</v>
      </c>
      <c r="H1191" s="20">
        <v>40</v>
      </c>
      <c r="I1191" s="20">
        <v>4</v>
      </c>
      <c r="J1191" s="21">
        <f t="shared" si="376"/>
        <v>484</v>
      </c>
      <c r="K1191" s="22">
        <v>-12323</v>
      </c>
      <c r="L1191" s="19">
        <v>44804</v>
      </c>
      <c r="M1191" s="22">
        <v>-12323</v>
      </c>
      <c r="N1191" s="22">
        <v>0</v>
      </c>
      <c r="O1191" s="22">
        <f t="shared" si="377"/>
        <v>0</v>
      </c>
      <c r="P1191" s="22">
        <v>0</v>
      </c>
      <c r="Q1191" s="22">
        <f t="shared" si="378"/>
        <v>0</v>
      </c>
      <c r="R1191" s="22">
        <f t="shared" si="379"/>
        <v>0</v>
      </c>
      <c r="S1191" s="22">
        <f t="shared" si="380"/>
        <v>0</v>
      </c>
      <c r="U1191" s="22">
        <v>0</v>
      </c>
      <c r="V1191" s="23">
        <v>50</v>
      </c>
      <c r="W1191" s="23">
        <v>50</v>
      </c>
      <c r="X1191" s="23">
        <f t="shared" si="381"/>
        <v>0</v>
      </c>
      <c r="Y1191" s="24">
        <f t="shared" si="382"/>
        <v>0</v>
      </c>
      <c r="Z1191" s="24">
        <f t="shared" si="383"/>
        <v>492</v>
      </c>
      <c r="AA1191" s="22">
        <f t="shared" si="374"/>
        <v>0</v>
      </c>
      <c r="AB1191" s="22">
        <f t="shared" si="375"/>
        <v>0</v>
      </c>
      <c r="AC1191" s="22">
        <f t="shared" si="373"/>
        <v>0</v>
      </c>
      <c r="AD1191" s="22">
        <f t="shared" si="384"/>
        <v>0</v>
      </c>
      <c r="AE1191" s="24"/>
      <c r="AF1191" s="4">
        <v>0</v>
      </c>
      <c r="AG1191" s="4">
        <v>0</v>
      </c>
      <c r="AH1191" s="4">
        <f t="shared" si="385"/>
        <v>0</v>
      </c>
    </row>
    <row r="1192" spans="1:34">
      <c r="A1192" s="16" t="s">
        <v>2737</v>
      </c>
      <c r="B1192" s="16" t="s">
        <v>2738</v>
      </c>
      <c r="C1192" s="16" t="s">
        <v>1829</v>
      </c>
      <c r="D1192" s="19">
        <v>41274</v>
      </c>
      <c r="E1192" s="16" t="s">
        <v>45</v>
      </c>
      <c r="F1192" s="20">
        <v>0</v>
      </c>
      <c r="G1192" s="20">
        <v>0</v>
      </c>
      <c r="H1192" s="20">
        <v>0</v>
      </c>
      <c r="I1192" s="20">
        <v>0</v>
      </c>
      <c r="J1192" s="21">
        <f t="shared" si="376"/>
        <v>0</v>
      </c>
      <c r="K1192" s="22">
        <v>7394</v>
      </c>
      <c r="L1192" s="19">
        <v>44804</v>
      </c>
      <c r="M1192" s="22">
        <v>0</v>
      </c>
      <c r="N1192" s="22">
        <v>7394</v>
      </c>
      <c r="O1192" s="22">
        <f t="shared" si="377"/>
        <v>7394</v>
      </c>
      <c r="P1192" s="22">
        <v>0</v>
      </c>
      <c r="Q1192" s="22">
        <f t="shared" si="378"/>
        <v>0</v>
      </c>
      <c r="R1192" s="22">
        <f t="shared" si="379"/>
        <v>0</v>
      </c>
      <c r="S1192" s="22">
        <f t="shared" si="380"/>
        <v>7394</v>
      </c>
      <c r="U1192" s="22">
        <v>7394</v>
      </c>
      <c r="V1192" s="23">
        <v>0</v>
      </c>
      <c r="W1192" s="23">
        <v>0</v>
      </c>
      <c r="X1192" s="23">
        <f t="shared" si="381"/>
        <v>0</v>
      </c>
      <c r="Y1192" s="24">
        <f t="shared" si="382"/>
        <v>0</v>
      </c>
      <c r="Z1192" s="24">
        <f t="shared" si="383"/>
        <v>8</v>
      </c>
      <c r="AA1192" s="22">
        <f t="shared" si="374"/>
        <v>924.25</v>
      </c>
      <c r="AB1192" s="22">
        <f t="shared" si="375"/>
        <v>11091</v>
      </c>
      <c r="AC1192" s="22">
        <f t="shared" ref="AC1192:AC1255" si="386">+U1192-AB1192</f>
        <v>-3697</v>
      </c>
      <c r="AD1192" s="22">
        <f t="shared" si="384"/>
        <v>-11091</v>
      </c>
      <c r="AE1192" s="24"/>
      <c r="AF1192" s="4">
        <v>11091</v>
      </c>
      <c r="AG1192" s="4">
        <v>0</v>
      </c>
      <c r="AH1192" s="4">
        <f t="shared" si="385"/>
        <v>11091</v>
      </c>
    </row>
    <row r="1193" spans="1:34">
      <c r="A1193" s="16" t="s">
        <v>2739</v>
      </c>
      <c r="B1193" s="16" t="s">
        <v>2740</v>
      </c>
      <c r="C1193" s="16" t="s">
        <v>1829</v>
      </c>
      <c r="D1193" s="19">
        <v>41274</v>
      </c>
      <c r="E1193" s="16" t="s">
        <v>111</v>
      </c>
      <c r="F1193" s="20">
        <v>50</v>
      </c>
      <c r="G1193" s="20">
        <v>0</v>
      </c>
      <c r="H1193" s="20">
        <v>40</v>
      </c>
      <c r="I1193" s="20">
        <v>4</v>
      </c>
      <c r="J1193" s="21">
        <f t="shared" si="376"/>
        <v>484</v>
      </c>
      <c r="K1193" s="22">
        <v>-7394</v>
      </c>
      <c r="L1193" s="19">
        <v>44804</v>
      </c>
      <c r="M1193" s="22">
        <v>-1429.49</v>
      </c>
      <c r="N1193" s="22">
        <v>-5964.51</v>
      </c>
      <c r="O1193" s="22">
        <f t="shared" si="377"/>
        <v>-6063.09</v>
      </c>
      <c r="P1193" s="22">
        <v>-98.58</v>
      </c>
      <c r="Q1193" s="22">
        <f t="shared" si="378"/>
        <v>-12.3225</v>
      </c>
      <c r="R1193" s="22">
        <f t="shared" si="379"/>
        <v>-49.29</v>
      </c>
      <c r="S1193" s="22">
        <f t="shared" si="380"/>
        <v>-5915.22</v>
      </c>
      <c r="U1193" s="22">
        <v>-6063.09</v>
      </c>
      <c r="V1193" s="23">
        <v>40</v>
      </c>
      <c r="W1193" s="23">
        <v>50</v>
      </c>
      <c r="X1193" s="23">
        <f t="shared" si="381"/>
        <v>-10</v>
      </c>
      <c r="Y1193" s="24">
        <f t="shared" si="382"/>
        <v>-120</v>
      </c>
      <c r="Z1193" s="24">
        <f t="shared" si="383"/>
        <v>372</v>
      </c>
      <c r="AA1193" s="22">
        <f t="shared" ref="AA1193:AA1256" si="387">+U1193/Z1193</f>
        <v>-16.298629032258066</v>
      </c>
      <c r="AB1193" s="22">
        <f t="shared" ref="AB1193:AB1256" si="388">+AA1193*12</f>
        <v>-195.58354838709681</v>
      </c>
      <c r="AC1193" s="22">
        <f t="shared" si="386"/>
        <v>-5867.5064516129032</v>
      </c>
      <c r="AD1193" s="22">
        <f t="shared" si="384"/>
        <v>47.713548387097035</v>
      </c>
      <c r="AE1193" s="24"/>
      <c r="AF1193" s="4">
        <v>-195.58354838709681</v>
      </c>
      <c r="AG1193" s="4">
        <v>0</v>
      </c>
      <c r="AH1193" s="4">
        <f t="shared" si="385"/>
        <v>-195.58354838709681</v>
      </c>
    </row>
    <row r="1194" spans="1:34">
      <c r="A1194" s="16" t="s">
        <v>2741</v>
      </c>
      <c r="B1194" s="16" t="s">
        <v>2742</v>
      </c>
      <c r="C1194" s="16" t="s">
        <v>2436</v>
      </c>
      <c r="D1194" s="19">
        <v>41275</v>
      </c>
      <c r="E1194" s="16" t="s">
        <v>111</v>
      </c>
      <c r="F1194" s="20">
        <v>50</v>
      </c>
      <c r="G1194" s="20">
        <v>0</v>
      </c>
      <c r="H1194" s="20">
        <v>40</v>
      </c>
      <c r="I1194" s="20">
        <v>4</v>
      </c>
      <c r="J1194" s="21">
        <f t="shared" si="376"/>
        <v>484</v>
      </c>
      <c r="K1194" s="22">
        <v>195.93</v>
      </c>
      <c r="L1194" s="19">
        <v>44804</v>
      </c>
      <c r="M1194" s="22">
        <v>37.9</v>
      </c>
      <c r="N1194" s="22">
        <v>158.03</v>
      </c>
      <c r="O1194" s="22">
        <f t="shared" si="377"/>
        <v>160.64000000000001</v>
      </c>
      <c r="P1194" s="22">
        <v>2.61</v>
      </c>
      <c r="Q1194" s="22">
        <f t="shared" si="378"/>
        <v>0.32624999999999998</v>
      </c>
      <c r="R1194" s="22">
        <f t="shared" si="379"/>
        <v>1.3049999999999999</v>
      </c>
      <c r="S1194" s="22">
        <f t="shared" si="380"/>
        <v>156.72499999999999</v>
      </c>
      <c r="U1194" s="22">
        <v>160.64000000000001</v>
      </c>
      <c r="V1194" s="23">
        <v>40</v>
      </c>
      <c r="W1194" s="23">
        <v>50</v>
      </c>
      <c r="X1194" s="23">
        <f t="shared" si="381"/>
        <v>-10</v>
      </c>
      <c r="Y1194" s="24">
        <f t="shared" si="382"/>
        <v>-120</v>
      </c>
      <c r="Z1194" s="24">
        <f t="shared" si="383"/>
        <v>372</v>
      </c>
      <c r="AA1194" s="22">
        <f t="shared" si="387"/>
        <v>0.43182795698924736</v>
      </c>
      <c r="AB1194" s="22">
        <f t="shared" si="388"/>
        <v>5.1819354838709684</v>
      </c>
      <c r="AC1194" s="22">
        <f t="shared" si="386"/>
        <v>155.45806451612904</v>
      </c>
      <c r="AD1194" s="22">
        <f t="shared" si="384"/>
        <v>-1.2669354838709523</v>
      </c>
      <c r="AE1194" s="24"/>
      <c r="AF1194" s="4">
        <v>5.1819354838709684</v>
      </c>
      <c r="AG1194" s="4">
        <v>0</v>
      </c>
      <c r="AH1194" s="4">
        <f t="shared" si="385"/>
        <v>5.1819354838709684</v>
      </c>
    </row>
    <row r="1195" spans="1:34">
      <c r="A1195" s="16" t="s">
        <v>2743</v>
      </c>
      <c r="B1195" s="16" t="s">
        <v>2744</v>
      </c>
      <c r="C1195" s="16" t="s">
        <v>2745</v>
      </c>
      <c r="D1195" s="19">
        <v>41275</v>
      </c>
      <c r="E1195" s="16" t="s">
        <v>111</v>
      </c>
      <c r="F1195" s="20">
        <v>50</v>
      </c>
      <c r="G1195" s="20">
        <v>0</v>
      </c>
      <c r="H1195" s="20">
        <v>40</v>
      </c>
      <c r="I1195" s="20">
        <v>4</v>
      </c>
      <c r="J1195" s="21">
        <f t="shared" si="376"/>
        <v>484</v>
      </c>
      <c r="K1195" s="22">
        <v>4363.3900000000003</v>
      </c>
      <c r="L1195" s="19">
        <v>44804</v>
      </c>
      <c r="M1195" s="22">
        <v>843.61</v>
      </c>
      <c r="N1195" s="22">
        <v>3519.78</v>
      </c>
      <c r="O1195" s="22">
        <f t="shared" si="377"/>
        <v>3577.96</v>
      </c>
      <c r="P1195" s="22">
        <v>58.18</v>
      </c>
      <c r="Q1195" s="22">
        <f t="shared" si="378"/>
        <v>7.2725</v>
      </c>
      <c r="R1195" s="22">
        <f t="shared" si="379"/>
        <v>29.09</v>
      </c>
      <c r="S1195" s="22">
        <f t="shared" si="380"/>
        <v>3490.69</v>
      </c>
      <c r="U1195" s="22">
        <v>3577.96</v>
      </c>
      <c r="V1195" s="23">
        <v>40</v>
      </c>
      <c r="W1195" s="23">
        <v>50</v>
      </c>
      <c r="X1195" s="23">
        <f t="shared" si="381"/>
        <v>-10</v>
      </c>
      <c r="Y1195" s="24">
        <f t="shared" si="382"/>
        <v>-120</v>
      </c>
      <c r="Z1195" s="24">
        <f t="shared" si="383"/>
        <v>372</v>
      </c>
      <c r="AA1195" s="22">
        <f t="shared" si="387"/>
        <v>9.6181720430107536</v>
      </c>
      <c r="AB1195" s="22">
        <f t="shared" si="388"/>
        <v>115.41806451612905</v>
      </c>
      <c r="AC1195" s="22">
        <f t="shared" si="386"/>
        <v>3462.5419354838709</v>
      </c>
      <c r="AD1195" s="22">
        <f t="shared" si="384"/>
        <v>-28.148064516129125</v>
      </c>
      <c r="AE1195" s="24"/>
      <c r="AF1195" s="4">
        <v>115.41806451612905</v>
      </c>
      <c r="AG1195" s="4">
        <v>0</v>
      </c>
      <c r="AH1195" s="4">
        <f t="shared" si="385"/>
        <v>115.41806451612905</v>
      </c>
    </row>
    <row r="1196" spans="1:34">
      <c r="A1196" s="16" t="s">
        <v>2746</v>
      </c>
      <c r="B1196" s="16" t="s">
        <v>2747</v>
      </c>
      <c r="C1196" s="16" t="s">
        <v>2308</v>
      </c>
      <c r="D1196" s="19">
        <v>41334</v>
      </c>
      <c r="E1196" s="16" t="s">
        <v>111</v>
      </c>
      <c r="F1196" s="20">
        <v>50</v>
      </c>
      <c r="G1196" s="20">
        <v>0</v>
      </c>
      <c r="H1196" s="20">
        <v>40</v>
      </c>
      <c r="I1196" s="20">
        <v>6</v>
      </c>
      <c r="J1196" s="21">
        <f t="shared" si="376"/>
        <v>486</v>
      </c>
      <c r="K1196" s="22">
        <v>516.39</v>
      </c>
      <c r="L1196" s="19">
        <v>44804</v>
      </c>
      <c r="M1196" s="22">
        <v>98.13</v>
      </c>
      <c r="N1196" s="22">
        <v>418.26</v>
      </c>
      <c r="O1196" s="22">
        <f t="shared" si="377"/>
        <v>425.14</v>
      </c>
      <c r="P1196" s="22">
        <v>6.88</v>
      </c>
      <c r="Q1196" s="22">
        <f t="shared" si="378"/>
        <v>0.86</v>
      </c>
      <c r="R1196" s="22">
        <f t="shared" si="379"/>
        <v>3.44</v>
      </c>
      <c r="S1196" s="22">
        <f t="shared" si="380"/>
        <v>414.82</v>
      </c>
      <c r="U1196" s="22">
        <v>425.14</v>
      </c>
      <c r="V1196" s="23">
        <v>40</v>
      </c>
      <c r="W1196" s="23">
        <v>50</v>
      </c>
      <c r="X1196" s="23">
        <f t="shared" si="381"/>
        <v>-10</v>
      </c>
      <c r="Y1196" s="24">
        <f t="shared" si="382"/>
        <v>-120</v>
      </c>
      <c r="Z1196" s="24">
        <f t="shared" si="383"/>
        <v>374</v>
      </c>
      <c r="AA1196" s="22">
        <f t="shared" si="387"/>
        <v>1.1367379679144385</v>
      </c>
      <c r="AB1196" s="22">
        <f t="shared" si="388"/>
        <v>13.640855614973262</v>
      </c>
      <c r="AC1196" s="22">
        <f t="shared" si="386"/>
        <v>411.49914438502674</v>
      </c>
      <c r="AD1196" s="22">
        <f t="shared" si="384"/>
        <v>-3.3208556149732544</v>
      </c>
      <c r="AE1196" s="24"/>
      <c r="AF1196" s="4">
        <v>13.640855614973262</v>
      </c>
      <c r="AG1196" s="4">
        <v>0</v>
      </c>
      <c r="AH1196" s="4">
        <f t="shared" si="385"/>
        <v>13.640855614973262</v>
      </c>
    </row>
    <row r="1197" spans="1:34">
      <c r="A1197" s="16" t="s">
        <v>2748</v>
      </c>
      <c r="B1197" s="16" t="s">
        <v>2749</v>
      </c>
      <c r="C1197" s="16" t="s">
        <v>2308</v>
      </c>
      <c r="D1197" s="19">
        <v>41365</v>
      </c>
      <c r="E1197" s="16" t="s">
        <v>111</v>
      </c>
      <c r="F1197" s="20">
        <v>50</v>
      </c>
      <c r="G1197" s="20">
        <v>0</v>
      </c>
      <c r="H1197" s="20">
        <v>40</v>
      </c>
      <c r="I1197" s="20">
        <v>7</v>
      </c>
      <c r="J1197" s="21">
        <f t="shared" si="376"/>
        <v>487</v>
      </c>
      <c r="K1197" s="22">
        <v>740.15</v>
      </c>
      <c r="L1197" s="19">
        <v>44804</v>
      </c>
      <c r="M1197" s="22">
        <v>139.36000000000001</v>
      </c>
      <c r="N1197" s="22">
        <v>600.79</v>
      </c>
      <c r="O1197" s="22">
        <f t="shared" si="377"/>
        <v>610.65</v>
      </c>
      <c r="P1197" s="22">
        <v>9.86</v>
      </c>
      <c r="Q1197" s="22">
        <f t="shared" si="378"/>
        <v>1.2324999999999999</v>
      </c>
      <c r="R1197" s="22">
        <f t="shared" si="379"/>
        <v>4.93</v>
      </c>
      <c r="S1197" s="22">
        <f t="shared" si="380"/>
        <v>595.86</v>
      </c>
      <c r="U1197" s="22">
        <v>610.65</v>
      </c>
      <c r="V1197" s="23">
        <v>40</v>
      </c>
      <c r="W1197" s="23">
        <v>50</v>
      </c>
      <c r="X1197" s="23">
        <f t="shared" si="381"/>
        <v>-10</v>
      </c>
      <c r="Y1197" s="24">
        <f t="shared" si="382"/>
        <v>-120</v>
      </c>
      <c r="Z1197" s="24">
        <f t="shared" si="383"/>
        <v>375</v>
      </c>
      <c r="AA1197" s="22">
        <f t="shared" si="387"/>
        <v>1.6283999999999998</v>
      </c>
      <c r="AB1197" s="22">
        <f t="shared" si="388"/>
        <v>19.540799999999997</v>
      </c>
      <c r="AC1197" s="22">
        <f t="shared" si="386"/>
        <v>591.10919999999999</v>
      </c>
      <c r="AD1197" s="22">
        <f t="shared" si="384"/>
        <v>-4.7508000000000266</v>
      </c>
      <c r="AE1197" s="24"/>
      <c r="AF1197" s="4">
        <v>19.540799999999997</v>
      </c>
      <c r="AG1197" s="4">
        <v>0</v>
      </c>
      <c r="AH1197" s="4">
        <f t="shared" si="385"/>
        <v>19.540799999999997</v>
      </c>
    </row>
    <row r="1198" spans="1:34">
      <c r="A1198" s="16" t="s">
        <v>2750</v>
      </c>
      <c r="B1198" s="16" t="s">
        <v>2751</v>
      </c>
      <c r="C1198" s="16" t="s">
        <v>2308</v>
      </c>
      <c r="D1198" s="19">
        <v>41395</v>
      </c>
      <c r="E1198" s="16" t="s">
        <v>111</v>
      </c>
      <c r="F1198" s="20">
        <v>50</v>
      </c>
      <c r="G1198" s="20">
        <v>0</v>
      </c>
      <c r="H1198" s="20">
        <v>40</v>
      </c>
      <c r="I1198" s="20">
        <v>8</v>
      </c>
      <c r="J1198" s="21">
        <f t="shared" si="376"/>
        <v>488</v>
      </c>
      <c r="K1198" s="22">
        <v>1322.54</v>
      </c>
      <c r="L1198" s="19">
        <v>44804</v>
      </c>
      <c r="M1198" s="22">
        <v>246.86</v>
      </c>
      <c r="N1198" s="22">
        <v>1075.68</v>
      </c>
      <c r="O1198" s="22">
        <f t="shared" si="377"/>
        <v>1093.3100000000002</v>
      </c>
      <c r="P1198" s="22">
        <v>17.63</v>
      </c>
      <c r="Q1198" s="22">
        <f t="shared" si="378"/>
        <v>2.2037499999999999</v>
      </c>
      <c r="R1198" s="22">
        <f t="shared" si="379"/>
        <v>8.8149999999999995</v>
      </c>
      <c r="S1198" s="22">
        <f t="shared" si="380"/>
        <v>1066.865</v>
      </c>
      <c r="U1198" s="22">
        <v>1093.3100000000002</v>
      </c>
      <c r="V1198" s="23">
        <v>40</v>
      </c>
      <c r="W1198" s="23">
        <v>50</v>
      </c>
      <c r="X1198" s="23">
        <f t="shared" si="381"/>
        <v>-10</v>
      </c>
      <c r="Y1198" s="24">
        <f t="shared" si="382"/>
        <v>-120</v>
      </c>
      <c r="Z1198" s="24">
        <f t="shared" si="383"/>
        <v>376</v>
      </c>
      <c r="AA1198" s="22">
        <f t="shared" si="387"/>
        <v>2.9077393617021281</v>
      </c>
      <c r="AB1198" s="22">
        <f t="shared" si="388"/>
        <v>34.892872340425541</v>
      </c>
      <c r="AC1198" s="22">
        <f t="shared" si="386"/>
        <v>1058.4171276595746</v>
      </c>
      <c r="AD1198" s="22">
        <f t="shared" si="384"/>
        <v>-8.4478723404254197</v>
      </c>
      <c r="AE1198" s="24"/>
      <c r="AF1198" s="4">
        <v>34.892872340425541</v>
      </c>
      <c r="AG1198" s="4">
        <v>0</v>
      </c>
      <c r="AH1198" s="4">
        <f t="shared" si="385"/>
        <v>34.892872340425541</v>
      </c>
    </row>
    <row r="1199" spans="1:34">
      <c r="A1199" s="16" t="s">
        <v>2752</v>
      </c>
      <c r="B1199" s="16" t="s">
        <v>2753</v>
      </c>
      <c r="C1199" s="16" t="s">
        <v>2436</v>
      </c>
      <c r="D1199" s="19">
        <v>41426</v>
      </c>
      <c r="E1199" s="16" t="s">
        <v>111</v>
      </c>
      <c r="F1199" s="20">
        <v>50</v>
      </c>
      <c r="G1199" s="20">
        <v>0</v>
      </c>
      <c r="H1199" s="20">
        <v>40</v>
      </c>
      <c r="I1199" s="20">
        <v>9</v>
      </c>
      <c r="J1199" s="21">
        <f t="shared" si="376"/>
        <v>489</v>
      </c>
      <c r="K1199" s="22">
        <v>375.95</v>
      </c>
      <c r="L1199" s="19">
        <v>44804</v>
      </c>
      <c r="M1199" s="22">
        <v>69.569999999999993</v>
      </c>
      <c r="N1199" s="22">
        <v>306.38</v>
      </c>
      <c r="O1199" s="22">
        <f t="shared" si="377"/>
        <v>311.39</v>
      </c>
      <c r="P1199" s="22">
        <v>5.01</v>
      </c>
      <c r="Q1199" s="22">
        <f t="shared" si="378"/>
        <v>0.62624999999999997</v>
      </c>
      <c r="R1199" s="22">
        <f t="shared" si="379"/>
        <v>2.5049999999999999</v>
      </c>
      <c r="S1199" s="22">
        <f t="shared" si="380"/>
        <v>303.875</v>
      </c>
      <c r="U1199" s="22">
        <v>311.39</v>
      </c>
      <c r="V1199" s="23">
        <v>40</v>
      </c>
      <c r="W1199" s="23">
        <v>50</v>
      </c>
      <c r="X1199" s="23">
        <f t="shared" si="381"/>
        <v>-10</v>
      </c>
      <c r="Y1199" s="24">
        <f t="shared" si="382"/>
        <v>-120</v>
      </c>
      <c r="Z1199" s="24">
        <f t="shared" si="383"/>
        <v>377</v>
      </c>
      <c r="AA1199" s="22">
        <f t="shared" si="387"/>
        <v>0.82596816976127319</v>
      </c>
      <c r="AB1199" s="22">
        <f t="shared" si="388"/>
        <v>9.9116180371352787</v>
      </c>
      <c r="AC1199" s="22">
        <f t="shared" si="386"/>
        <v>301.47838196286472</v>
      </c>
      <c r="AD1199" s="22">
        <f t="shared" si="384"/>
        <v>-2.3966180371352834</v>
      </c>
      <c r="AE1199" s="24"/>
      <c r="AF1199" s="4">
        <v>9.9116180371352787</v>
      </c>
      <c r="AG1199" s="4">
        <v>0</v>
      </c>
      <c r="AH1199" s="4">
        <f t="shared" si="385"/>
        <v>9.9116180371352787</v>
      </c>
    </row>
    <row r="1200" spans="1:34">
      <c r="A1200" s="16" t="s">
        <v>2754</v>
      </c>
      <c r="B1200" s="16" t="s">
        <v>2755</v>
      </c>
      <c r="C1200" s="16" t="s">
        <v>2756</v>
      </c>
      <c r="D1200" s="19">
        <v>41456</v>
      </c>
      <c r="E1200" s="16" t="s">
        <v>111</v>
      </c>
      <c r="F1200" s="20">
        <v>50</v>
      </c>
      <c r="G1200" s="20">
        <v>0</v>
      </c>
      <c r="H1200" s="20">
        <v>40</v>
      </c>
      <c r="I1200" s="20">
        <v>10</v>
      </c>
      <c r="J1200" s="21">
        <f t="shared" si="376"/>
        <v>490</v>
      </c>
      <c r="K1200" s="22">
        <v>13196.91</v>
      </c>
      <c r="L1200" s="19">
        <v>44804</v>
      </c>
      <c r="M1200" s="22">
        <v>2419.46</v>
      </c>
      <c r="N1200" s="22">
        <v>10777.45</v>
      </c>
      <c r="O1200" s="22">
        <f t="shared" si="377"/>
        <v>10953.41</v>
      </c>
      <c r="P1200" s="22">
        <v>175.96</v>
      </c>
      <c r="Q1200" s="22">
        <f t="shared" si="378"/>
        <v>21.995000000000001</v>
      </c>
      <c r="R1200" s="22">
        <f t="shared" si="379"/>
        <v>87.98</v>
      </c>
      <c r="S1200" s="22">
        <f t="shared" si="380"/>
        <v>10689.470000000001</v>
      </c>
      <c r="U1200" s="22">
        <v>10953.41</v>
      </c>
      <c r="V1200" s="23">
        <v>40</v>
      </c>
      <c r="W1200" s="23">
        <v>50</v>
      </c>
      <c r="X1200" s="23">
        <f t="shared" si="381"/>
        <v>-10</v>
      </c>
      <c r="Y1200" s="24">
        <f t="shared" si="382"/>
        <v>-120</v>
      </c>
      <c r="Z1200" s="24">
        <f t="shared" si="383"/>
        <v>378</v>
      </c>
      <c r="AA1200" s="22">
        <f t="shared" si="387"/>
        <v>28.977275132275132</v>
      </c>
      <c r="AB1200" s="22">
        <f t="shared" si="388"/>
        <v>347.72730158730155</v>
      </c>
      <c r="AC1200" s="22">
        <f t="shared" si="386"/>
        <v>10605.682698412698</v>
      </c>
      <c r="AD1200" s="22">
        <f t="shared" si="384"/>
        <v>-83.787301587302863</v>
      </c>
      <c r="AE1200" s="24"/>
      <c r="AF1200" s="4">
        <v>347.72730158730155</v>
      </c>
      <c r="AG1200" s="4">
        <v>0</v>
      </c>
      <c r="AH1200" s="4">
        <f t="shared" si="385"/>
        <v>347.72730158730155</v>
      </c>
    </row>
    <row r="1201" spans="1:34">
      <c r="A1201" s="16" t="s">
        <v>2757</v>
      </c>
      <c r="B1201" s="16" t="s">
        <v>2758</v>
      </c>
      <c r="C1201" s="16" t="s">
        <v>2308</v>
      </c>
      <c r="D1201" s="19">
        <v>41456</v>
      </c>
      <c r="E1201" s="16" t="s">
        <v>111</v>
      </c>
      <c r="F1201" s="20">
        <v>50</v>
      </c>
      <c r="G1201" s="20">
        <v>0</v>
      </c>
      <c r="H1201" s="20">
        <v>40</v>
      </c>
      <c r="I1201" s="20">
        <v>10</v>
      </c>
      <c r="J1201" s="21">
        <f t="shared" si="376"/>
        <v>490</v>
      </c>
      <c r="K1201" s="22">
        <v>773.84</v>
      </c>
      <c r="L1201" s="19">
        <v>44804</v>
      </c>
      <c r="M1201" s="22">
        <v>141.9</v>
      </c>
      <c r="N1201" s="22">
        <v>631.94000000000005</v>
      </c>
      <c r="O1201" s="22">
        <f t="shared" si="377"/>
        <v>642.2600000000001</v>
      </c>
      <c r="P1201" s="22">
        <v>10.32</v>
      </c>
      <c r="Q1201" s="22">
        <f t="shared" si="378"/>
        <v>1.29</v>
      </c>
      <c r="R1201" s="22">
        <f t="shared" si="379"/>
        <v>5.16</v>
      </c>
      <c r="S1201" s="22">
        <f t="shared" si="380"/>
        <v>626.78000000000009</v>
      </c>
      <c r="U1201" s="22">
        <v>642.2600000000001</v>
      </c>
      <c r="V1201" s="23">
        <v>40</v>
      </c>
      <c r="W1201" s="23">
        <v>50</v>
      </c>
      <c r="X1201" s="23">
        <f t="shared" si="381"/>
        <v>-10</v>
      </c>
      <c r="Y1201" s="24">
        <f t="shared" si="382"/>
        <v>-120</v>
      </c>
      <c r="Z1201" s="24">
        <f t="shared" si="383"/>
        <v>378</v>
      </c>
      <c r="AA1201" s="22">
        <f t="shared" si="387"/>
        <v>1.6991005291005294</v>
      </c>
      <c r="AB1201" s="22">
        <f t="shared" si="388"/>
        <v>20.389206349206354</v>
      </c>
      <c r="AC1201" s="22">
        <f t="shared" si="386"/>
        <v>621.87079365079376</v>
      </c>
      <c r="AD1201" s="22">
        <f t="shared" si="384"/>
        <v>-4.9092063492063289</v>
      </c>
      <c r="AE1201" s="24"/>
      <c r="AF1201" s="4">
        <v>20.389206349206354</v>
      </c>
      <c r="AG1201" s="4">
        <v>0</v>
      </c>
      <c r="AH1201" s="4">
        <f t="shared" si="385"/>
        <v>20.389206349206354</v>
      </c>
    </row>
    <row r="1202" spans="1:34">
      <c r="A1202" s="16" t="s">
        <v>2759</v>
      </c>
      <c r="B1202" s="16" t="s">
        <v>2760</v>
      </c>
      <c r="C1202" s="16" t="s">
        <v>1736</v>
      </c>
      <c r="D1202" s="19">
        <v>41456</v>
      </c>
      <c r="E1202" s="16" t="s">
        <v>111</v>
      </c>
      <c r="F1202" s="20">
        <v>50</v>
      </c>
      <c r="G1202" s="20">
        <v>0</v>
      </c>
      <c r="H1202" s="20">
        <v>40</v>
      </c>
      <c r="I1202" s="20">
        <v>10</v>
      </c>
      <c r="J1202" s="21">
        <f t="shared" si="376"/>
        <v>490</v>
      </c>
      <c r="K1202" s="22">
        <v>158.59</v>
      </c>
      <c r="L1202" s="19">
        <v>44804</v>
      </c>
      <c r="M1202" s="22">
        <v>29.06</v>
      </c>
      <c r="N1202" s="22">
        <v>129.53</v>
      </c>
      <c r="O1202" s="22">
        <f t="shared" si="377"/>
        <v>131.64000000000001</v>
      </c>
      <c r="P1202" s="22">
        <v>2.11</v>
      </c>
      <c r="Q1202" s="22">
        <f t="shared" si="378"/>
        <v>0.26374999999999998</v>
      </c>
      <c r="R1202" s="22">
        <f t="shared" si="379"/>
        <v>1.0549999999999999</v>
      </c>
      <c r="S1202" s="22">
        <f t="shared" si="380"/>
        <v>128.47499999999999</v>
      </c>
      <c r="U1202" s="22">
        <v>131.64000000000001</v>
      </c>
      <c r="V1202" s="23">
        <v>40</v>
      </c>
      <c r="W1202" s="23">
        <v>50</v>
      </c>
      <c r="X1202" s="23">
        <f t="shared" si="381"/>
        <v>-10</v>
      </c>
      <c r="Y1202" s="24">
        <f t="shared" si="382"/>
        <v>-120</v>
      </c>
      <c r="Z1202" s="24">
        <f t="shared" si="383"/>
        <v>378</v>
      </c>
      <c r="AA1202" s="22">
        <f t="shared" si="387"/>
        <v>0.34825396825396832</v>
      </c>
      <c r="AB1202" s="22">
        <f t="shared" si="388"/>
        <v>4.17904761904762</v>
      </c>
      <c r="AC1202" s="22">
        <f t="shared" si="386"/>
        <v>127.46095238095239</v>
      </c>
      <c r="AD1202" s="22">
        <f t="shared" si="384"/>
        <v>-1.0140476190476022</v>
      </c>
      <c r="AE1202" s="24"/>
      <c r="AF1202" s="4">
        <v>4.17904761904762</v>
      </c>
      <c r="AG1202" s="4">
        <v>0</v>
      </c>
      <c r="AH1202" s="4">
        <f t="shared" si="385"/>
        <v>4.17904761904762</v>
      </c>
    </row>
    <row r="1203" spans="1:34">
      <c r="A1203" s="16" t="s">
        <v>2761</v>
      </c>
      <c r="B1203" s="16" t="s">
        <v>2762</v>
      </c>
      <c r="C1203" s="16" t="s">
        <v>2763</v>
      </c>
      <c r="D1203" s="19">
        <v>41365</v>
      </c>
      <c r="E1203" s="16" t="s">
        <v>111</v>
      </c>
      <c r="F1203" s="20">
        <v>50</v>
      </c>
      <c r="G1203" s="20">
        <v>0</v>
      </c>
      <c r="H1203" s="20">
        <v>40</v>
      </c>
      <c r="I1203" s="20">
        <v>7</v>
      </c>
      <c r="J1203" s="21">
        <f t="shared" si="376"/>
        <v>487</v>
      </c>
      <c r="K1203" s="22">
        <v>23626.87</v>
      </c>
      <c r="L1203" s="19">
        <v>44804</v>
      </c>
      <c r="M1203" s="22">
        <v>4449.75</v>
      </c>
      <c r="N1203" s="22">
        <v>19177.12</v>
      </c>
      <c r="O1203" s="22">
        <f t="shared" si="377"/>
        <v>19492.14</v>
      </c>
      <c r="P1203" s="22">
        <v>315.02</v>
      </c>
      <c r="Q1203" s="22">
        <f t="shared" si="378"/>
        <v>39.377499999999998</v>
      </c>
      <c r="R1203" s="22">
        <f t="shared" si="379"/>
        <v>157.51</v>
      </c>
      <c r="S1203" s="22">
        <f t="shared" si="380"/>
        <v>19019.61</v>
      </c>
      <c r="U1203" s="22">
        <v>19492.14</v>
      </c>
      <c r="V1203" s="23">
        <v>40</v>
      </c>
      <c r="W1203" s="23">
        <v>50</v>
      </c>
      <c r="X1203" s="23">
        <f t="shared" si="381"/>
        <v>-10</v>
      </c>
      <c r="Y1203" s="24">
        <f t="shared" si="382"/>
        <v>-120</v>
      </c>
      <c r="Z1203" s="24">
        <f t="shared" si="383"/>
        <v>375</v>
      </c>
      <c r="AA1203" s="22">
        <f t="shared" si="387"/>
        <v>51.979039999999998</v>
      </c>
      <c r="AB1203" s="22">
        <f t="shared" si="388"/>
        <v>623.74847999999997</v>
      </c>
      <c r="AC1203" s="22">
        <f t="shared" si="386"/>
        <v>18868.391520000001</v>
      </c>
      <c r="AD1203" s="22">
        <f t="shared" si="384"/>
        <v>-151.21847999999954</v>
      </c>
      <c r="AE1203" s="24"/>
      <c r="AF1203" s="4">
        <v>623.74847999999997</v>
      </c>
      <c r="AG1203" s="4">
        <v>0</v>
      </c>
      <c r="AH1203" s="4">
        <f t="shared" si="385"/>
        <v>623.74847999999997</v>
      </c>
    </row>
    <row r="1204" spans="1:34">
      <c r="A1204" s="16" t="s">
        <v>2764</v>
      </c>
      <c r="B1204" s="16" t="s">
        <v>2765</v>
      </c>
      <c r="C1204" s="16" t="s">
        <v>1736</v>
      </c>
      <c r="D1204" s="19">
        <v>41365</v>
      </c>
      <c r="E1204" s="16" t="s">
        <v>111</v>
      </c>
      <c r="F1204" s="20">
        <v>50</v>
      </c>
      <c r="G1204" s="20">
        <v>0</v>
      </c>
      <c r="H1204" s="20">
        <v>40</v>
      </c>
      <c r="I1204" s="20">
        <v>7</v>
      </c>
      <c r="J1204" s="21">
        <f t="shared" si="376"/>
        <v>487</v>
      </c>
      <c r="K1204" s="22">
        <v>166</v>
      </c>
      <c r="L1204" s="19">
        <v>44804</v>
      </c>
      <c r="M1204" s="22">
        <v>31.27</v>
      </c>
      <c r="N1204" s="22">
        <v>134.72999999999999</v>
      </c>
      <c r="O1204" s="22">
        <f t="shared" si="377"/>
        <v>136.94</v>
      </c>
      <c r="P1204" s="22">
        <v>2.21</v>
      </c>
      <c r="Q1204" s="22">
        <f t="shared" si="378"/>
        <v>0.27625</v>
      </c>
      <c r="R1204" s="22">
        <f t="shared" si="379"/>
        <v>1.105</v>
      </c>
      <c r="S1204" s="22">
        <f t="shared" si="380"/>
        <v>133.625</v>
      </c>
      <c r="U1204" s="22">
        <v>136.94</v>
      </c>
      <c r="V1204" s="23">
        <v>40</v>
      </c>
      <c r="W1204" s="23">
        <v>50</v>
      </c>
      <c r="X1204" s="23">
        <f t="shared" si="381"/>
        <v>-10</v>
      </c>
      <c r="Y1204" s="24">
        <f t="shared" si="382"/>
        <v>-120</v>
      </c>
      <c r="Z1204" s="24">
        <f t="shared" si="383"/>
        <v>375</v>
      </c>
      <c r="AA1204" s="22">
        <f t="shared" si="387"/>
        <v>0.36517333333333335</v>
      </c>
      <c r="AB1204" s="22">
        <f t="shared" si="388"/>
        <v>4.3820800000000002</v>
      </c>
      <c r="AC1204" s="22">
        <f t="shared" si="386"/>
        <v>132.55792</v>
      </c>
      <c r="AD1204" s="22">
        <f t="shared" si="384"/>
        <v>-1.0670800000000042</v>
      </c>
      <c r="AE1204" s="24"/>
      <c r="AF1204" s="4">
        <v>4.3820800000000002</v>
      </c>
      <c r="AG1204" s="4">
        <v>0</v>
      </c>
      <c r="AH1204" s="4">
        <f t="shared" si="385"/>
        <v>4.3820800000000002</v>
      </c>
    </row>
    <row r="1205" spans="1:34">
      <c r="A1205" s="16" t="s">
        <v>2766</v>
      </c>
      <c r="B1205" s="16" t="s">
        <v>2767</v>
      </c>
      <c r="C1205" s="16" t="s">
        <v>2308</v>
      </c>
      <c r="D1205" s="19">
        <v>41487</v>
      </c>
      <c r="E1205" s="16" t="s">
        <v>111</v>
      </c>
      <c r="F1205" s="20">
        <v>50</v>
      </c>
      <c r="G1205" s="20">
        <v>0</v>
      </c>
      <c r="H1205" s="20">
        <v>40</v>
      </c>
      <c r="I1205" s="20">
        <v>11</v>
      </c>
      <c r="J1205" s="21">
        <f t="shared" si="376"/>
        <v>491</v>
      </c>
      <c r="K1205" s="22">
        <v>893.29</v>
      </c>
      <c r="L1205" s="19">
        <v>44804</v>
      </c>
      <c r="M1205" s="22">
        <v>162.32</v>
      </c>
      <c r="N1205" s="22">
        <v>730.97</v>
      </c>
      <c r="O1205" s="22">
        <f t="shared" si="377"/>
        <v>742.88</v>
      </c>
      <c r="P1205" s="22">
        <v>11.91</v>
      </c>
      <c r="Q1205" s="22">
        <f t="shared" si="378"/>
        <v>1.48875</v>
      </c>
      <c r="R1205" s="22">
        <f t="shared" si="379"/>
        <v>5.9550000000000001</v>
      </c>
      <c r="S1205" s="22">
        <f t="shared" si="380"/>
        <v>725.01499999999999</v>
      </c>
      <c r="U1205" s="22">
        <v>742.88</v>
      </c>
      <c r="V1205" s="23">
        <v>40</v>
      </c>
      <c r="W1205" s="23">
        <v>50</v>
      </c>
      <c r="X1205" s="23">
        <f t="shared" si="381"/>
        <v>-10</v>
      </c>
      <c r="Y1205" s="24">
        <f t="shared" si="382"/>
        <v>-120</v>
      </c>
      <c r="Z1205" s="24">
        <f t="shared" si="383"/>
        <v>379</v>
      </c>
      <c r="AA1205" s="22">
        <f t="shared" si="387"/>
        <v>1.9601055408970975</v>
      </c>
      <c r="AB1205" s="22">
        <f t="shared" si="388"/>
        <v>23.521266490765171</v>
      </c>
      <c r="AC1205" s="22">
        <f t="shared" si="386"/>
        <v>719.35873350923487</v>
      </c>
      <c r="AD1205" s="22">
        <f t="shared" si="384"/>
        <v>-5.6562664907651197</v>
      </c>
      <c r="AE1205" s="24"/>
      <c r="AF1205" s="4">
        <v>23.521266490765171</v>
      </c>
      <c r="AG1205" s="4">
        <v>0</v>
      </c>
      <c r="AH1205" s="4">
        <f t="shared" si="385"/>
        <v>23.521266490765171</v>
      </c>
    </row>
    <row r="1206" spans="1:34">
      <c r="A1206" s="16" t="s">
        <v>2768</v>
      </c>
      <c r="B1206" s="16" t="s">
        <v>2769</v>
      </c>
      <c r="C1206" s="16" t="s">
        <v>2308</v>
      </c>
      <c r="D1206" s="19">
        <v>41518</v>
      </c>
      <c r="E1206" s="16" t="s">
        <v>111</v>
      </c>
      <c r="F1206" s="20">
        <v>50</v>
      </c>
      <c r="G1206" s="20">
        <v>0</v>
      </c>
      <c r="H1206" s="20">
        <v>41</v>
      </c>
      <c r="I1206" s="20">
        <v>0</v>
      </c>
      <c r="J1206" s="21">
        <f t="shared" si="376"/>
        <v>492</v>
      </c>
      <c r="K1206" s="22">
        <v>808.32</v>
      </c>
      <c r="L1206" s="19">
        <v>44804</v>
      </c>
      <c r="M1206" s="22">
        <v>145.54</v>
      </c>
      <c r="N1206" s="22">
        <v>662.78</v>
      </c>
      <c r="O1206" s="22">
        <f t="shared" si="377"/>
        <v>673.56</v>
      </c>
      <c r="P1206" s="22">
        <v>10.78</v>
      </c>
      <c r="Q1206" s="22">
        <f t="shared" si="378"/>
        <v>1.3474999999999999</v>
      </c>
      <c r="R1206" s="22">
        <f t="shared" si="379"/>
        <v>5.39</v>
      </c>
      <c r="S1206" s="22">
        <f t="shared" si="380"/>
        <v>657.39</v>
      </c>
      <c r="U1206" s="22">
        <v>673.56</v>
      </c>
      <c r="V1206" s="23">
        <v>40</v>
      </c>
      <c r="W1206" s="23">
        <v>50</v>
      </c>
      <c r="X1206" s="23">
        <f t="shared" si="381"/>
        <v>-10</v>
      </c>
      <c r="Y1206" s="24">
        <f t="shared" si="382"/>
        <v>-120</v>
      </c>
      <c r="Z1206" s="24">
        <f t="shared" si="383"/>
        <v>380</v>
      </c>
      <c r="AA1206" s="22">
        <f t="shared" si="387"/>
        <v>1.7725263157894735</v>
      </c>
      <c r="AB1206" s="22">
        <f t="shared" si="388"/>
        <v>21.270315789473681</v>
      </c>
      <c r="AC1206" s="22">
        <f t="shared" si="386"/>
        <v>652.28968421052627</v>
      </c>
      <c r="AD1206" s="22">
        <f t="shared" si="384"/>
        <v>-5.1003157894737114</v>
      </c>
      <c r="AE1206" s="24"/>
      <c r="AF1206" s="4">
        <v>21.270315789473681</v>
      </c>
      <c r="AG1206" s="4">
        <v>0</v>
      </c>
      <c r="AH1206" s="4">
        <f t="shared" si="385"/>
        <v>21.270315789473681</v>
      </c>
    </row>
    <row r="1207" spans="1:34">
      <c r="A1207" s="16" t="s">
        <v>2770</v>
      </c>
      <c r="B1207" s="16" t="s">
        <v>2771</v>
      </c>
      <c r="C1207" s="16" t="s">
        <v>2308</v>
      </c>
      <c r="D1207" s="19">
        <v>41548</v>
      </c>
      <c r="E1207" s="16" t="s">
        <v>111</v>
      </c>
      <c r="F1207" s="20">
        <v>50</v>
      </c>
      <c r="G1207" s="20">
        <v>0</v>
      </c>
      <c r="H1207" s="20">
        <v>41</v>
      </c>
      <c r="I1207" s="20">
        <v>1</v>
      </c>
      <c r="J1207" s="21">
        <f t="shared" si="376"/>
        <v>493</v>
      </c>
      <c r="K1207" s="22">
        <v>647.76</v>
      </c>
      <c r="L1207" s="19">
        <v>44804</v>
      </c>
      <c r="M1207" s="22">
        <v>115.56</v>
      </c>
      <c r="N1207" s="22">
        <v>532.20000000000005</v>
      </c>
      <c r="O1207" s="22">
        <f t="shared" si="377"/>
        <v>540.84</v>
      </c>
      <c r="P1207" s="22">
        <v>8.64</v>
      </c>
      <c r="Q1207" s="22">
        <f t="shared" si="378"/>
        <v>1.08</v>
      </c>
      <c r="R1207" s="22">
        <f t="shared" si="379"/>
        <v>4.32</v>
      </c>
      <c r="S1207" s="22">
        <f t="shared" si="380"/>
        <v>527.88</v>
      </c>
      <c r="U1207" s="22">
        <v>540.84</v>
      </c>
      <c r="V1207" s="23">
        <v>40</v>
      </c>
      <c r="W1207" s="23">
        <v>50</v>
      </c>
      <c r="X1207" s="23">
        <f t="shared" si="381"/>
        <v>-10</v>
      </c>
      <c r="Y1207" s="24">
        <f t="shared" si="382"/>
        <v>-120</v>
      </c>
      <c r="Z1207" s="24">
        <f t="shared" si="383"/>
        <v>381</v>
      </c>
      <c r="AA1207" s="22">
        <f t="shared" si="387"/>
        <v>1.4195275590551182</v>
      </c>
      <c r="AB1207" s="22">
        <f t="shared" si="388"/>
        <v>17.034330708661418</v>
      </c>
      <c r="AC1207" s="22">
        <f t="shared" si="386"/>
        <v>523.80566929133863</v>
      </c>
      <c r="AD1207" s="22">
        <f t="shared" si="384"/>
        <v>-4.074330708661364</v>
      </c>
      <c r="AE1207" s="24"/>
      <c r="AF1207" s="4">
        <v>17.034330708661418</v>
      </c>
      <c r="AG1207" s="4">
        <v>0</v>
      </c>
      <c r="AH1207" s="4">
        <f t="shared" si="385"/>
        <v>17.034330708661418</v>
      </c>
    </row>
    <row r="1208" spans="1:34">
      <c r="A1208" s="16" t="s">
        <v>2772</v>
      </c>
      <c r="B1208" s="16" t="s">
        <v>2773</v>
      </c>
      <c r="C1208" s="16" t="s">
        <v>1841</v>
      </c>
      <c r="D1208" s="19">
        <v>41548</v>
      </c>
      <c r="E1208" s="16" t="s">
        <v>111</v>
      </c>
      <c r="F1208" s="20">
        <v>50</v>
      </c>
      <c r="G1208" s="20">
        <v>0</v>
      </c>
      <c r="H1208" s="20">
        <v>41</v>
      </c>
      <c r="I1208" s="20">
        <v>1</v>
      </c>
      <c r="J1208" s="21">
        <f t="shared" si="376"/>
        <v>493</v>
      </c>
      <c r="K1208" s="22">
        <v>10329.42</v>
      </c>
      <c r="L1208" s="19">
        <v>44804</v>
      </c>
      <c r="M1208" s="22">
        <v>1842.1</v>
      </c>
      <c r="N1208" s="22">
        <v>8487.32</v>
      </c>
      <c r="O1208" s="22">
        <f t="shared" si="377"/>
        <v>8625.0399999999991</v>
      </c>
      <c r="P1208" s="22">
        <v>137.72</v>
      </c>
      <c r="Q1208" s="22">
        <f t="shared" si="378"/>
        <v>17.215</v>
      </c>
      <c r="R1208" s="22">
        <f t="shared" si="379"/>
        <v>68.86</v>
      </c>
      <c r="S1208" s="22">
        <f t="shared" si="380"/>
        <v>8418.4599999999991</v>
      </c>
      <c r="U1208" s="22">
        <v>8625.0399999999991</v>
      </c>
      <c r="V1208" s="23">
        <v>40</v>
      </c>
      <c r="W1208" s="23">
        <v>50</v>
      </c>
      <c r="X1208" s="23">
        <f t="shared" si="381"/>
        <v>-10</v>
      </c>
      <c r="Y1208" s="24">
        <f t="shared" si="382"/>
        <v>-120</v>
      </c>
      <c r="Z1208" s="24">
        <f t="shared" si="383"/>
        <v>381</v>
      </c>
      <c r="AA1208" s="22">
        <f t="shared" si="387"/>
        <v>22.637900262467188</v>
      </c>
      <c r="AB1208" s="22">
        <f t="shared" si="388"/>
        <v>271.65480314960627</v>
      </c>
      <c r="AC1208" s="22">
        <f t="shared" si="386"/>
        <v>8353.3851968503932</v>
      </c>
      <c r="AD1208" s="22">
        <f t="shared" si="384"/>
        <v>-65.074803149605941</v>
      </c>
      <c r="AE1208" s="24"/>
      <c r="AF1208" s="4">
        <v>271.65480314960627</v>
      </c>
      <c r="AG1208" s="4">
        <v>0</v>
      </c>
      <c r="AH1208" s="4">
        <f t="shared" si="385"/>
        <v>271.65480314960627</v>
      </c>
    </row>
    <row r="1209" spans="1:34">
      <c r="A1209" s="16" t="s">
        <v>2774</v>
      </c>
      <c r="B1209" s="16" t="s">
        <v>2775</v>
      </c>
      <c r="C1209" s="16" t="s">
        <v>2776</v>
      </c>
      <c r="D1209" s="19">
        <v>41548</v>
      </c>
      <c r="E1209" s="16" t="s">
        <v>111</v>
      </c>
      <c r="F1209" s="20">
        <v>50</v>
      </c>
      <c r="G1209" s="20">
        <v>0</v>
      </c>
      <c r="H1209" s="20">
        <v>41</v>
      </c>
      <c r="I1209" s="20">
        <v>1</v>
      </c>
      <c r="J1209" s="21">
        <f t="shared" si="376"/>
        <v>493</v>
      </c>
      <c r="K1209" s="22">
        <v>211.4</v>
      </c>
      <c r="L1209" s="19">
        <v>44804</v>
      </c>
      <c r="M1209" s="22">
        <v>37.72</v>
      </c>
      <c r="N1209" s="22">
        <v>173.68</v>
      </c>
      <c r="O1209" s="22">
        <f t="shared" si="377"/>
        <v>176.5</v>
      </c>
      <c r="P1209" s="22">
        <v>2.82</v>
      </c>
      <c r="Q1209" s="22">
        <f t="shared" si="378"/>
        <v>0.35249999999999998</v>
      </c>
      <c r="R1209" s="22">
        <f t="shared" si="379"/>
        <v>1.41</v>
      </c>
      <c r="S1209" s="22">
        <f t="shared" si="380"/>
        <v>172.27</v>
      </c>
      <c r="U1209" s="22">
        <v>176.5</v>
      </c>
      <c r="V1209" s="23">
        <v>40</v>
      </c>
      <c r="W1209" s="23">
        <v>50</v>
      </c>
      <c r="X1209" s="23">
        <f t="shared" si="381"/>
        <v>-10</v>
      </c>
      <c r="Y1209" s="24">
        <f t="shared" si="382"/>
        <v>-120</v>
      </c>
      <c r="Z1209" s="24">
        <f t="shared" si="383"/>
        <v>381</v>
      </c>
      <c r="AA1209" s="22">
        <f t="shared" si="387"/>
        <v>0.46325459317585299</v>
      </c>
      <c r="AB1209" s="22">
        <f t="shared" si="388"/>
        <v>5.5590551181102361</v>
      </c>
      <c r="AC1209" s="22">
        <f t="shared" si="386"/>
        <v>170.94094488188978</v>
      </c>
      <c r="AD1209" s="22">
        <f t="shared" si="384"/>
        <v>-1.329055118110233</v>
      </c>
      <c r="AE1209" s="24"/>
      <c r="AF1209" s="4">
        <v>5.5590551181102361</v>
      </c>
      <c r="AG1209" s="4">
        <v>0</v>
      </c>
      <c r="AH1209" s="4">
        <f t="shared" si="385"/>
        <v>5.5590551181102361</v>
      </c>
    </row>
    <row r="1210" spans="1:34">
      <c r="A1210" s="16" t="s">
        <v>2777</v>
      </c>
      <c r="B1210" s="16" t="s">
        <v>2778</v>
      </c>
      <c r="C1210" s="16" t="s">
        <v>2763</v>
      </c>
      <c r="D1210" s="19">
        <v>41548</v>
      </c>
      <c r="E1210" s="16" t="s">
        <v>111</v>
      </c>
      <c r="F1210" s="20">
        <v>50</v>
      </c>
      <c r="G1210" s="20">
        <v>0</v>
      </c>
      <c r="H1210" s="20">
        <v>41</v>
      </c>
      <c r="I1210" s="20">
        <v>1</v>
      </c>
      <c r="J1210" s="21">
        <f t="shared" si="376"/>
        <v>493</v>
      </c>
      <c r="K1210" s="22">
        <v>16833.02</v>
      </c>
      <c r="L1210" s="19">
        <v>44804</v>
      </c>
      <c r="M1210" s="22">
        <v>3001.9</v>
      </c>
      <c r="N1210" s="22">
        <v>13831.12</v>
      </c>
      <c r="O1210" s="22">
        <f t="shared" si="377"/>
        <v>14055.560000000001</v>
      </c>
      <c r="P1210" s="22">
        <v>224.44</v>
      </c>
      <c r="Q1210" s="22">
        <f t="shared" si="378"/>
        <v>28.055</v>
      </c>
      <c r="R1210" s="22">
        <f t="shared" si="379"/>
        <v>112.22</v>
      </c>
      <c r="S1210" s="22">
        <f t="shared" si="380"/>
        <v>13718.900000000001</v>
      </c>
      <c r="U1210" s="22">
        <v>14055.560000000001</v>
      </c>
      <c r="V1210" s="23">
        <v>40</v>
      </c>
      <c r="W1210" s="23">
        <v>50</v>
      </c>
      <c r="X1210" s="23">
        <f t="shared" si="381"/>
        <v>-10</v>
      </c>
      <c r="Y1210" s="24">
        <f t="shared" si="382"/>
        <v>-120</v>
      </c>
      <c r="Z1210" s="24">
        <f t="shared" si="383"/>
        <v>381</v>
      </c>
      <c r="AA1210" s="22">
        <f t="shared" si="387"/>
        <v>36.891233595800529</v>
      </c>
      <c r="AB1210" s="22">
        <f t="shared" si="388"/>
        <v>442.69480314960634</v>
      </c>
      <c r="AC1210" s="22">
        <f t="shared" si="386"/>
        <v>13612.865196850395</v>
      </c>
      <c r="AD1210" s="22">
        <f t="shared" si="384"/>
        <v>-106.03480314960689</v>
      </c>
      <c r="AE1210" s="24"/>
      <c r="AF1210" s="4">
        <v>442.69480314960634</v>
      </c>
      <c r="AG1210" s="4">
        <v>0</v>
      </c>
      <c r="AH1210" s="4">
        <f t="shared" si="385"/>
        <v>442.69480314960634</v>
      </c>
    </row>
    <row r="1211" spans="1:34">
      <c r="A1211" s="16" t="s">
        <v>2779</v>
      </c>
      <c r="B1211" s="16" t="s">
        <v>2780</v>
      </c>
      <c r="C1211" s="16" t="s">
        <v>2308</v>
      </c>
      <c r="D1211" s="19">
        <v>41579</v>
      </c>
      <c r="E1211" s="16" t="s">
        <v>111</v>
      </c>
      <c r="F1211" s="20">
        <v>50</v>
      </c>
      <c r="G1211" s="20">
        <v>0</v>
      </c>
      <c r="H1211" s="20">
        <v>41</v>
      </c>
      <c r="I1211" s="20">
        <v>2</v>
      </c>
      <c r="J1211" s="21">
        <f t="shared" si="376"/>
        <v>494</v>
      </c>
      <c r="K1211" s="22">
        <v>803.13</v>
      </c>
      <c r="L1211" s="19">
        <v>44804</v>
      </c>
      <c r="M1211" s="22">
        <v>141.87</v>
      </c>
      <c r="N1211" s="22">
        <v>661.26</v>
      </c>
      <c r="O1211" s="22">
        <f t="shared" si="377"/>
        <v>671.96</v>
      </c>
      <c r="P1211" s="22">
        <v>10.7</v>
      </c>
      <c r="Q1211" s="22">
        <f t="shared" si="378"/>
        <v>1.3374999999999999</v>
      </c>
      <c r="R1211" s="22">
        <f t="shared" si="379"/>
        <v>5.35</v>
      </c>
      <c r="S1211" s="22">
        <f t="shared" si="380"/>
        <v>655.91</v>
      </c>
      <c r="U1211" s="22">
        <v>671.96</v>
      </c>
      <c r="V1211" s="23">
        <v>40</v>
      </c>
      <c r="W1211" s="23">
        <v>50</v>
      </c>
      <c r="X1211" s="23">
        <f t="shared" si="381"/>
        <v>-10</v>
      </c>
      <c r="Y1211" s="24">
        <f t="shared" si="382"/>
        <v>-120</v>
      </c>
      <c r="Z1211" s="24">
        <f t="shared" si="383"/>
        <v>382</v>
      </c>
      <c r="AA1211" s="22">
        <f t="shared" si="387"/>
        <v>1.7590575916230367</v>
      </c>
      <c r="AB1211" s="22">
        <f t="shared" si="388"/>
        <v>21.108691099476438</v>
      </c>
      <c r="AC1211" s="22">
        <f t="shared" si="386"/>
        <v>650.85130890052358</v>
      </c>
      <c r="AD1211" s="22">
        <f t="shared" si="384"/>
        <v>-5.0586910994763912</v>
      </c>
      <c r="AE1211" s="24"/>
      <c r="AF1211" s="4">
        <v>21.108691099476438</v>
      </c>
      <c r="AG1211" s="4">
        <v>0</v>
      </c>
      <c r="AH1211" s="4">
        <f t="shared" si="385"/>
        <v>21.108691099476438</v>
      </c>
    </row>
    <row r="1212" spans="1:34">
      <c r="A1212" s="16" t="s">
        <v>2781</v>
      </c>
      <c r="B1212" s="16" t="s">
        <v>2782</v>
      </c>
      <c r="C1212" s="16" t="s">
        <v>2308</v>
      </c>
      <c r="D1212" s="19">
        <v>41609</v>
      </c>
      <c r="E1212" s="16" t="s">
        <v>111</v>
      </c>
      <c r="F1212" s="20">
        <v>50</v>
      </c>
      <c r="G1212" s="20">
        <v>0</v>
      </c>
      <c r="H1212" s="20">
        <v>41</v>
      </c>
      <c r="I1212" s="20">
        <v>3</v>
      </c>
      <c r="J1212" s="21">
        <f t="shared" si="376"/>
        <v>495</v>
      </c>
      <c r="K1212" s="22">
        <v>1380.16</v>
      </c>
      <c r="L1212" s="19">
        <v>44804</v>
      </c>
      <c r="M1212" s="22">
        <v>241.5</v>
      </c>
      <c r="N1212" s="22">
        <v>1138.6600000000001</v>
      </c>
      <c r="O1212" s="22">
        <f t="shared" si="377"/>
        <v>1157.0600000000002</v>
      </c>
      <c r="P1212" s="22">
        <v>18.399999999999999</v>
      </c>
      <c r="Q1212" s="22">
        <f t="shared" si="378"/>
        <v>2.2999999999999998</v>
      </c>
      <c r="R1212" s="22">
        <f t="shared" si="379"/>
        <v>9.1999999999999993</v>
      </c>
      <c r="S1212" s="22">
        <f t="shared" si="380"/>
        <v>1129.46</v>
      </c>
      <c r="U1212" s="22">
        <v>1157.0600000000002</v>
      </c>
      <c r="V1212" s="23">
        <v>40</v>
      </c>
      <c r="W1212" s="23">
        <v>50</v>
      </c>
      <c r="X1212" s="23">
        <f t="shared" si="381"/>
        <v>-10</v>
      </c>
      <c r="Y1212" s="24">
        <f t="shared" si="382"/>
        <v>-120</v>
      </c>
      <c r="Z1212" s="24">
        <f t="shared" si="383"/>
        <v>383</v>
      </c>
      <c r="AA1212" s="22">
        <f t="shared" si="387"/>
        <v>3.021044386422977</v>
      </c>
      <c r="AB1212" s="22">
        <f t="shared" si="388"/>
        <v>36.252532637075724</v>
      </c>
      <c r="AC1212" s="22">
        <f t="shared" si="386"/>
        <v>1120.8074673629244</v>
      </c>
      <c r="AD1212" s="22">
        <f t="shared" si="384"/>
        <v>-8.6525326370756375</v>
      </c>
      <c r="AE1212" s="24"/>
      <c r="AF1212" s="4">
        <v>36.252532637075724</v>
      </c>
      <c r="AG1212" s="4">
        <v>0</v>
      </c>
      <c r="AH1212" s="4">
        <f t="shared" si="385"/>
        <v>36.252532637075724</v>
      </c>
    </row>
    <row r="1213" spans="1:34">
      <c r="A1213" s="16" t="s">
        <v>2783</v>
      </c>
      <c r="B1213" s="16" t="s">
        <v>2784</v>
      </c>
      <c r="C1213" s="16" t="s">
        <v>2785</v>
      </c>
      <c r="D1213" s="19">
        <v>41640</v>
      </c>
      <c r="E1213" s="16" t="s">
        <v>111</v>
      </c>
      <c r="F1213" s="20">
        <v>50</v>
      </c>
      <c r="G1213" s="20">
        <v>0</v>
      </c>
      <c r="H1213" s="20">
        <v>41</v>
      </c>
      <c r="I1213" s="20">
        <v>4</v>
      </c>
      <c r="J1213" s="21">
        <f t="shared" si="376"/>
        <v>496</v>
      </c>
      <c r="K1213" s="22">
        <v>32.36</v>
      </c>
      <c r="L1213" s="19">
        <v>44804</v>
      </c>
      <c r="M1213" s="22">
        <v>5.63</v>
      </c>
      <c r="N1213" s="22">
        <v>26.73</v>
      </c>
      <c r="O1213" s="22">
        <f t="shared" si="377"/>
        <v>27.16</v>
      </c>
      <c r="P1213" s="22">
        <v>0.43</v>
      </c>
      <c r="Q1213" s="22">
        <f t="shared" si="378"/>
        <v>5.3749999999999999E-2</v>
      </c>
      <c r="R1213" s="22">
        <f t="shared" si="379"/>
        <v>0.215</v>
      </c>
      <c r="S1213" s="22">
        <f t="shared" si="380"/>
        <v>26.515000000000001</v>
      </c>
      <c r="U1213" s="22">
        <v>27.16</v>
      </c>
      <c r="V1213" s="23">
        <v>40</v>
      </c>
      <c r="W1213" s="23">
        <v>50</v>
      </c>
      <c r="X1213" s="23">
        <f t="shared" si="381"/>
        <v>-10</v>
      </c>
      <c r="Y1213" s="24">
        <f t="shared" si="382"/>
        <v>-120</v>
      </c>
      <c r="Z1213" s="24">
        <f t="shared" si="383"/>
        <v>384</v>
      </c>
      <c r="AA1213" s="22">
        <f t="shared" si="387"/>
        <v>7.0729166666666662E-2</v>
      </c>
      <c r="AB1213" s="22">
        <f t="shared" si="388"/>
        <v>0.84874999999999989</v>
      </c>
      <c r="AC1213" s="22">
        <f t="shared" si="386"/>
        <v>26.311250000000001</v>
      </c>
      <c r="AD1213" s="22">
        <f t="shared" si="384"/>
        <v>-0.20374999999999943</v>
      </c>
      <c r="AE1213" s="24"/>
      <c r="AF1213" s="4">
        <v>0.84874999999999989</v>
      </c>
      <c r="AG1213" s="4">
        <v>0</v>
      </c>
      <c r="AH1213" s="4">
        <f t="shared" si="385"/>
        <v>0.84874999999999989</v>
      </c>
    </row>
    <row r="1214" spans="1:34">
      <c r="A1214" s="16" t="s">
        <v>2786</v>
      </c>
      <c r="B1214" s="16" t="s">
        <v>2787</v>
      </c>
      <c r="C1214" s="16" t="s">
        <v>2763</v>
      </c>
      <c r="D1214" s="19">
        <v>41640</v>
      </c>
      <c r="E1214" s="16" t="s">
        <v>111</v>
      </c>
      <c r="F1214" s="20">
        <v>50</v>
      </c>
      <c r="G1214" s="20">
        <v>0</v>
      </c>
      <c r="H1214" s="20">
        <v>41</v>
      </c>
      <c r="I1214" s="20">
        <v>4</v>
      </c>
      <c r="J1214" s="21">
        <f t="shared" si="376"/>
        <v>496</v>
      </c>
      <c r="K1214" s="22">
        <v>4349.8599999999997</v>
      </c>
      <c r="L1214" s="19">
        <v>44804</v>
      </c>
      <c r="M1214" s="22">
        <v>754</v>
      </c>
      <c r="N1214" s="22">
        <v>3595.86</v>
      </c>
      <c r="O1214" s="22">
        <f t="shared" si="377"/>
        <v>3653.86</v>
      </c>
      <c r="P1214" s="22">
        <v>58</v>
      </c>
      <c r="Q1214" s="22">
        <f t="shared" si="378"/>
        <v>7.25</v>
      </c>
      <c r="R1214" s="22">
        <f t="shared" si="379"/>
        <v>29</v>
      </c>
      <c r="S1214" s="22">
        <f t="shared" si="380"/>
        <v>3566.86</v>
      </c>
      <c r="U1214" s="22">
        <v>3653.86</v>
      </c>
      <c r="V1214" s="23">
        <v>40</v>
      </c>
      <c r="W1214" s="23">
        <v>50</v>
      </c>
      <c r="X1214" s="23">
        <f t="shared" si="381"/>
        <v>-10</v>
      </c>
      <c r="Y1214" s="24">
        <f t="shared" si="382"/>
        <v>-120</v>
      </c>
      <c r="Z1214" s="24">
        <f t="shared" si="383"/>
        <v>384</v>
      </c>
      <c r="AA1214" s="22">
        <f t="shared" si="387"/>
        <v>9.515260416666667</v>
      </c>
      <c r="AB1214" s="22">
        <f t="shared" si="388"/>
        <v>114.183125</v>
      </c>
      <c r="AC1214" s="22">
        <f t="shared" si="386"/>
        <v>3539.6768750000001</v>
      </c>
      <c r="AD1214" s="22">
        <f t="shared" si="384"/>
        <v>-27.183125000000018</v>
      </c>
      <c r="AE1214" s="24"/>
      <c r="AF1214" s="4">
        <v>114.183125</v>
      </c>
      <c r="AG1214" s="4">
        <v>0</v>
      </c>
      <c r="AH1214" s="4">
        <f t="shared" si="385"/>
        <v>114.183125</v>
      </c>
    </row>
    <row r="1215" spans="1:34">
      <c r="A1215" s="16" t="s">
        <v>2788</v>
      </c>
      <c r="B1215" s="16" t="s">
        <v>2789</v>
      </c>
      <c r="C1215" s="16" t="s">
        <v>2790</v>
      </c>
      <c r="D1215" s="19">
        <v>41640</v>
      </c>
      <c r="E1215" s="16" t="s">
        <v>111</v>
      </c>
      <c r="F1215" s="20">
        <v>50</v>
      </c>
      <c r="G1215" s="20">
        <v>0</v>
      </c>
      <c r="H1215" s="20">
        <v>41</v>
      </c>
      <c r="I1215" s="20">
        <v>4</v>
      </c>
      <c r="J1215" s="21">
        <f t="shared" si="376"/>
        <v>496</v>
      </c>
      <c r="K1215" s="22">
        <v>303.57</v>
      </c>
      <c r="L1215" s="19">
        <v>44804</v>
      </c>
      <c r="M1215" s="22">
        <v>52.61</v>
      </c>
      <c r="N1215" s="22">
        <v>250.96</v>
      </c>
      <c r="O1215" s="22">
        <f t="shared" si="377"/>
        <v>255</v>
      </c>
      <c r="P1215" s="22">
        <v>4.04</v>
      </c>
      <c r="Q1215" s="22">
        <f t="shared" si="378"/>
        <v>0.505</v>
      </c>
      <c r="R1215" s="22">
        <f t="shared" si="379"/>
        <v>2.02</v>
      </c>
      <c r="S1215" s="22">
        <f t="shared" si="380"/>
        <v>248.94</v>
      </c>
      <c r="U1215" s="22">
        <v>255</v>
      </c>
      <c r="V1215" s="23">
        <v>40</v>
      </c>
      <c r="W1215" s="23">
        <v>50</v>
      </c>
      <c r="X1215" s="23">
        <f t="shared" si="381"/>
        <v>-10</v>
      </c>
      <c r="Y1215" s="24">
        <f t="shared" si="382"/>
        <v>-120</v>
      </c>
      <c r="Z1215" s="24">
        <f t="shared" si="383"/>
        <v>384</v>
      </c>
      <c r="AA1215" s="22">
        <f t="shared" si="387"/>
        <v>0.6640625</v>
      </c>
      <c r="AB1215" s="22">
        <f t="shared" si="388"/>
        <v>7.96875</v>
      </c>
      <c r="AC1215" s="22">
        <f t="shared" si="386"/>
        <v>247.03125</v>
      </c>
      <c r="AD1215" s="22">
        <f t="shared" si="384"/>
        <v>-1.9087499999999977</v>
      </c>
      <c r="AE1215" s="24"/>
      <c r="AF1215" s="4">
        <v>7.96875</v>
      </c>
      <c r="AG1215" s="4">
        <v>0</v>
      </c>
      <c r="AH1215" s="4">
        <f t="shared" si="385"/>
        <v>7.96875</v>
      </c>
    </row>
    <row r="1216" spans="1:34">
      <c r="A1216" s="16" t="s">
        <v>2791</v>
      </c>
      <c r="B1216" s="16" t="s">
        <v>2782</v>
      </c>
      <c r="C1216" s="16" t="s">
        <v>2308</v>
      </c>
      <c r="D1216" s="19">
        <v>41699</v>
      </c>
      <c r="E1216" s="16" t="s">
        <v>111</v>
      </c>
      <c r="F1216" s="20">
        <v>50</v>
      </c>
      <c r="G1216" s="20">
        <v>0</v>
      </c>
      <c r="H1216" s="20">
        <v>41</v>
      </c>
      <c r="I1216" s="20">
        <v>6</v>
      </c>
      <c r="J1216" s="21">
        <f t="shared" si="376"/>
        <v>498</v>
      </c>
      <c r="K1216" s="22">
        <v>326.33999999999997</v>
      </c>
      <c r="L1216" s="19">
        <v>44804</v>
      </c>
      <c r="M1216" s="22">
        <v>55.5</v>
      </c>
      <c r="N1216" s="22">
        <v>270.83999999999997</v>
      </c>
      <c r="O1216" s="22">
        <f t="shared" si="377"/>
        <v>275.19</v>
      </c>
      <c r="P1216" s="22">
        <v>4.3499999999999996</v>
      </c>
      <c r="Q1216" s="22">
        <f t="shared" si="378"/>
        <v>0.54374999999999996</v>
      </c>
      <c r="R1216" s="22">
        <f t="shared" si="379"/>
        <v>2.1749999999999998</v>
      </c>
      <c r="S1216" s="22">
        <f t="shared" si="380"/>
        <v>268.66499999999996</v>
      </c>
      <c r="U1216" s="22">
        <v>275.19</v>
      </c>
      <c r="V1216" s="23">
        <v>40</v>
      </c>
      <c r="W1216" s="23">
        <v>50</v>
      </c>
      <c r="X1216" s="23">
        <f t="shared" si="381"/>
        <v>-10</v>
      </c>
      <c r="Y1216" s="24">
        <f t="shared" si="382"/>
        <v>-120</v>
      </c>
      <c r="Z1216" s="24">
        <f t="shared" si="383"/>
        <v>386</v>
      </c>
      <c r="AA1216" s="22">
        <f t="shared" si="387"/>
        <v>0.71292746113989636</v>
      </c>
      <c r="AB1216" s="22">
        <f t="shared" si="388"/>
        <v>8.5551295336787554</v>
      </c>
      <c r="AC1216" s="22">
        <f t="shared" si="386"/>
        <v>266.63487046632122</v>
      </c>
      <c r="AD1216" s="22">
        <f t="shared" si="384"/>
        <v>-2.0301295336787462</v>
      </c>
      <c r="AE1216" s="24"/>
      <c r="AF1216" s="4">
        <v>8.5551295336787554</v>
      </c>
      <c r="AG1216" s="4">
        <v>0</v>
      </c>
      <c r="AH1216" s="4">
        <f t="shared" si="385"/>
        <v>8.5551295336787554</v>
      </c>
    </row>
    <row r="1217" spans="1:34">
      <c r="A1217" s="16" t="s">
        <v>2792</v>
      </c>
      <c r="B1217" s="16" t="s">
        <v>1846</v>
      </c>
      <c r="C1217" s="16" t="s">
        <v>2763</v>
      </c>
      <c r="D1217" s="19">
        <v>41730</v>
      </c>
      <c r="E1217" s="16" t="s">
        <v>111</v>
      </c>
      <c r="F1217" s="20">
        <v>50</v>
      </c>
      <c r="G1217" s="20">
        <v>0</v>
      </c>
      <c r="H1217" s="20">
        <v>41</v>
      </c>
      <c r="I1217" s="20">
        <v>7</v>
      </c>
      <c r="J1217" s="21">
        <f t="shared" si="376"/>
        <v>499</v>
      </c>
      <c r="K1217" s="22">
        <v>4073.15</v>
      </c>
      <c r="L1217" s="19">
        <v>44804</v>
      </c>
      <c r="M1217" s="22">
        <v>685.62</v>
      </c>
      <c r="N1217" s="22">
        <v>3387.53</v>
      </c>
      <c r="O1217" s="22">
        <f t="shared" si="377"/>
        <v>3441.8300000000004</v>
      </c>
      <c r="P1217" s="22">
        <v>54.3</v>
      </c>
      <c r="Q1217" s="22">
        <f t="shared" si="378"/>
        <v>6.7874999999999996</v>
      </c>
      <c r="R1217" s="22">
        <f t="shared" si="379"/>
        <v>27.15</v>
      </c>
      <c r="S1217" s="22">
        <f t="shared" si="380"/>
        <v>3360.38</v>
      </c>
      <c r="U1217" s="22">
        <v>3441.8300000000004</v>
      </c>
      <c r="V1217" s="23">
        <v>40</v>
      </c>
      <c r="W1217" s="23">
        <v>50</v>
      </c>
      <c r="X1217" s="23">
        <f t="shared" si="381"/>
        <v>-10</v>
      </c>
      <c r="Y1217" s="24">
        <f t="shared" si="382"/>
        <v>-120</v>
      </c>
      <c r="Z1217" s="24">
        <f t="shared" si="383"/>
        <v>387</v>
      </c>
      <c r="AA1217" s="22">
        <f t="shared" si="387"/>
        <v>8.8936175710594316</v>
      </c>
      <c r="AB1217" s="22">
        <f t="shared" si="388"/>
        <v>106.72341085271319</v>
      </c>
      <c r="AC1217" s="22">
        <f t="shared" si="386"/>
        <v>3335.1065891472872</v>
      </c>
      <c r="AD1217" s="22">
        <f t="shared" si="384"/>
        <v>-25.273410852712914</v>
      </c>
      <c r="AE1217" s="24"/>
      <c r="AF1217" s="4">
        <v>106.72341085271319</v>
      </c>
      <c r="AG1217" s="4">
        <v>0</v>
      </c>
      <c r="AH1217" s="4">
        <f t="shared" si="385"/>
        <v>106.72341085271319</v>
      </c>
    </row>
    <row r="1218" spans="1:34">
      <c r="A1218" s="16" t="s">
        <v>2793</v>
      </c>
      <c r="B1218" s="16" t="s">
        <v>515</v>
      </c>
      <c r="C1218" s="16" t="s">
        <v>2794</v>
      </c>
      <c r="D1218" s="19">
        <v>41760</v>
      </c>
      <c r="E1218" s="16" t="s">
        <v>111</v>
      </c>
      <c r="F1218" s="20">
        <v>50</v>
      </c>
      <c r="G1218" s="20">
        <v>0</v>
      </c>
      <c r="H1218" s="20">
        <v>41</v>
      </c>
      <c r="I1218" s="20">
        <v>8</v>
      </c>
      <c r="J1218" s="21">
        <f t="shared" si="376"/>
        <v>500</v>
      </c>
      <c r="K1218" s="22">
        <v>1012.99</v>
      </c>
      <c r="L1218" s="19">
        <v>44804</v>
      </c>
      <c r="M1218" s="22">
        <v>168.83</v>
      </c>
      <c r="N1218" s="22">
        <v>844.16</v>
      </c>
      <c r="O1218" s="22">
        <f t="shared" si="377"/>
        <v>857.66</v>
      </c>
      <c r="P1218" s="22">
        <v>13.5</v>
      </c>
      <c r="Q1218" s="22">
        <f t="shared" si="378"/>
        <v>1.6875</v>
      </c>
      <c r="R1218" s="22">
        <f t="shared" si="379"/>
        <v>6.75</v>
      </c>
      <c r="S1218" s="22">
        <f t="shared" si="380"/>
        <v>837.41</v>
      </c>
      <c r="U1218" s="22">
        <v>857.66</v>
      </c>
      <c r="V1218" s="23">
        <v>40</v>
      </c>
      <c r="W1218" s="23">
        <v>50</v>
      </c>
      <c r="X1218" s="23">
        <f t="shared" si="381"/>
        <v>-10</v>
      </c>
      <c r="Y1218" s="24">
        <f t="shared" si="382"/>
        <v>-120</v>
      </c>
      <c r="Z1218" s="24">
        <f t="shared" si="383"/>
        <v>388</v>
      </c>
      <c r="AA1218" s="22">
        <f t="shared" si="387"/>
        <v>2.210463917525773</v>
      </c>
      <c r="AB1218" s="22">
        <f t="shared" si="388"/>
        <v>26.525567010309274</v>
      </c>
      <c r="AC1218" s="22">
        <f t="shared" si="386"/>
        <v>831.13443298969071</v>
      </c>
      <c r="AD1218" s="22">
        <f t="shared" si="384"/>
        <v>-6.2755670103092598</v>
      </c>
      <c r="AE1218" s="24"/>
      <c r="AF1218" s="4">
        <v>26.525567010309274</v>
      </c>
      <c r="AG1218" s="4">
        <v>0</v>
      </c>
      <c r="AH1218" s="4">
        <f t="shared" si="385"/>
        <v>26.525567010309274</v>
      </c>
    </row>
    <row r="1219" spans="1:34">
      <c r="A1219" s="16" t="s">
        <v>2795</v>
      </c>
      <c r="B1219" s="16" t="s">
        <v>515</v>
      </c>
      <c r="C1219" s="16" t="s">
        <v>2796</v>
      </c>
      <c r="D1219" s="19">
        <v>41760</v>
      </c>
      <c r="E1219" s="16" t="s">
        <v>111</v>
      </c>
      <c r="F1219" s="20">
        <v>50</v>
      </c>
      <c r="G1219" s="20">
        <v>0</v>
      </c>
      <c r="H1219" s="20">
        <v>41</v>
      </c>
      <c r="I1219" s="20">
        <v>8</v>
      </c>
      <c r="J1219" s="21">
        <f t="shared" si="376"/>
        <v>500</v>
      </c>
      <c r="K1219" s="22">
        <v>556.79</v>
      </c>
      <c r="L1219" s="19">
        <v>44804</v>
      </c>
      <c r="M1219" s="22">
        <v>92.82</v>
      </c>
      <c r="N1219" s="22">
        <v>463.97</v>
      </c>
      <c r="O1219" s="22">
        <f t="shared" si="377"/>
        <v>471.39000000000004</v>
      </c>
      <c r="P1219" s="22">
        <v>7.42</v>
      </c>
      <c r="Q1219" s="22">
        <f t="shared" si="378"/>
        <v>0.92749999999999999</v>
      </c>
      <c r="R1219" s="22">
        <f t="shared" si="379"/>
        <v>3.71</v>
      </c>
      <c r="S1219" s="22">
        <f t="shared" si="380"/>
        <v>460.26000000000005</v>
      </c>
      <c r="U1219" s="22">
        <v>471.39000000000004</v>
      </c>
      <c r="V1219" s="23">
        <v>40</v>
      </c>
      <c r="W1219" s="23">
        <v>50</v>
      </c>
      <c r="X1219" s="23">
        <f t="shared" si="381"/>
        <v>-10</v>
      </c>
      <c r="Y1219" s="24">
        <f t="shared" si="382"/>
        <v>-120</v>
      </c>
      <c r="Z1219" s="24">
        <f t="shared" si="383"/>
        <v>388</v>
      </c>
      <c r="AA1219" s="22">
        <f t="shared" si="387"/>
        <v>1.2149226804123712</v>
      </c>
      <c r="AB1219" s="22">
        <f t="shared" si="388"/>
        <v>14.579072164948453</v>
      </c>
      <c r="AC1219" s="22">
        <f t="shared" si="386"/>
        <v>456.81092783505159</v>
      </c>
      <c r="AD1219" s="22">
        <f t="shared" si="384"/>
        <v>-3.4490721649484612</v>
      </c>
      <c r="AE1219" s="24"/>
      <c r="AF1219" s="4">
        <v>14.579072164948453</v>
      </c>
      <c r="AG1219" s="4">
        <v>0</v>
      </c>
      <c r="AH1219" s="4">
        <f t="shared" si="385"/>
        <v>14.579072164948453</v>
      </c>
    </row>
    <row r="1220" spans="1:34">
      <c r="A1220" s="16" t="s">
        <v>2797</v>
      </c>
      <c r="B1220" s="16" t="s">
        <v>515</v>
      </c>
      <c r="C1220" s="16" t="s">
        <v>2794</v>
      </c>
      <c r="D1220" s="19">
        <v>41791</v>
      </c>
      <c r="E1220" s="16" t="s">
        <v>111</v>
      </c>
      <c r="F1220" s="20">
        <v>50</v>
      </c>
      <c r="G1220" s="20">
        <v>0</v>
      </c>
      <c r="H1220" s="20">
        <v>41</v>
      </c>
      <c r="I1220" s="20">
        <v>9</v>
      </c>
      <c r="J1220" s="21">
        <f t="shared" si="376"/>
        <v>501</v>
      </c>
      <c r="K1220" s="22">
        <v>1039.68</v>
      </c>
      <c r="L1220" s="19">
        <v>44804</v>
      </c>
      <c r="M1220" s="22">
        <v>171.52</v>
      </c>
      <c r="N1220" s="22">
        <v>868.16</v>
      </c>
      <c r="O1220" s="22">
        <f t="shared" si="377"/>
        <v>882.02</v>
      </c>
      <c r="P1220" s="22">
        <v>13.86</v>
      </c>
      <c r="Q1220" s="22">
        <f t="shared" si="378"/>
        <v>1.7324999999999999</v>
      </c>
      <c r="R1220" s="22">
        <f t="shared" si="379"/>
        <v>6.93</v>
      </c>
      <c r="S1220" s="22">
        <f t="shared" si="380"/>
        <v>861.23</v>
      </c>
      <c r="U1220" s="22">
        <v>882.02</v>
      </c>
      <c r="V1220" s="23">
        <v>40</v>
      </c>
      <c r="W1220" s="23">
        <v>50</v>
      </c>
      <c r="X1220" s="23">
        <f t="shared" si="381"/>
        <v>-10</v>
      </c>
      <c r="Y1220" s="24">
        <f t="shared" si="382"/>
        <v>-120</v>
      </c>
      <c r="Z1220" s="24">
        <f t="shared" si="383"/>
        <v>389</v>
      </c>
      <c r="AA1220" s="22">
        <f t="shared" si="387"/>
        <v>2.2674035989717223</v>
      </c>
      <c r="AB1220" s="22">
        <f t="shared" si="388"/>
        <v>27.208843187660669</v>
      </c>
      <c r="AC1220" s="22">
        <f t="shared" si="386"/>
        <v>854.81115681233928</v>
      </c>
      <c r="AD1220" s="22">
        <f t="shared" si="384"/>
        <v>-6.418843187660741</v>
      </c>
      <c r="AE1220" s="24"/>
      <c r="AF1220" s="4">
        <v>27.208843187660669</v>
      </c>
      <c r="AG1220" s="4">
        <v>0</v>
      </c>
      <c r="AH1220" s="4">
        <f t="shared" si="385"/>
        <v>27.208843187660669</v>
      </c>
    </row>
    <row r="1221" spans="1:34">
      <c r="A1221" s="16" t="s">
        <v>2798</v>
      </c>
      <c r="B1221" s="16" t="s">
        <v>515</v>
      </c>
      <c r="C1221" s="16" t="s">
        <v>2794</v>
      </c>
      <c r="D1221" s="19">
        <v>41821</v>
      </c>
      <c r="E1221" s="16" t="s">
        <v>111</v>
      </c>
      <c r="F1221" s="20">
        <v>50</v>
      </c>
      <c r="G1221" s="20">
        <v>0</v>
      </c>
      <c r="H1221" s="20">
        <v>41</v>
      </c>
      <c r="I1221" s="20">
        <v>10</v>
      </c>
      <c r="J1221" s="21">
        <f t="shared" si="376"/>
        <v>502</v>
      </c>
      <c r="K1221" s="22">
        <v>1120.48</v>
      </c>
      <c r="L1221" s="19">
        <v>44804</v>
      </c>
      <c r="M1221" s="22">
        <v>183.02</v>
      </c>
      <c r="N1221" s="22">
        <v>937.46</v>
      </c>
      <c r="O1221" s="22">
        <f t="shared" si="377"/>
        <v>952.40000000000009</v>
      </c>
      <c r="P1221" s="22">
        <v>14.94</v>
      </c>
      <c r="Q1221" s="22">
        <f t="shared" si="378"/>
        <v>1.8674999999999999</v>
      </c>
      <c r="R1221" s="22">
        <f t="shared" si="379"/>
        <v>7.47</v>
      </c>
      <c r="S1221" s="22">
        <f t="shared" si="380"/>
        <v>929.99</v>
      </c>
      <c r="U1221" s="22">
        <v>952.40000000000009</v>
      </c>
      <c r="V1221" s="23">
        <v>40</v>
      </c>
      <c r="W1221" s="23">
        <v>50</v>
      </c>
      <c r="X1221" s="23">
        <f t="shared" si="381"/>
        <v>-10</v>
      </c>
      <c r="Y1221" s="24">
        <f t="shared" si="382"/>
        <v>-120</v>
      </c>
      <c r="Z1221" s="24">
        <f t="shared" si="383"/>
        <v>390</v>
      </c>
      <c r="AA1221" s="22">
        <f t="shared" si="387"/>
        <v>2.4420512820512821</v>
      </c>
      <c r="AB1221" s="22">
        <f t="shared" si="388"/>
        <v>29.304615384615385</v>
      </c>
      <c r="AC1221" s="22">
        <f t="shared" si="386"/>
        <v>923.09538461538466</v>
      </c>
      <c r="AD1221" s="22">
        <f t="shared" si="384"/>
        <v>-6.8946153846153493</v>
      </c>
      <c r="AE1221" s="24"/>
      <c r="AF1221" s="4">
        <v>29.304615384615385</v>
      </c>
      <c r="AG1221" s="4">
        <v>0</v>
      </c>
      <c r="AH1221" s="4">
        <f t="shared" si="385"/>
        <v>29.304615384615385</v>
      </c>
    </row>
    <row r="1222" spans="1:34">
      <c r="A1222" s="16" t="s">
        <v>2799</v>
      </c>
      <c r="B1222" s="16" t="s">
        <v>515</v>
      </c>
      <c r="C1222" s="16" t="s">
        <v>2800</v>
      </c>
      <c r="D1222" s="19">
        <v>41821</v>
      </c>
      <c r="E1222" s="16" t="s">
        <v>111</v>
      </c>
      <c r="F1222" s="20">
        <v>50</v>
      </c>
      <c r="G1222" s="20">
        <v>0</v>
      </c>
      <c r="H1222" s="20">
        <v>41</v>
      </c>
      <c r="I1222" s="20">
        <v>10</v>
      </c>
      <c r="J1222" s="21">
        <f t="shared" si="376"/>
        <v>502</v>
      </c>
      <c r="K1222" s="22">
        <v>8582.5499999999993</v>
      </c>
      <c r="L1222" s="19">
        <v>44804</v>
      </c>
      <c r="M1222" s="22">
        <v>1401.81</v>
      </c>
      <c r="N1222" s="22">
        <v>7180.74</v>
      </c>
      <c r="O1222" s="22">
        <f t="shared" si="377"/>
        <v>7295.17</v>
      </c>
      <c r="P1222" s="22">
        <v>114.43</v>
      </c>
      <c r="Q1222" s="22">
        <f t="shared" si="378"/>
        <v>14.303750000000001</v>
      </c>
      <c r="R1222" s="22">
        <f t="shared" si="379"/>
        <v>57.215000000000003</v>
      </c>
      <c r="S1222" s="22">
        <f t="shared" si="380"/>
        <v>7123.5249999999996</v>
      </c>
      <c r="U1222" s="22">
        <v>7295.17</v>
      </c>
      <c r="V1222" s="23">
        <v>40</v>
      </c>
      <c r="W1222" s="23">
        <v>50</v>
      </c>
      <c r="X1222" s="23">
        <f t="shared" si="381"/>
        <v>-10</v>
      </c>
      <c r="Y1222" s="24">
        <f t="shared" si="382"/>
        <v>-120</v>
      </c>
      <c r="Z1222" s="24">
        <f t="shared" si="383"/>
        <v>390</v>
      </c>
      <c r="AA1222" s="22">
        <f t="shared" si="387"/>
        <v>18.705564102564104</v>
      </c>
      <c r="AB1222" s="22">
        <f t="shared" si="388"/>
        <v>224.46676923076924</v>
      </c>
      <c r="AC1222" s="22">
        <f t="shared" si="386"/>
        <v>7070.7032307692307</v>
      </c>
      <c r="AD1222" s="22">
        <f t="shared" si="384"/>
        <v>-52.82176923076895</v>
      </c>
      <c r="AE1222" s="24"/>
      <c r="AF1222" s="4">
        <v>224.46676923076924</v>
      </c>
      <c r="AG1222" s="4">
        <v>0</v>
      </c>
      <c r="AH1222" s="4">
        <f t="shared" si="385"/>
        <v>224.46676923076924</v>
      </c>
    </row>
    <row r="1223" spans="1:34">
      <c r="A1223" s="16" t="s">
        <v>2801</v>
      </c>
      <c r="B1223" s="16" t="s">
        <v>515</v>
      </c>
      <c r="C1223" s="16" t="s">
        <v>2763</v>
      </c>
      <c r="D1223" s="19">
        <v>41821</v>
      </c>
      <c r="E1223" s="16" t="s">
        <v>111</v>
      </c>
      <c r="F1223" s="20">
        <v>50</v>
      </c>
      <c r="G1223" s="20">
        <v>0</v>
      </c>
      <c r="H1223" s="20">
        <v>41</v>
      </c>
      <c r="I1223" s="20">
        <v>10</v>
      </c>
      <c r="J1223" s="21">
        <f t="shared" si="376"/>
        <v>502</v>
      </c>
      <c r="K1223" s="22">
        <v>11975.89</v>
      </c>
      <c r="L1223" s="19">
        <v>44804</v>
      </c>
      <c r="M1223" s="22">
        <v>1956.08</v>
      </c>
      <c r="N1223" s="22">
        <v>10019.81</v>
      </c>
      <c r="O1223" s="22">
        <f t="shared" si="377"/>
        <v>10179.49</v>
      </c>
      <c r="P1223" s="22">
        <v>159.68</v>
      </c>
      <c r="Q1223" s="22">
        <f t="shared" si="378"/>
        <v>19.96</v>
      </c>
      <c r="R1223" s="22">
        <f t="shared" si="379"/>
        <v>79.84</v>
      </c>
      <c r="S1223" s="22">
        <f t="shared" si="380"/>
        <v>9939.9699999999993</v>
      </c>
      <c r="U1223" s="22">
        <v>10179.49</v>
      </c>
      <c r="V1223" s="23">
        <v>40</v>
      </c>
      <c r="W1223" s="23">
        <v>50</v>
      </c>
      <c r="X1223" s="23">
        <f t="shared" si="381"/>
        <v>-10</v>
      </c>
      <c r="Y1223" s="24">
        <f t="shared" si="382"/>
        <v>-120</v>
      </c>
      <c r="Z1223" s="24">
        <f t="shared" si="383"/>
        <v>390</v>
      </c>
      <c r="AA1223" s="22">
        <f t="shared" si="387"/>
        <v>26.101256410256411</v>
      </c>
      <c r="AB1223" s="22">
        <f t="shared" si="388"/>
        <v>313.21507692307694</v>
      </c>
      <c r="AC1223" s="22">
        <f t="shared" si="386"/>
        <v>9866.2749230769223</v>
      </c>
      <c r="AD1223" s="22">
        <f t="shared" si="384"/>
        <v>-73.695076923077067</v>
      </c>
      <c r="AE1223" s="24"/>
      <c r="AF1223" s="4">
        <v>313.21507692307694</v>
      </c>
      <c r="AG1223" s="4">
        <v>0</v>
      </c>
      <c r="AH1223" s="4">
        <f t="shared" si="385"/>
        <v>313.21507692307694</v>
      </c>
    </row>
    <row r="1224" spans="1:34">
      <c r="A1224" s="16" t="s">
        <v>2802</v>
      </c>
      <c r="B1224" s="16" t="s">
        <v>515</v>
      </c>
      <c r="C1224" s="16" t="s">
        <v>2794</v>
      </c>
      <c r="D1224" s="19">
        <v>41852</v>
      </c>
      <c r="E1224" s="16" t="s">
        <v>111</v>
      </c>
      <c r="F1224" s="20">
        <v>50</v>
      </c>
      <c r="G1224" s="20">
        <v>0</v>
      </c>
      <c r="H1224" s="20">
        <v>41</v>
      </c>
      <c r="I1224" s="20">
        <v>11</v>
      </c>
      <c r="J1224" s="21">
        <f t="shared" si="376"/>
        <v>503</v>
      </c>
      <c r="K1224" s="22">
        <v>1560.21</v>
      </c>
      <c r="L1224" s="19">
        <v>44804</v>
      </c>
      <c r="M1224" s="22">
        <v>252.27</v>
      </c>
      <c r="N1224" s="22">
        <v>1307.94</v>
      </c>
      <c r="O1224" s="22">
        <f t="shared" si="377"/>
        <v>1328.74</v>
      </c>
      <c r="P1224" s="22">
        <v>20.8</v>
      </c>
      <c r="Q1224" s="22">
        <f t="shared" si="378"/>
        <v>2.6</v>
      </c>
      <c r="R1224" s="22">
        <f t="shared" si="379"/>
        <v>10.4</v>
      </c>
      <c r="S1224" s="22">
        <f t="shared" si="380"/>
        <v>1297.54</v>
      </c>
      <c r="U1224" s="22">
        <v>1328.74</v>
      </c>
      <c r="V1224" s="23">
        <v>40</v>
      </c>
      <c r="W1224" s="23">
        <v>50</v>
      </c>
      <c r="X1224" s="23">
        <f t="shared" si="381"/>
        <v>-10</v>
      </c>
      <c r="Y1224" s="24">
        <f t="shared" si="382"/>
        <v>-120</v>
      </c>
      <c r="Z1224" s="24">
        <f t="shared" si="383"/>
        <v>391</v>
      </c>
      <c r="AA1224" s="22">
        <f t="shared" si="387"/>
        <v>3.3983120204603581</v>
      </c>
      <c r="AB1224" s="22">
        <f t="shared" si="388"/>
        <v>40.779744245524299</v>
      </c>
      <c r="AC1224" s="22">
        <f t="shared" si="386"/>
        <v>1287.9602557544756</v>
      </c>
      <c r="AD1224" s="22">
        <f t="shared" si="384"/>
        <v>-9.5797442455243527</v>
      </c>
      <c r="AE1224" s="24"/>
      <c r="AF1224" s="4">
        <v>40.779744245524299</v>
      </c>
      <c r="AG1224" s="4">
        <v>0</v>
      </c>
      <c r="AH1224" s="4">
        <f t="shared" si="385"/>
        <v>40.779744245524299</v>
      </c>
    </row>
    <row r="1225" spans="1:34">
      <c r="A1225" s="16" t="s">
        <v>2803</v>
      </c>
      <c r="B1225" s="16" t="s">
        <v>515</v>
      </c>
      <c r="C1225" s="16" t="s">
        <v>2794</v>
      </c>
      <c r="D1225" s="19">
        <v>41883</v>
      </c>
      <c r="E1225" s="16" t="s">
        <v>111</v>
      </c>
      <c r="F1225" s="20">
        <v>50</v>
      </c>
      <c r="G1225" s="20">
        <v>0</v>
      </c>
      <c r="H1225" s="20">
        <v>42</v>
      </c>
      <c r="I1225" s="20">
        <v>0</v>
      </c>
      <c r="J1225" s="21">
        <f t="shared" si="376"/>
        <v>504</v>
      </c>
      <c r="K1225" s="22">
        <v>2834.85</v>
      </c>
      <c r="L1225" s="19">
        <v>44804</v>
      </c>
      <c r="M1225" s="22">
        <v>453.6</v>
      </c>
      <c r="N1225" s="22">
        <v>2381.25</v>
      </c>
      <c r="O1225" s="22">
        <f t="shared" si="377"/>
        <v>2419.0500000000002</v>
      </c>
      <c r="P1225" s="22">
        <v>37.799999999999997</v>
      </c>
      <c r="Q1225" s="22">
        <f t="shared" si="378"/>
        <v>4.7249999999999996</v>
      </c>
      <c r="R1225" s="22">
        <f t="shared" si="379"/>
        <v>18.899999999999999</v>
      </c>
      <c r="S1225" s="22">
        <f t="shared" si="380"/>
        <v>2362.35</v>
      </c>
      <c r="U1225" s="22">
        <v>2419.0500000000002</v>
      </c>
      <c r="V1225" s="23">
        <v>40</v>
      </c>
      <c r="W1225" s="23">
        <v>50</v>
      </c>
      <c r="X1225" s="23">
        <f t="shared" si="381"/>
        <v>-10</v>
      </c>
      <c r="Y1225" s="24">
        <f t="shared" si="382"/>
        <v>-120</v>
      </c>
      <c r="Z1225" s="24">
        <f t="shared" si="383"/>
        <v>392</v>
      </c>
      <c r="AA1225" s="22">
        <f t="shared" si="387"/>
        <v>6.1710459183673478</v>
      </c>
      <c r="AB1225" s="22">
        <f t="shared" si="388"/>
        <v>74.052551020408174</v>
      </c>
      <c r="AC1225" s="22">
        <f t="shared" si="386"/>
        <v>2344.9974489795918</v>
      </c>
      <c r="AD1225" s="22">
        <f t="shared" si="384"/>
        <v>-17.3525510204081</v>
      </c>
      <c r="AE1225" s="24"/>
      <c r="AF1225" s="4">
        <v>74.052551020408174</v>
      </c>
      <c r="AG1225" s="4">
        <v>0</v>
      </c>
      <c r="AH1225" s="4">
        <f t="shared" si="385"/>
        <v>74.052551020408174</v>
      </c>
    </row>
    <row r="1226" spans="1:34">
      <c r="A1226" s="16" t="s">
        <v>2804</v>
      </c>
      <c r="B1226" s="16" t="s">
        <v>515</v>
      </c>
      <c r="C1226" s="16" t="s">
        <v>2794</v>
      </c>
      <c r="D1226" s="19">
        <v>41913</v>
      </c>
      <c r="E1226" s="16" t="s">
        <v>111</v>
      </c>
      <c r="F1226" s="20">
        <v>50</v>
      </c>
      <c r="G1226" s="20">
        <v>0</v>
      </c>
      <c r="H1226" s="20">
        <v>42</v>
      </c>
      <c r="I1226" s="20">
        <v>1</v>
      </c>
      <c r="J1226" s="21">
        <f t="shared" si="376"/>
        <v>505</v>
      </c>
      <c r="K1226" s="22">
        <v>925.34</v>
      </c>
      <c r="L1226" s="19">
        <v>44804</v>
      </c>
      <c r="M1226" s="22">
        <v>146.54</v>
      </c>
      <c r="N1226" s="22">
        <v>778.8</v>
      </c>
      <c r="O1226" s="22">
        <f t="shared" si="377"/>
        <v>791.14</v>
      </c>
      <c r="P1226" s="22">
        <v>12.34</v>
      </c>
      <c r="Q1226" s="22">
        <f t="shared" si="378"/>
        <v>1.5425</v>
      </c>
      <c r="R1226" s="22">
        <f t="shared" si="379"/>
        <v>6.17</v>
      </c>
      <c r="S1226" s="22">
        <f t="shared" si="380"/>
        <v>772.63</v>
      </c>
      <c r="U1226" s="22">
        <v>791.14</v>
      </c>
      <c r="V1226" s="23">
        <v>40</v>
      </c>
      <c r="W1226" s="23">
        <v>50</v>
      </c>
      <c r="X1226" s="23">
        <f t="shared" si="381"/>
        <v>-10</v>
      </c>
      <c r="Y1226" s="24">
        <f t="shared" si="382"/>
        <v>-120</v>
      </c>
      <c r="Z1226" s="24">
        <f t="shared" si="383"/>
        <v>393</v>
      </c>
      <c r="AA1226" s="22">
        <f t="shared" si="387"/>
        <v>2.0130788804071247</v>
      </c>
      <c r="AB1226" s="22">
        <f t="shared" si="388"/>
        <v>24.156946564885494</v>
      </c>
      <c r="AC1226" s="22">
        <f t="shared" si="386"/>
        <v>766.98305343511447</v>
      </c>
      <c r="AD1226" s="22">
        <f t="shared" si="384"/>
        <v>-5.6469465648855248</v>
      </c>
      <c r="AE1226" s="24"/>
      <c r="AF1226" s="4">
        <v>24.156946564885494</v>
      </c>
      <c r="AG1226" s="4">
        <v>0</v>
      </c>
      <c r="AH1226" s="4">
        <f t="shared" si="385"/>
        <v>24.156946564885494</v>
      </c>
    </row>
    <row r="1227" spans="1:34">
      <c r="A1227" s="16" t="s">
        <v>2805</v>
      </c>
      <c r="B1227" s="16" t="s">
        <v>515</v>
      </c>
      <c r="C1227" s="16" t="s">
        <v>1736</v>
      </c>
      <c r="D1227" s="19">
        <v>41913</v>
      </c>
      <c r="E1227" s="16" t="s">
        <v>111</v>
      </c>
      <c r="F1227" s="20">
        <v>50</v>
      </c>
      <c r="G1227" s="20">
        <v>0</v>
      </c>
      <c r="H1227" s="20">
        <v>42</v>
      </c>
      <c r="I1227" s="20">
        <v>1</v>
      </c>
      <c r="J1227" s="21">
        <f t="shared" si="376"/>
        <v>505</v>
      </c>
      <c r="K1227" s="22">
        <v>412.39</v>
      </c>
      <c r="L1227" s="19">
        <v>44804</v>
      </c>
      <c r="M1227" s="22">
        <v>65.31</v>
      </c>
      <c r="N1227" s="22">
        <v>347.08</v>
      </c>
      <c r="O1227" s="22">
        <f t="shared" si="377"/>
        <v>352.58</v>
      </c>
      <c r="P1227" s="22">
        <v>5.5</v>
      </c>
      <c r="Q1227" s="22">
        <f t="shared" si="378"/>
        <v>0.6875</v>
      </c>
      <c r="R1227" s="22">
        <f t="shared" si="379"/>
        <v>2.75</v>
      </c>
      <c r="S1227" s="22">
        <f t="shared" si="380"/>
        <v>344.33</v>
      </c>
      <c r="U1227" s="22">
        <v>352.58</v>
      </c>
      <c r="V1227" s="23">
        <v>40</v>
      </c>
      <c r="W1227" s="23">
        <v>50</v>
      </c>
      <c r="X1227" s="23">
        <f t="shared" si="381"/>
        <v>-10</v>
      </c>
      <c r="Y1227" s="24">
        <f t="shared" si="382"/>
        <v>-120</v>
      </c>
      <c r="Z1227" s="24">
        <f t="shared" si="383"/>
        <v>393</v>
      </c>
      <c r="AA1227" s="22">
        <f t="shared" si="387"/>
        <v>0.89715012722646303</v>
      </c>
      <c r="AB1227" s="22">
        <f t="shared" si="388"/>
        <v>10.765801526717556</v>
      </c>
      <c r="AC1227" s="22">
        <f t="shared" si="386"/>
        <v>341.81419847328243</v>
      </c>
      <c r="AD1227" s="22">
        <f t="shared" si="384"/>
        <v>-2.5158015267175529</v>
      </c>
      <c r="AE1227" s="24"/>
      <c r="AF1227" s="4">
        <v>10.765801526717556</v>
      </c>
      <c r="AG1227" s="4">
        <v>0</v>
      </c>
      <c r="AH1227" s="4">
        <f t="shared" si="385"/>
        <v>10.765801526717556</v>
      </c>
    </row>
    <row r="1228" spans="1:34">
      <c r="A1228" s="16" t="s">
        <v>2806</v>
      </c>
      <c r="B1228" s="16" t="s">
        <v>515</v>
      </c>
      <c r="C1228" s="16" t="s">
        <v>2763</v>
      </c>
      <c r="D1228" s="19">
        <v>41913</v>
      </c>
      <c r="E1228" s="16" t="s">
        <v>111</v>
      </c>
      <c r="F1228" s="20">
        <v>50</v>
      </c>
      <c r="G1228" s="20">
        <v>0</v>
      </c>
      <c r="H1228" s="20">
        <v>42</v>
      </c>
      <c r="I1228" s="20">
        <v>1</v>
      </c>
      <c r="J1228" s="21">
        <f t="shared" si="376"/>
        <v>505</v>
      </c>
      <c r="K1228" s="22">
        <v>16134.37</v>
      </c>
      <c r="L1228" s="19">
        <v>44804</v>
      </c>
      <c r="M1228" s="22">
        <v>2554.62</v>
      </c>
      <c r="N1228" s="22">
        <v>13579.75</v>
      </c>
      <c r="O1228" s="22">
        <f t="shared" si="377"/>
        <v>13794.87</v>
      </c>
      <c r="P1228" s="22">
        <v>215.12</v>
      </c>
      <c r="Q1228" s="22">
        <f t="shared" si="378"/>
        <v>26.89</v>
      </c>
      <c r="R1228" s="22">
        <f t="shared" si="379"/>
        <v>107.56</v>
      </c>
      <c r="S1228" s="22">
        <f t="shared" si="380"/>
        <v>13472.19</v>
      </c>
      <c r="U1228" s="22">
        <v>13794.87</v>
      </c>
      <c r="V1228" s="23">
        <v>40</v>
      </c>
      <c r="W1228" s="23">
        <v>50</v>
      </c>
      <c r="X1228" s="23">
        <f t="shared" si="381"/>
        <v>-10</v>
      </c>
      <c r="Y1228" s="24">
        <f t="shared" si="382"/>
        <v>-120</v>
      </c>
      <c r="Z1228" s="24">
        <f t="shared" si="383"/>
        <v>393</v>
      </c>
      <c r="AA1228" s="22">
        <f t="shared" si="387"/>
        <v>35.101450381679392</v>
      </c>
      <c r="AB1228" s="22">
        <f t="shared" si="388"/>
        <v>421.21740458015267</v>
      </c>
      <c r="AC1228" s="22">
        <f t="shared" si="386"/>
        <v>13373.652595419848</v>
      </c>
      <c r="AD1228" s="22">
        <f t="shared" si="384"/>
        <v>-98.537404580152725</v>
      </c>
      <c r="AE1228" s="24"/>
      <c r="AF1228" s="4">
        <v>421.21740458015267</v>
      </c>
      <c r="AG1228" s="4">
        <v>0</v>
      </c>
      <c r="AH1228" s="4">
        <f t="shared" si="385"/>
        <v>421.21740458015267</v>
      </c>
    </row>
    <row r="1229" spans="1:34">
      <c r="A1229" s="16" t="s">
        <v>2807</v>
      </c>
      <c r="B1229" s="16" t="s">
        <v>515</v>
      </c>
      <c r="C1229" s="16" t="s">
        <v>2794</v>
      </c>
      <c r="D1229" s="19">
        <v>41944</v>
      </c>
      <c r="E1229" s="16" t="s">
        <v>111</v>
      </c>
      <c r="F1229" s="20">
        <v>50</v>
      </c>
      <c r="G1229" s="20">
        <v>0</v>
      </c>
      <c r="H1229" s="20">
        <v>42</v>
      </c>
      <c r="I1229" s="20">
        <v>2</v>
      </c>
      <c r="J1229" s="21">
        <f t="shared" si="376"/>
        <v>506</v>
      </c>
      <c r="K1229" s="22">
        <v>1749.56</v>
      </c>
      <c r="L1229" s="19">
        <v>44804</v>
      </c>
      <c r="M1229" s="22">
        <v>274.08</v>
      </c>
      <c r="N1229" s="22">
        <v>1475.48</v>
      </c>
      <c r="O1229" s="22">
        <f t="shared" si="377"/>
        <v>1498.8</v>
      </c>
      <c r="P1229" s="22">
        <v>23.32</v>
      </c>
      <c r="Q1229" s="22">
        <f t="shared" si="378"/>
        <v>2.915</v>
      </c>
      <c r="R1229" s="22">
        <f t="shared" si="379"/>
        <v>11.66</v>
      </c>
      <c r="S1229" s="22">
        <f t="shared" si="380"/>
        <v>1463.82</v>
      </c>
      <c r="U1229" s="22">
        <v>1498.8</v>
      </c>
      <c r="V1229" s="23">
        <v>40</v>
      </c>
      <c r="W1229" s="23">
        <v>50</v>
      </c>
      <c r="X1229" s="23">
        <f t="shared" si="381"/>
        <v>-10</v>
      </c>
      <c r="Y1229" s="24">
        <f t="shared" si="382"/>
        <v>-120</v>
      </c>
      <c r="Z1229" s="24">
        <f t="shared" si="383"/>
        <v>394</v>
      </c>
      <c r="AA1229" s="22">
        <f t="shared" si="387"/>
        <v>3.8040609137055839</v>
      </c>
      <c r="AB1229" s="22">
        <f t="shared" si="388"/>
        <v>45.648730964467006</v>
      </c>
      <c r="AC1229" s="22">
        <f t="shared" si="386"/>
        <v>1453.151269035533</v>
      </c>
      <c r="AD1229" s="22">
        <f t="shared" si="384"/>
        <v>-10.668730964466931</v>
      </c>
      <c r="AE1229" s="24"/>
      <c r="AF1229" s="4">
        <v>45.648730964467006</v>
      </c>
      <c r="AG1229" s="4">
        <v>0</v>
      </c>
      <c r="AH1229" s="4">
        <f t="shared" si="385"/>
        <v>45.648730964467006</v>
      </c>
    </row>
    <row r="1230" spans="1:34">
      <c r="A1230" s="16" t="s">
        <v>2808</v>
      </c>
      <c r="B1230" s="16" t="s">
        <v>515</v>
      </c>
      <c r="C1230" s="16" t="s">
        <v>2794</v>
      </c>
      <c r="D1230" s="19">
        <v>41974</v>
      </c>
      <c r="E1230" s="16" t="s">
        <v>111</v>
      </c>
      <c r="F1230" s="20">
        <v>50</v>
      </c>
      <c r="G1230" s="20">
        <v>0</v>
      </c>
      <c r="H1230" s="20">
        <v>42</v>
      </c>
      <c r="I1230" s="20">
        <v>3</v>
      </c>
      <c r="J1230" s="21">
        <f t="shared" si="376"/>
        <v>507</v>
      </c>
      <c r="K1230" s="22">
        <v>1093.5</v>
      </c>
      <c r="L1230" s="19">
        <v>44804</v>
      </c>
      <c r="M1230" s="22">
        <v>169.49</v>
      </c>
      <c r="N1230" s="22">
        <v>924.01</v>
      </c>
      <c r="O1230" s="22">
        <f t="shared" si="377"/>
        <v>938.59</v>
      </c>
      <c r="P1230" s="22">
        <v>14.58</v>
      </c>
      <c r="Q1230" s="22">
        <f t="shared" si="378"/>
        <v>1.8225</v>
      </c>
      <c r="R1230" s="22">
        <f t="shared" si="379"/>
        <v>7.29</v>
      </c>
      <c r="S1230" s="22">
        <f t="shared" si="380"/>
        <v>916.72</v>
      </c>
      <c r="U1230" s="22">
        <v>938.59</v>
      </c>
      <c r="V1230" s="23">
        <v>40</v>
      </c>
      <c r="W1230" s="23">
        <v>50</v>
      </c>
      <c r="X1230" s="23">
        <f t="shared" si="381"/>
        <v>-10</v>
      </c>
      <c r="Y1230" s="24">
        <f t="shared" si="382"/>
        <v>-120</v>
      </c>
      <c r="Z1230" s="24">
        <f t="shared" si="383"/>
        <v>395</v>
      </c>
      <c r="AA1230" s="22">
        <f t="shared" si="387"/>
        <v>2.3761772151898737</v>
      </c>
      <c r="AB1230" s="22">
        <f t="shared" si="388"/>
        <v>28.514126582278486</v>
      </c>
      <c r="AC1230" s="22">
        <f t="shared" si="386"/>
        <v>910.0758734177216</v>
      </c>
      <c r="AD1230" s="22">
        <f t="shared" si="384"/>
        <v>-6.6441265822784317</v>
      </c>
      <c r="AE1230" s="24"/>
      <c r="AF1230" s="4">
        <v>28.514126582278486</v>
      </c>
      <c r="AG1230" s="4">
        <v>0</v>
      </c>
      <c r="AH1230" s="4">
        <f t="shared" si="385"/>
        <v>28.514126582278486</v>
      </c>
    </row>
    <row r="1231" spans="1:34">
      <c r="A1231" s="16" t="s">
        <v>2809</v>
      </c>
      <c r="B1231" s="16" t="s">
        <v>515</v>
      </c>
      <c r="C1231" s="16" t="s">
        <v>2796</v>
      </c>
      <c r="D1231" s="19">
        <v>41974</v>
      </c>
      <c r="E1231" s="16" t="s">
        <v>111</v>
      </c>
      <c r="F1231" s="20">
        <v>50</v>
      </c>
      <c r="G1231" s="20">
        <v>0</v>
      </c>
      <c r="H1231" s="20">
        <v>42</v>
      </c>
      <c r="I1231" s="20">
        <v>3</v>
      </c>
      <c r="J1231" s="21">
        <f t="shared" si="376"/>
        <v>507</v>
      </c>
      <c r="K1231" s="22">
        <v>540.9</v>
      </c>
      <c r="L1231" s="19">
        <v>44804</v>
      </c>
      <c r="M1231" s="22">
        <v>83.85</v>
      </c>
      <c r="N1231" s="22">
        <v>457.05</v>
      </c>
      <c r="O1231" s="22">
        <f t="shared" si="377"/>
        <v>464.26</v>
      </c>
      <c r="P1231" s="22">
        <v>7.21</v>
      </c>
      <c r="Q1231" s="22">
        <f t="shared" si="378"/>
        <v>0.90125</v>
      </c>
      <c r="R1231" s="22">
        <f t="shared" si="379"/>
        <v>3.605</v>
      </c>
      <c r="S1231" s="22">
        <f t="shared" si="380"/>
        <v>453.44499999999999</v>
      </c>
      <c r="U1231" s="22">
        <v>464.26</v>
      </c>
      <c r="V1231" s="23">
        <v>40</v>
      </c>
      <c r="W1231" s="23">
        <v>50</v>
      </c>
      <c r="X1231" s="23">
        <f t="shared" si="381"/>
        <v>-10</v>
      </c>
      <c r="Y1231" s="24">
        <f t="shared" si="382"/>
        <v>-120</v>
      </c>
      <c r="Z1231" s="24">
        <f t="shared" si="383"/>
        <v>395</v>
      </c>
      <c r="AA1231" s="22">
        <f t="shared" si="387"/>
        <v>1.1753417721518986</v>
      </c>
      <c r="AB1231" s="22">
        <f t="shared" si="388"/>
        <v>14.104101265822784</v>
      </c>
      <c r="AC1231" s="22">
        <f t="shared" si="386"/>
        <v>450.15589873417719</v>
      </c>
      <c r="AD1231" s="22">
        <f t="shared" si="384"/>
        <v>-3.2891012658228078</v>
      </c>
      <c r="AE1231" s="24"/>
      <c r="AF1231" s="4">
        <v>14.104101265822784</v>
      </c>
      <c r="AG1231" s="4">
        <v>0</v>
      </c>
      <c r="AH1231" s="4">
        <f t="shared" si="385"/>
        <v>14.104101265822784</v>
      </c>
    </row>
    <row r="1232" spans="1:34">
      <c r="A1232" s="16" t="s">
        <v>2810</v>
      </c>
      <c r="B1232" s="16" t="s">
        <v>515</v>
      </c>
      <c r="C1232" s="16" t="s">
        <v>2794</v>
      </c>
      <c r="D1232" s="19">
        <v>42005</v>
      </c>
      <c r="E1232" s="16" t="s">
        <v>111</v>
      </c>
      <c r="F1232" s="20">
        <v>50</v>
      </c>
      <c r="G1232" s="20">
        <v>0</v>
      </c>
      <c r="H1232" s="20">
        <v>42</v>
      </c>
      <c r="I1232" s="20">
        <v>4</v>
      </c>
      <c r="J1232" s="21">
        <f t="shared" si="376"/>
        <v>508</v>
      </c>
      <c r="K1232" s="22">
        <v>1699.88</v>
      </c>
      <c r="L1232" s="19">
        <v>44804</v>
      </c>
      <c r="M1232" s="22">
        <v>260.66000000000003</v>
      </c>
      <c r="N1232" s="22">
        <v>1439.22</v>
      </c>
      <c r="O1232" s="22">
        <f t="shared" si="377"/>
        <v>1461.88</v>
      </c>
      <c r="P1232" s="22">
        <v>22.66</v>
      </c>
      <c r="Q1232" s="22">
        <f t="shared" si="378"/>
        <v>2.8325</v>
      </c>
      <c r="R1232" s="22">
        <f t="shared" si="379"/>
        <v>11.33</v>
      </c>
      <c r="S1232" s="22">
        <f t="shared" si="380"/>
        <v>1427.89</v>
      </c>
      <c r="U1232" s="22">
        <v>1461.88</v>
      </c>
      <c r="V1232" s="23">
        <v>40</v>
      </c>
      <c r="W1232" s="23">
        <v>50</v>
      </c>
      <c r="X1232" s="23">
        <f t="shared" si="381"/>
        <v>-10</v>
      </c>
      <c r="Y1232" s="24">
        <f t="shared" si="382"/>
        <v>-120</v>
      </c>
      <c r="Z1232" s="24">
        <f t="shared" si="383"/>
        <v>396</v>
      </c>
      <c r="AA1232" s="22">
        <f t="shared" si="387"/>
        <v>3.691616161616162</v>
      </c>
      <c r="AB1232" s="22">
        <f t="shared" si="388"/>
        <v>44.299393939393944</v>
      </c>
      <c r="AC1232" s="22">
        <f t="shared" si="386"/>
        <v>1417.5806060606062</v>
      </c>
      <c r="AD1232" s="22">
        <f t="shared" si="384"/>
        <v>-10.309393939393885</v>
      </c>
      <c r="AE1232" s="24"/>
      <c r="AF1232" s="4">
        <v>44.299393939393944</v>
      </c>
      <c r="AG1232" s="4">
        <v>0</v>
      </c>
      <c r="AH1232" s="4">
        <f t="shared" si="385"/>
        <v>44.299393939393944</v>
      </c>
    </row>
    <row r="1233" spans="1:34">
      <c r="A1233" s="16" t="s">
        <v>2811</v>
      </c>
      <c r="B1233" s="16" t="s">
        <v>515</v>
      </c>
      <c r="C1233" s="16" t="s">
        <v>2812</v>
      </c>
      <c r="D1233" s="19">
        <v>42005</v>
      </c>
      <c r="E1233" s="16" t="s">
        <v>111</v>
      </c>
      <c r="F1233" s="20">
        <v>50</v>
      </c>
      <c r="G1233" s="20">
        <v>0</v>
      </c>
      <c r="H1233" s="20">
        <v>42</v>
      </c>
      <c r="I1233" s="20">
        <v>4</v>
      </c>
      <c r="J1233" s="21">
        <f t="shared" si="376"/>
        <v>508</v>
      </c>
      <c r="K1233" s="22">
        <v>327.37</v>
      </c>
      <c r="L1233" s="19">
        <v>44804</v>
      </c>
      <c r="M1233" s="22">
        <v>50.21</v>
      </c>
      <c r="N1233" s="22">
        <v>277.16000000000003</v>
      </c>
      <c r="O1233" s="22">
        <f t="shared" si="377"/>
        <v>281.52000000000004</v>
      </c>
      <c r="P1233" s="22">
        <v>4.3600000000000003</v>
      </c>
      <c r="Q1233" s="22">
        <f t="shared" si="378"/>
        <v>0.54500000000000004</v>
      </c>
      <c r="R1233" s="22">
        <f t="shared" si="379"/>
        <v>2.1800000000000002</v>
      </c>
      <c r="S1233" s="22">
        <f t="shared" si="380"/>
        <v>274.98</v>
      </c>
      <c r="U1233" s="22">
        <v>281.52000000000004</v>
      </c>
      <c r="V1233" s="23">
        <v>40</v>
      </c>
      <c r="W1233" s="23">
        <v>50</v>
      </c>
      <c r="X1233" s="23">
        <f t="shared" si="381"/>
        <v>-10</v>
      </c>
      <c r="Y1233" s="24">
        <f t="shared" si="382"/>
        <v>-120</v>
      </c>
      <c r="Z1233" s="24">
        <f t="shared" si="383"/>
        <v>396</v>
      </c>
      <c r="AA1233" s="22">
        <f t="shared" si="387"/>
        <v>0.71090909090909105</v>
      </c>
      <c r="AB1233" s="22">
        <f t="shared" si="388"/>
        <v>8.530909090909093</v>
      </c>
      <c r="AC1233" s="22">
        <f t="shared" si="386"/>
        <v>272.98909090909092</v>
      </c>
      <c r="AD1233" s="22">
        <f t="shared" si="384"/>
        <v>-1.9909090909090992</v>
      </c>
      <c r="AE1233" s="24"/>
      <c r="AF1233" s="4">
        <v>8.530909090909093</v>
      </c>
      <c r="AG1233" s="4">
        <v>0</v>
      </c>
      <c r="AH1233" s="4">
        <f t="shared" si="385"/>
        <v>8.530909090909093</v>
      </c>
    </row>
    <row r="1234" spans="1:34">
      <c r="A1234" s="16" t="s">
        <v>2813</v>
      </c>
      <c r="B1234" s="16" t="s">
        <v>515</v>
      </c>
      <c r="C1234" s="16" t="s">
        <v>1861</v>
      </c>
      <c r="D1234" s="19">
        <v>42005</v>
      </c>
      <c r="E1234" s="16" t="s">
        <v>111</v>
      </c>
      <c r="F1234" s="20">
        <v>50</v>
      </c>
      <c r="G1234" s="20">
        <v>0</v>
      </c>
      <c r="H1234" s="20">
        <v>42</v>
      </c>
      <c r="I1234" s="20">
        <v>4</v>
      </c>
      <c r="J1234" s="21">
        <f t="shared" si="376"/>
        <v>508</v>
      </c>
      <c r="K1234" s="22">
        <v>2026.05</v>
      </c>
      <c r="L1234" s="19">
        <v>44804</v>
      </c>
      <c r="M1234" s="22">
        <v>310.64999999999998</v>
      </c>
      <c r="N1234" s="22">
        <v>1715.4</v>
      </c>
      <c r="O1234" s="22">
        <f t="shared" si="377"/>
        <v>1742.41</v>
      </c>
      <c r="P1234" s="22">
        <v>27.01</v>
      </c>
      <c r="Q1234" s="22">
        <f t="shared" si="378"/>
        <v>3.3762500000000002</v>
      </c>
      <c r="R1234" s="22">
        <f t="shared" si="379"/>
        <v>13.505000000000001</v>
      </c>
      <c r="S1234" s="22">
        <f t="shared" si="380"/>
        <v>1701.895</v>
      </c>
      <c r="U1234" s="22">
        <v>1742.41</v>
      </c>
      <c r="V1234" s="23">
        <v>40</v>
      </c>
      <c r="W1234" s="23">
        <v>50</v>
      </c>
      <c r="X1234" s="23">
        <f t="shared" si="381"/>
        <v>-10</v>
      </c>
      <c r="Y1234" s="24">
        <f t="shared" si="382"/>
        <v>-120</v>
      </c>
      <c r="Z1234" s="24">
        <f t="shared" si="383"/>
        <v>396</v>
      </c>
      <c r="AA1234" s="22">
        <f t="shared" si="387"/>
        <v>4.4000252525252526</v>
      </c>
      <c r="AB1234" s="22">
        <f t="shared" si="388"/>
        <v>52.800303030303027</v>
      </c>
      <c r="AC1234" s="22">
        <f t="shared" si="386"/>
        <v>1689.6096969696971</v>
      </c>
      <c r="AD1234" s="22">
        <f t="shared" si="384"/>
        <v>-12.285303030302885</v>
      </c>
      <c r="AE1234" s="24"/>
      <c r="AF1234" s="4">
        <v>52.800303030303027</v>
      </c>
      <c r="AG1234" s="4">
        <v>0</v>
      </c>
      <c r="AH1234" s="4">
        <f t="shared" si="385"/>
        <v>52.800303030303027</v>
      </c>
    </row>
    <row r="1235" spans="1:34">
      <c r="A1235" s="16" t="s">
        <v>2814</v>
      </c>
      <c r="B1235" s="16" t="s">
        <v>515</v>
      </c>
      <c r="C1235" s="16" t="s">
        <v>2815</v>
      </c>
      <c r="D1235" s="19">
        <v>42005</v>
      </c>
      <c r="E1235" s="16" t="s">
        <v>111</v>
      </c>
      <c r="F1235" s="20">
        <v>50</v>
      </c>
      <c r="G1235" s="20">
        <v>0</v>
      </c>
      <c r="H1235" s="20">
        <v>42</v>
      </c>
      <c r="I1235" s="20">
        <v>4</v>
      </c>
      <c r="J1235" s="21">
        <f t="shared" si="376"/>
        <v>508</v>
      </c>
      <c r="K1235" s="22">
        <v>791.19</v>
      </c>
      <c r="L1235" s="19">
        <v>44804</v>
      </c>
      <c r="M1235" s="22">
        <v>121.28</v>
      </c>
      <c r="N1235" s="22">
        <v>669.91</v>
      </c>
      <c r="O1235" s="22">
        <f t="shared" si="377"/>
        <v>680.44999999999993</v>
      </c>
      <c r="P1235" s="22">
        <v>10.54</v>
      </c>
      <c r="Q1235" s="22">
        <f t="shared" si="378"/>
        <v>1.3174999999999999</v>
      </c>
      <c r="R1235" s="22">
        <f t="shared" si="379"/>
        <v>5.27</v>
      </c>
      <c r="S1235" s="22">
        <f t="shared" si="380"/>
        <v>664.64</v>
      </c>
      <c r="U1235" s="22">
        <v>680.44999999999993</v>
      </c>
      <c r="V1235" s="23">
        <v>40</v>
      </c>
      <c r="W1235" s="23">
        <v>50</v>
      </c>
      <c r="X1235" s="23">
        <f t="shared" si="381"/>
        <v>-10</v>
      </c>
      <c r="Y1235" s="24">
        <f t="shared" si="382"/>
        <v>-120</v>
      </c>
      <c r="Z1235" s="24">
        <f t="shared" si="383"/>
        <v>396</v>
      </c>
      <c r="AA1235" s="22">
        <f t="shared" si="387"/>
        <v>1.7183080808080806</v>
      </c>
      <c r="AB1235" s="22">
        <f t="shared" si="388"/>
        <v>20.619696969696967</v>
      </c>
      <c r="AC1235" s="22">
        <f t="shared" si="386"/>
        <v>659.83030303030296</v>
      </c>
      <c r="AD1235" s="22">
        <f t="shared" si="384"/>
        <v>-4.8096969696970291</v>
      </c>
      <c r="AE1235" s="24"/>
      <c r="AF1235" s="4">
        <v>20.619696969696967</v>
      </c>
      <c r="AG1235" s="4">
        <v>0</v>
      </c>
      <c r="AH1235" s="4">
        <f t="shared" si="385"/>
        <v>20.619696969696967</v>
      </c>
    </row>
    <row r="1236" spans="1:34">
      <c r="A1236" s="16" t="s">
        <v>2816</v>
      </c>
      <c r="B1236" s="16" t="s">
        <v>515</v>
      </c>
      <c r="C1236" s="16" t="s">
        <v>2817</v>
      </c>
      <c r="D1236" s="19">
        <v>42005</v>
      </c>
      <c r="E1236" s="16" t="s">
        <v>111</v>
      </c>
      <c r="F1236" s="20">
        <v>50</v>
      </c>
      <c r="G1236" s="20">
        <v>0</v>
      </c>
      <c r="H1236" s="20">
        <v>42</v>
      </c>
      <c r="I1236" s="20">
        <v>4</v>
      </c>
      <c r="J1236" s="21">
        <f t="shared" si="376"/>
        <v>508</v>
      </c>
      <c r="K1236" s="22">
        <v>15422.32</v>
      </c>
      <c r="L1236" s="19">
        <v>44804</v>
      </c>
      <c r="M1236" s="22">
        <v>2364.7800000000002</v>
      </c>
      <c r="N1236" s="22">
        <v>13057.54</v>
      </c>
      <c r="O1236" s="22">
        <f t="shared" si="377"/>
        <v>13263.17</v>
      </c>
      <c r="P1236" s="22">
        <v>205.63</v>
      </c>
      <c r="Q1236" s="22">
        <f t="shared" si="378"/>
        <v>25.703749999999999</v>
      </c>
      <c r="R1236" s="22">
        <f t="shared" si="379"/>
        <v>102.815</v>
      </c>
      <c r="S1236" s="22">
        <f t="shared" si="380"/>
        <v>12954.725</v>
      </c>
      <c r="U1236" s="22">
        <v>13263.17</v>
      </c>
      <c r="V1236" s="23">
        <v>40</v>
      </c>
      <c r="W1236" s="23">
        <v>50</v>
      </c>
      <c r="X1236" s="23">
        <f t="shared" si="381"/>
        <v>-10</v>
      </c>
      <c r="Y1236" s="24">
        <f t="shared" si="382"/>
        <v>-120</v>
      </c>
      <c r="Z1236" s="24">
        <f t="shared" si="383"/>
        <v>396</v>
      </c>
      <c r="AA1236" s="22">
        <f t="shared" si="387"/>
        <v>33.492853535353532</v>
      </c>
      <c r="AB1236" s="22">
        <f t="shared" si="388"/>
        <v>401.91424242424239</v>
      </c>
      <c r="AC1236" s="22">
        <f t="shared" si="386"/>
        <v>12861.255757575758</v>
      </c>
      <c r="AD1236" s="22">
        <f t="shared" si="384"/>
        <v>-93.469242424242111</v>
      </c>
      <c r="AE1236" s="24"/>
      <c r="AF1236" s="4">
        <v>401.91424242424239</v>
      </c>
      <c r="AG1236" s="4">
        <v>0</v>
      </c>
      <c r="AH1236" s="4">
        <f t="shared" si="385"/>
        <v>401.91424242424239</v>
      </c>
    </row>
    <row r="1237" spans="1:34">
      <c r="A1237" s="16" t="s">
        <v>2818</v>
      </c>
      <c r="B1237" s="16" t="s">
        <v>515</v>
      </c>
      <c r="C1237" s="16" t="s">
        <v>2794</v>
      </c>
      <c r="D1237" s="19">
        <v>42036</v>
      </c>
      <c r="E1237" s="16" t="s">
        <v>111</v>
      </c>
      <c r="F1237" s="20">
        <v>50</v>
      </c>
      <c r="G1237" s="20">
        <v>0</v>
      </c>
      <c r="H1237" s="20">
        <v>42</v>
      </c>
      <c r="I1237" s="20">
        <v>5</v>
      </c>
      <c r="J1237" s="21">
        <f t="shared" si="376"/>
        <v>509</v>
      </c>
      <c r="K1237" s="22">
        <v>263.60000000000002</v>
      </c>
      <c r="L1237" s="19">
        <v>44804</v>
      </c>
      <c r="M1237" s="22">
        <v>39.96</v>
      </c>
      <c r="N1237" s="22">
        <v>223.64</v>
      </c>
      <c r="O1237" s="22">
        <f t="shared" si="377"/>
        <v>227.14999999999998</v>
      </c>
      <c r="P1237" s="22">
        <v>3.51</v>
      </c>
      <c r="Q1237" s="22">
        <f t="shared" si="378"/>
        <v>0.43874999999999997</v>
      </c>
      <c r="R1237" s="22">
        <f t="shared" si="379"/>
        <v>1.7549999999999999</v>
      </c>
      <c r="S1237" s="22">
        <f t="shared" si="380"/>
        <v>221.88499999999999</v>
      </c>
      <c r="U1237" s="22">
        <v>227.14999999999998</v>
      </c>
      <c r="V1237" s="23">
        <v>40</v>
      </c>
      <c r="W1237" s="23">
        <v>50</v>
      </c>
      <c r="X1237" s="23">
        <f t="shared" si="381"/>
        <v>-10</v>
      </c>
      <c r="Y1237" s="24">
        <f t="shared" si="382"/>
        <v>-120</v>
      </c>
      <c r="Z1237" s="24">
        <f t="shared" si="383"/>
        <v>397</v>
      </c>
      <c r="AA1237" s="22">
        <f t="shared" si="387"/>
        <v>0.57216624685138529</v>
      </c>
      <c r="AB1237" s="22">
        <f t="shared" si="388"/>
        <v>6.8659949622166234</v>
      </c>
      <c r="AC1237" s="22">
        <f t="shared" si="386"/>
        <v>220.28400503778334</v>
      </c>
      <c r="AD1237" s="22">
        <f t="shared" si="384"/>
        <v>-1.6009949622166459</v>
      </c>
      <c r="AE1237" s="24"/>
      <c r="AF1237" s="4">
        <v>6.8659949622166234</v>
      </c>
      <c r="AG1237" s="4">
        <v>0</v>
      </c>
      <c r="AH1237" s="4">
        <f t="shared" si="385"/>
        <v>6.8659949622166234</v>
      </c>
    </row>
    <row r="1238" spans="1:34">
      <c r="A1238" s="16" t="s">
        <v>2819</v>
      </c>
      <c r="B1238" s="16" t="s">
        <v>515</v>
      </c>
      <c r="C1238" s="16" t="s">
        <v>2763</v>
      </c>
      <c r="D1238" s="19">
        <v>42095</v>
      </c>
      <c r="E1238" s="16" t="s">
        <v>111</v>
      </c>
      <c r="F1238" s="20">
        <v>50</v>
      </c>
      <c r="G1238" s="20">
        <v>0</v>
      </c>
      <c r="H1238" s="20">
        <v>42</v>
      </c>
      <c r="I1238" s="20">
        <v>7</v>
      </c>
      <c r="J1238" s="21">
        <f t="shared" si="376"/>
        <v>511</v>
      </c>
      <c r="K1238" s="22">
        <v>4859.8999999999996</v>
      </c>
      <c r="L1238" s="19">
        <v>44804</v>
      </c>
      <c r="M1238" s="22">
        <v>720.9</v>
      </c>
      <c r="N1238" s="22">
        <v>4139</v>
      </c>
      <c r="O1238" s="22">
        <f t="shared" si="377"/>
        <v>4203.8</v>
      </c>
      <c r="P1238" s="22">
        <v>64.8</v>
      </c>
      <c r="Q1238" s="22">
        <f t="shared" si="378"/>
        <v>8.1</v>
      </c>
      <c r="R1238" s="22">
        <f t="shared" si="379"/>
        <v>32.4</v>
      </c>
      <c r="S1238" s="22">
        <f t="shared" si="380"/>
        <v>4106.6000000000004</v>
      </c>
      <c r="U1238" s="22">
        <v>4203.8</v>
      </c>
      <c r="V1238" s="23">
        <v>40</v>
      </c>
      <c r="W1238" s="23">
        <v>50</v>
      </c>
      <c r="X1238" s="23">
        <f t="shared" si="381"/>
        <v>-10</v>
      </c>
      <c r="Y1238" s="24">
        <f t="shared" si="382"/>
        <v>-120</v>
      </c>
      <c r="Z1238" s="24">
        <f t="shared" si="383"/>
        <v>399</v>
      </c>
      <c r="AA1238" s="22">
        <f t="shared" si="387"/>
        <v>10.535839598997494</v>
      </c>
      <c r="AB1238" s="22">
        <f t="shared" si="388"/>
        <v>126.43007518796993</v>
      </c>
      <c r="AC1238" s="22">
        <f t="shared" si="386"/>
        <v>4077.3699248120301</v>
      </c>
      <c r="AD1238" s="22">
        <f t="shared" si="384"/>
        <v>-29.230075187970215</v>
      </c>
      <c r="AE1238" s="24"/>
      <c r="AF1238" s="4">
        <v>126.43007518796993</v>
      </c>
      <c r="AG1238" s="4">
        <v>0</v>
      </c>
      <c r="AH1238" s="4">
        <f t="shared" si="385"/>
        <v>126.43007518796993</v>
      </c>
    </row>
    <row r="1239" spans="1:34">
      <c r="A1239" s="16" t="s">
        <v>2820</v>
      </c>
      <c r="B1239" s="16" t="s">
        <v>515</v>
      </c>
      <c r="C1239" s="16" t="s">
        <v>2794</v>
      </c>
      <c r="D1239" s="19">
        <v>42125</v>
      </c>
      <c r="E1239" s="16" t="s">
        <v>111</v>
      </c>
      <c r="F1239" s="20">
        <v>50</v>
      </c>
      <c r="G1239" s="20">
        <v>0</v>
      </c>
      <c r="H1239" s="20">
        <v>42</v>
      </c>
      <c r="I1239" s="20">
        <v>8</v>
      </c>
      <c r="J1239" s="21">
        <f t="shared" si="376"/>
        <v>512</v>
      </c>
      <c r="K1239" s="22">
        <v>1678.2</v>
      </c>
      <c r="L1239" s="19">
        <v>44804</v>
      </c>
      <c r="M1239" s="22">
        <v>246.11</v>
      </c>
      <c r="N1239" s="22">
        <v>1432.09</v>
      </c>
      <c r="O1239" s="22">
        <f t="shared" si="377"/>
        <v>1454.4599999999998</v>
      </c>
      <c r="P1239" s="22">
        <v>22.37</v>
      </c>
      <c r="Q1239" s="22">
        <f t="shared" si="378"/>
        <v>2.7962500000000001</v>
      </c>
      <c r="R1239" s="22">
        <f t="shared" si="379"/>
        <v>11.185</v>
      </c>
      <c r="S1239" s="22">
        <f t="shared" si="380"/>
        <v>1420.905</v>
      </c>
      <c r="U1239" s="22">
        <v>1454.4599999999998</v>
      </c>
      <c r="V1239" s="23">
        <v>40</v>
      </c>
      <c r="W1239" s="23">
        <v>50</v>
      </c>
      <c r="X1239" s="23">
        <f t="shared" si="381"/>
        <v>-10</v>
      </c>
      <c r="Y1239" s="24">
        <f t="shared" si="382"/>
        <v>-120</v>
      </c>
      <c r="Z1239" s="24">
        <f t="shared" si="383"/>
        <v>400</v>
      </c>
      <c r="AA1239" s="22">
        <f t="shared" si="387"/>
        <v>3.6361499999999993</v>
      </c>
      <c r="AB1239" s="22">
        <f t="shared" si="388"/>
        <v>43.633799999999994</v>
      </c>
      <c r="AC1239" s="22">
        <f t="shared" si="386"/>
        <v>1410.8261999999997</v>
      </c>
      <c r="AD1239" s="22">
        <f t="shared" si="384"/>
        <v>-10.078800000000228</v>
      </c>
      <c r="AE1239" s="24"/>
      <c r="AF1239" s="4">
        <v>43.633799999999994</v>
      </c>
      <c r="AG1239" s="4">
        <v>0</v>
      </c>
      <c r="AH1239" s="4">
        <f t="shared" si="385"/>
        <v>43.633799999999994</v>
      </c>
    </row>
    <row r="1240" spans="1:34">
      <c r="A1240" s="16" t="s">
        <v>2821</v>
      </c>
      <c r="B1240" s="16" t="s">
        <v>515</v>
      </c>
      <c r="C1240" s="16" t="s">
        <v>2794</v>
      </c>
      <c r="D1240" s="19">
        <v>42156</v>
      </c>
      <c r="E1240" s="16" t="s">
        <v>111</v>
      </c>
      <c r="F1240" s="20">
        <v>50</v>
      </c>
      <c r="G1240" s="20">
        <v>0</v>
      </c>
      <c r="H1240" s="20">
        <v>42</v>
      </c>
      <c r="I1240" s="20">
        <v>9</v>
      </c>
      <c r="J1240" s="21">
        <f t="shared" si="376"/>
        <v>513</v>
      </c>
      <c r="K1240" s="22">
        <v>1266.72</v>
      </c>
      <c r="L1240" s="19">
        <v>44804</v>
      </c>
      <c r="M1240" s="22">
        <v>183.71</v>
      </c>
      <c r="N1240" s="22">
        <v>1083.01</v>
      </c>
      <c r="O1240" s="22">
        <f t="shared" si="377"/>
        <v>1099.9000000000001</v>
      </c>
      <c r="P1240" s="22">
        <v>16.89</v>
      </c>
      <c r="Q1240" s="22">
        <f t="shared" si="378"/>
        <v>2.1112500000000001</v>
      </c>
      <c r="R1240" s="22">
        <f t="shared" si="379"/>
        <v>8.4450000000000003</v>
      </c>
      <c r="S1240" s="22">
        <f t="shared" si="380"/>
        <v>1074.5650000000001</v>
      </c>
      <c r="U1240" s="22">
        <v>1099.9000000000001</v>
      </c>
      <c r="V1240" s="23">
        <v>40</v>
      </c>
      <c r="W1240" s="23">
        <v>50</v>
      </c>
      <c r="X1240" s="23">
        <f t="shared" si="381"/>
        <v>-10</v>
      </c>
      <c r="Y1240" s="24">
        <f t="shared" si="382"/>
        <v>-120</v>
      </c>
      <c r="Z1240" s="24">
        <f t="shared" si="383"/>
        <v>401</v>
      </c>
      <c r="AA1240" s="22">
        <f t="shared" si="387"/>
        <v>2.7428927680798005</v>
      </c>
      <c r="AB1240" s="22">
        <f t="shared" si="388"/>
        <v>32.914713216957608</v>
      </c>
      <c r="AC1240" s="22">
        <f t="shared" si="386"/>
        <v>1066.9852867830425</v>
      </c>
      <c r="AD1240" s="22">
        <f t="shared" si="384"/>
        <v>-7.5797132169575434</v>
      </c>
      <c r="AE1240" s="24"/>
      <c r="AF1240" s="4">
        <v>32.914713216957608</v>
      </c>
      <c r="AG1240" s="4">
        <v>0</v>
      </c>
      <c r="AH1240" s="4">
        <f t="shared" si="385"/>
        <v>32.914713216957608</v>
      </c>
    </row>
    <row r="1241" spans="1:34">
      <c r="A1241" s="16" t="s">
        <v>2822</v>
      </c>
      <c r="B1241" s="16" t="s">
        <v>515</v>
      </c>
      <c r="C1241" s="16" t="s">
        <v>2763</v>
      </c>
      <c r="D1241" s="19">
        <v>42186</v>
      </c>
      <c r="E1241" s="16" t="s">
        <v>111</v>
      </c>
      <c r="F1241" s="20">
        <v>50</v>
      </c>
      <c r="G1241" s="20">
        <v>0</v>
      </c>
      <c r="H1241" s="20">
        <v>42</v>
      </c>
      <c r="I1241" s="20">
        <v>10</v>
      </c>
      <c r="J1241" s="21">
        <f t="shared" si="376"/>
        <v>514</v>
      </c>
      <c r="K1241" s="22">
        <v>9895.14</v>
      </c>
      <c r="L1241" s="19">
        <v>44804</v>
      </c>
      <c r="M1241" s="22">
        <v>1418.28</v>
      </c>
      <c r="N1241" s="22">
        <v>8476.86</v>
      </c>
      <c r="O1241" s="22">
        <f t="shared" si="377"/>
        <v>8608.7900000000009</v>
      </c>
      <c r="P1241" s="22">
        <v>131.93</v>
      </c>
      <c r="Q1241" s="22">
        <f t="shared" si="378"/>
        <v>16.491250000000001</v>
      </c>
      <c r="R1241" s="22">
        <f t="shared" si="379"/>
        <v>65.965000000000003</v>
      </c>
      <c r="S1241" s="22">
        <f t="shared" si="380"/>
        <v>8410.8950000000004</v>
      </c>
      <c r="U1241" s="22">
        <v>8608.7900000000009</v>
      </c>
      <c r="V1241" s="23">
        <v>40</v>
      </c>
      <c r="W1241" s="23">
        <v>50</v>
      </c>
      <c r="X1241" s="23">
        <f t="shared" si="381"/>
        <v>-10</v>
      </c>
      <c r="Y1241" s="24">
        <f t="shared" si="382"/>
        <v>-120</v>
      </c>
      <c r="Z1241" s="24">
        <f t="shared" si="383"/>
        <v>402</v>
      </c>
      <c r="AA1241" s="22">
        <f t="shared" si="387"/>
        <v>21.414900497512441</v>
      </c>
      <c r="AB1241" s="22">
        <f t="shared" si="388"/>
        <v>256.97880597014932</v>
      </c>
      <c r="AC1241" s="22">
        <f t="shared" si="386"/>
        <v>8351.8111940298513</v>
      </c>
      <c r="AD1241" s="22">
        <f t="shared" si="384"/>
        <v>-59.083805970149115</v>
      </c>
      <c r="AE1241" s="24"/>
      <c r="AF1241" s="4">
        <v>256.97880597014932</v>
      </c>
      <c r="AG1241" s="4">
        <v>0</v>
      </c>
      <c r="AH1241" s="4">
        <f t="shared" si="385"/>
        <v>256.97880597014932</v>
      </c>
    </row>
    <row r="1242" spans="1:34">
      <c r="A1242" s="16" t="s">
        <v>2823</v>
      </c>
      <c r="B1242" s="16" t="s">
        <v>515</v>
      </c>
      <c r="C1242" s="16" t="s">
        <v>2824</v>
      </c>
      <c r="D1242" s="19">
        <v>42186</v>
      </c>
      <c r="E1242" s="16" t="s">
        <v>111</v>
      </c>
      <c r="F1242" s="20">
        <v>50</v>
      </c>
      <c r="G1242" s="20">
        <v>0</v>
      </c>
      <c r="H1242" s="20">
        <v>42</v>
      </c>
      <c r="I1242" s="20">
        <v>10</v>
      </c>
      <c r="J1242" s="21">
        <f t="shared" si="376"/>
        <v>514</v>
      </c>
      <c r="K1242" s="22">
        <v>214.21</v>
      </c>
      <c r="L1242" s="19">
        <v>44804</v>
      </c>
      <c r="M1242" s="22">
        <v>30.74</v>
      </c>
      <c r="N1242" s="22">
        <v>183.47</v>
      </c>
      <c r="O1242" s="22">
        <f t="shared" si="377"/>
        <v>186.33</v>
      </c>
      <c r="P1242" s="22">
        <v>2.86</v>
      </c>
      <c r="Q1242" s="22">
        <f t="shared" si="378"/>
        <v>0.35749999999999998</v>
      </c>
      <c r="R1242" s="22">
        <f t="shared" si="379"/>
        <v>1.43</v>
      </c>
      <c r="S1242" s="22">
        <f t="shared" si="380"/>
        <v>182.04</v>
      </c>
      <c r="U1242" s="22">
        <v>186.33</v>
      </c>
      <c r="V1242" s="23">
        <v>40</v>
      </c>
      <c r="W1242" s="23">
        <v>50</v>
      </c>
      <c r="X1242" s="23">
        <f t="shared" si="381"/>
        <v>-10</v>
      </c>
      <c r="Y1242" s="24">
        <f t="shared" si="382"/>
        <v>-120</v>
      </c>
      <c r="Z1242" s="24">
        <f t="shared" si="383"/>
        <v>402</v>
      </c>
      <c r="AA1242" s="22">
        <f t="shared" si="387"/>
        <v>0.46350746268656717</v>
      </c>
      <c r="AB1242" s="22">
        <f t="shared" si="388"/>
        <v>5.5620895522388061</v>
      </c>
      <c r="AC1242" s="22">
        <f t="shared" si="386"/>
        <v>180.76791044776121</v>
      </c>
      <c r="AD1242" s="22">
        <f t="shared" si="384"/>
        <v>-1.2720895522387821</v>
      </c>
      <c r="AE1242" s="24"/>
      <c r="AF1242" s="4">
        <v>5.5620895522388061</v>
      </c>
      <c r="AG1242" s="4">
        <v>0</v>
      </c>
      <c r="AH1242" s="4">
        <f t="shared" si="385"/>
        <v>5.5620895522388061</v>
      </c>
    </row>
    <row r="1243" spans="1:34">
      <c r="A1243" s="16" t="s">
        <v>2825</v>
      </c>
      <c r="B1243" s="16" t="s">
        <v>515</v>
      </c>
      <c r="C1243" s="16" t="s">
        <v>2794</v>
      </c>
      <c r="D1243" s="19">
        <v>42186</v>
      </c>
      <c r="E1243" s="16" t="s">
        <v>111</v>
      </c>
      <c r="F1243" s="20">
        <v>50</v>
      </c>
      <c r="G1243" s="20">
        <v>0</v>
      </c>
      <c r="H1243" s="20">
        <v>42</v>
      </c>
      <c r="I1243" s="20">
        <v>10</v>
      </c>
      <c r="J1243" s="21">
        <f t="shared" si="376"/>
        <v>514</v>
      </c>
      <c r="K1243" s="22">
        <v>1012.15</v>
      </c>
      <c r="L1243" s="19">
        <v>44804</v>
      </c>
      <c r="M1243" s="22">
        <v>145.05000000000001</v>
      </c>
      <c r="N1243" s="22">
        <v>867.1</v>
      </c>
      <c r="O1243" s="22">
        <f t="shared" si="377"/>
        <v>880.59</v>
      </c>
      <c r="P1243" s="22">
        <v>13.49</v>
      </c>
      <c r="Q1243" s="22">
        <f t="shared" si="378"/>
        <v>1.68625</v>
      </c>
      <c r="R1243" s="22">
        <f t="shared" si="379"/>
        <v>6.7450000000000001</v>
      </c>
      <c r="S1243" s="22">
        <f t="shared" si="380"/>
        <v>860.35500000000002</v>
      </c>
      <c r="U1243" s="22">
        <v>880.59</v>
      </c>
      <c r="V1243" s="23">
        <v>40</v>
      </c>
      <c r="W1243" s="23">
        <v>50</v>
      </c>
      <c r="X1243" s="23">
        <f t="shared" si="381"/>
        <v>-10</v>
      </c>
      <c r="Y1243" s="24">
        <f t="shared" si="382"/>
        <v>-120</v>
      </c>
      <c r="Z1243" s="24">
        <f t="shared" si="383"/>
        <v>402</v>
      </c>
      <c r="AA1243" s="22">
        <f t="shared" si="387"/>
        <v>2.1905223880597018</v>
      </c>
      <c r="AB1243" s="22">
        <f t="shared" si="388"/>
        <v>26.286268656716423</v>
      </c>
      <c r="AC1243" s="22">
        <f t="shared" si="386"/>
        <v>854.30373134328363</v>
      </c>
      <c r="AD1243" s="22">
        <f t="shared" si="384"/>
        <v>-6.0512686567163883</v>
      </c>
      <c r="AE1243" s="24"/>
      <c r="AF1243" s="4">
        <v>26.286268656716423</v>
      </c>
      <c r="AG1243" s="4">
        <v>0</v>
      </c>
      <c r="AH1243" s="4">
        <f t="shared" si="385"/>
        <v>26.286268656716423</v>
      </c>
    </row>
    <row r="1244" spans="1:34">
      <c r="A1244" s="16" t="s">
        <v>2826</v>
      </c>
      <c r="B1244" s="16" t="s">
        <v>515</v>
      </c>
      <c r="C1244" s="16" t="s">
        <v>2794</v>
      </c>
      <c r="D1244" s="19">
        <v>42217</v>
      </c>
      <c r="E1244" s="16" t="s">
        <v>111</v>
      </c>
      <c r="F1244" s="20">
        <v>50</v>
      </c>
      <c r="G1244" s="20">
        <v>0</v>
      </c>
      <c r="H1244" s="20">
        <v>42</v>
      </c>
      <c r="I1244" s="20">
        <v>11</v>
      </c>
      <c r="J1244" s="21">
        <f t="shared" si="376"/>
        <v>515</v>
      </c>
      <c r="K1244" s="22">
        <v>455.4</v>
      </c>
      <c r="L1244" s="19">
        <v>44804</v>
      </c>
      <c r="M1244" s="22">
        <v>64.53</v>
      </c>
      <c r="N1244" s="22">
        <v>390.87</v>
      </c>
      <c r="O1244" s="22">
        <f t="shared" si="377"/>
        <v>396.94</v>
      </c>
      <c r="P1244" s="22">
        <v>6.07</v>
      </c>
      <c r="Q1244" s="22">
        <f t="shared" si="378"/>
        <v>0.75875000000000004</v>
      </c>
      <c r="R1244" s="22">
        <f t="shared" si="379"/>
        <v>3.0350000000000001</v>
      </c>
      <c r="S1244" s="22">
        <f t="shared" si="380"/>
        <v>387.83499999999998</v>
      </c>
      <c r="U1244" s="22">
        <v>396.94</v>
      </c>
      <c r="V1244" s="23">
        <v>40</v>
      </c>
      <c r="W1244" s="23">
        <v>50</v>
      </c>
      <c r="X1244" s="23">
        <f t="shared" si="381"/>
        <v>-10</v>
      </c>
      <c r="Y1244" s="24">
        <f t="shared" si="382"/>
        <v>-120</v>
      </c>
      <c r="Z1244" s="24">
        <f t="shared" si="383"/>
        <v>403</v>
      </c>
      <c r="AA1244" s="22">
        <f t="shared" si="387"/>
        <v>0.98496277915632757</v>
      </c>
      <c r="AB1244" s="22">
        <f t="shared" si="388"/>
        <v>11.819553349875932</v>
      </c>
      <c r="AC1244" s="22">
        <f t="shared" si="386"/>
        <v>385.12044665012405</v>
      </c>
      <c r="AD1244" s="22">
        <f t="shared" si="384"/>
        <v>-2.7145533498759278</v>
      </c>
      <c r="AE1244" s="24"/>
      <c r="AF1244" s="4">
        <v>11.819553349875932</v>
      </c>
      <c r="AG1244" s="4">
        <v>0</v>
      </c>
      <c r="AH1244" s="4">
        <f t="shared" si="385"/>
        <v>11.819553349875932</v>
      </c>
    </row>
    <row r="1245" spans="1:34">
      <c r="A1245" s="16" t="s">
        <v>2827</v>
      </c>
      <c r="B1245" s="16" t="s">
        <v>515</v>
      </c>
      <c r="C1245" s="16" t="s">
        <v>2794</v>
      </c>
      <c r="D1245" s="19">
        <v>42248</v>
      </c>
      <c r="E1245" s="16" t="s">
        <v>111</v>
      </c>
      <c r="F1245" s="20">
        <v>50</v>
      </c>
      <c r="G1245" s="20">
        <v>0</v>
      </c>
      <c r="H1245" s="20">
        <v>43</v>
      </c>
      <c r="I1245" s="20">
        <v>0</v>
      </c>
      <c r="J1245" s="21">
        <f t="shared" si="376"/>
        <v>516</v>
      </c>
      <c r="K1245" s="22">
        <v>1076.6600000000001</v>
      </c>
      <c r="L1245" s="19">
        <v>44804</v>
      </c>
      <c r="M1245" s="22">
        <v>150.71</v>
      </c>
      <c r="N1245" s="22">
        <v>925.95</v>
      </c>
      <c r="O1245" s="22">
        <f t="shared" si="377"/>
        <v>940.30000000000007</v>
      </c>
      <c r="P1245" s="22">
        <v>14.35</v>
      </c>
      <c r="Q1245" s="22">
        <f t="shared" si="378"/>
        <v>1.79375</v>
      </c>
      <c r="R1245" s="22">
        <f t="shared" si="379"/>
        <v>7.1749999999999998</v>
      </c>
      <c r="S1245" s="22">
        <f t="shared" si="380"/>
        <v>918.77500000000009</v>
      </c>
      <c r="U1245" s="22">
        <v>940.30000000000007</v>
      </c>
      <c r="V1245" s="23">
        <v>40</v>
      </c>
      <c r="W1245" s="23">
        <v>50</v>
      </c>
      <c r="X1245" s="23">
        <f t="shared" si="381"/>
        <v>-10</v>
      </c>
      <c r="Y1245" s="24">
        <f t="shared" si="382"/>
        <v>-120</v>
      </c>
      <c r="Z1245" s="24">
        <f t="shared" si="383"/>
        <v>404</v>
      </c>
      <c r="AA1245" s="22">
        <f t="shared" si="387"/>
        <v>2.3274752475247524</v>
      </c>
      <c r="AB1245" s="22">
        <f t="shared" si="388"/>
        <v>27.929702970297029</v>
      </c>
      <c r="AC1245" s="22">
        <f t="shared" si="386"/>
        <v>912.37029702970301</v>
      </c>
      <c r="AD1245" s="22">
        <f t="shared" si="384"/>
        <v>-6.4047029702970804</v>
      </c>
      <c r="AE1245" s="24"/>
      <c r="AF1245" s="4">
        <v>27.929702970297029</v>
      </c>
      <c r="AG1245" s="4">
        <v>0</v>
      </c>
      <c r="AH1245" s="4">
        <f t="shared" si="385"/>
        <v>27.929702970297029</v>
      </c>
    </row>
    <row r="1246" spans="1:34">
      <c r="A1246" s="16" t="s">
        <v>2828</v>
      </c>
      <c r="B1246" s="16" t="s">
        <v>515</v>
      </c>
      <c r="C1246" s="16" t="s">
        <v>2794</v>
      </c>
      <c r="D1246" s="19">
        <v>42278</v>
      </c>
      <c r="E1246" s="16" t="s">
        <v>111</v>
      </c>
      <c r="F1246" s="20">
        <v>50</v>
      </c>
      <c r="G1246" s="20">
        <v>0</v>
      </c>
      <c r="H1246" s="20">
        <v>43</v>
      </c>
      <c r="I1246" s="20">
        <v>1</v>
      </c>
      <c r="J1246" s="21">
        <f t="shared" si="376"/>
        <v>517</v>
      </c>
      <c r="K1246" s="22">
        <v>2097.77</v>
      </c>
      <c r="L1246" s="19">
        <v>44804</v>
      </c>
      <c r="M1246" s="22">
        <v>290.22000000000003</v>
      </c>
      <c r="N1246" s="22">
        <v>1807.55</v>
      </c>
      <c r="O1246" s="22">
        <f t="shared" si="377"/>
        <v>1835.52</v>
      </c>
      <c r="P1246" s="22">
        <v>27.97</v>
      </c>
      <c r="Q1246" s="22">
        <f t="shared" si="378"/>
        <v>3.4962499999999999</v>
      </c>
      <c r="R1246" s="22">
        <f t="shared" si="379"/>
        <v>13.984999999999999</v>
      </c>
      <c r="S1246" s="22">
        <f t="shared" si="380"/>
        <v>1793.5650000000001</v>
      </c>
      <c r="U1246" s="22">
        <v>1835.52</v>
      </c>
      <c r="V1246" s="23">
        <v>40</v>
      </c>
      <c r="W1246" s="23">
        <v>50</v>
      </c>
      <c r="X1246" s="23">
        <f t="shared" si="381"/>
        <v>-10</v>
      </c>
      <c r="Y1246" s="24">
        <f t="shared" si="382"/>
        <v>-120</v>
      </c>
      <c r="Z1246" s="24">
        <f t="shared" si="383"/>
        <v>405</v>
      </c>
      <c r="AA1246" s="22">
        <f t="shared" si="387"/>
        <v>4.5321481481481483</v>
      </c>
      <c r="AB1246" s="22">
        <f t="shared" si="388"/>
        <v>54.385777777777776</v>
      </c>
      <c r="AC1246" s="22">
        <f t="shared" si="386"/>
        <v>1781.1342222222222</v>
      </c>
      <c r="AD1246" s="22">
        <f t="shared" si="384"/>
        <v>-12.430777777777848</v>
      </c>
      <c r="AE1246" s="24"/>
      <c r="AF1246" s="4">
        <v>54.385777777777776</v>
      </c>
      <c r="AG1246" s="4">
        <v>0</v>
      </c>
      <c r="AH1246" s="4">
        <f t="shared" si="385"/>
        <v>54.385777777777776</v>
      </c>
    </row>
    <row r="1247" spans="1:34">
      <c r="A1247" s="16" t="s">
        <v>2829</v>
      </c>
      <c r="B1247" s="16" t="s">
        <v>515</v>
      </c>
      <c r="C1247" s="16" t="s">
        <v>2794</v>
      </c>
      <c r="D1247" s="19">
        <v>42309</v>
      </c>
      <c r="E1247" s="16" t="s">
        <v>111</v>
      </c>
      <c r="F1247" s="20">
        <v>50</v>
      </c>
      <c r="G1247" s="20">
        <v>0</v>
      </c>
      <c r="H1247" s="20">
        <v>43</v>
      </c>
      <c r="I1247" s="20">
        <v>2</v>
      </c>
      <c r="J1247" s="21">
        <f t="shared" si="376"/>
        <v>518</v>
      </c>
      <c r="K1247" s="22">
        <v>1545.46</v>
      </c>
      <c r="L1247" s="19">
        <v>44804</v>
      </c>
      <c r="M1247" s="22">
        <v>211.21</v>
      </c>
      <c r="N1247" s="22">
        <v>1334.25</v>
      </c>
      <c r="O1247" s="22">
        <f t="shared" si="377"/>
        <v>1354.85</v>
      </c>
      <c r="P1247" s="22">
        <v>20.6</v>
      </c>
      <c r="Q1247" s="22">
        <f t="shared" si="378"/>
        <v>2.5750000000000002</v>
      </c>
      <c r="R1247" s="22">
        <f t="shared" si="379"/>
        <v>10.3</v>
      </c>
      <c r="S1247" s="22">
        <f t="shared" si="380"/>
        <v>1323.95</v>
      </c>
      <c r="U1247" s="22">
        <v>1354.85</v>
      </c>
      <c r="V1247" s="23">
        <v>40</v>
      </c>
      <c r="W1247" s="23">
        <v>50</v>
      </c>
      <c r="X1247" s="23">
        <f t="shared" si="381"/>
        <v>-10</v>
      </c>
      <c r="Y1247" s="24">
        <f t="shared" si="382"/>
        <v>-120</v>
      </c>
      <c r="Z1247" s="24">
        <f t="shared" si="383"/>
        <v>406</v>
      </c>
      <c r="AA1247" s="22">
        <f t="shared" si="387"/>
        <v>3.3370689655172412</v>
      </c>
      <c r="AB1247" s="22">
        <f t="shared" si="388"/>
        <v>40.044827586206893</v>
      </c>
      <c r="AC1247" s="22">
        <f t="shared" si="386"/>
        <v>1314.8051724137931</v>
      </c>
      <c r="AD1247" s="22">
        <f t="shared" si="384"/>
        <v>-9.1448275862069295</v>
      </c>
      <c r="AE1247" s="24"/>
      <c r="AF1247" s="4">
        <v>40.044827586206893</v>
      </c>
      <c r="AG1247" s="4">
        <v>0</v>
      </c>
      <c r="AH1247" s="4">
        <f t="shared" si="385"/>
        <v>40.044827586206893</v>
      </c>
    </row>
    <row r="1248" spans="1:34">
      <c r="A1248" s="16" t="s">
        <v>2830</v>
      </c>
      <c r="B1248" s="16" t="s">
        <v>515</v>
      </c>
      <c r="C1248" s="16" t="s">
        <v>2794</v>
      </c>
      <c r="D1248" s="19">
        <v>42339</v>
      </c>
      <c r="E1248" s="16" t="s">
        <v>111</v>
      </c>
      <c r="F1248" s="20">
        <v>50</v>
      </c>
      <c r="G1248" s="20">
        <v>0</v>
      </c>
      <c r="H1248" s="20">
        <v>43</v>
      </c>
      <c r="I1248" s="20">
        <v>3</v>
      </c>
      <c r="J1248" s="21">
        <f t="shared" ref="J1248:J1311" si="389">(H1248*12)+I1248</f>
        <v>519</v>
      </c>
      <c r="K1248" s="22">
        <v>1913.62</v>
      </c>
      <c r="L1248" s="19">
        <v>44804</v>
      </c>
      <c r="M1248" s="22">
        <v>258.32</v>
      </c>
      <c r="N1248" s="22">
        <v>1655.3</v>
      </c>
      <c r="O1248" s="22">
        <f t="shared" ref="O1248:O1311" si="390">+N1248+P1248</f>
        <v>1680.81</v>
      </c>
      <c r="P1248" s="22">
        <v>25.51</v>
      </c>
      <c r="Q1248" s="22">
        <f t="shared" ref="Q1248:Q1311" si="391">+P1248/8</f>
        <v>3.1887500000000002</v>
      </c>
      <c r="R1248" s="22">
        <f t="shared" ref="R1248:R1311" si="392">+Q1248*4</f>
        <v>12.755000000000001</v>
      </c>
      <c r="S1248" s="22">
        <f t="shared" ref="S1248:S1311" si="393">+O1248-P1248-R1248</f>
        <v>1642.5449999999998</v>
      </c>
      <c r="U1248" s="22">
        <v>1680.81</v>
      </c>
      <c r="V1248" s="23">
        <v>40</v>
      </c>
      <c r="W1248" s="23">
        <v>50</v>
      </c>
      <c r="X1248" s="23">
        <f t="shared" ref="X1248:X1311" si="394">+V1248-W1248</f>
        <v>-10</v>
      </c>
      <c r="Y1248" s="24">
        <f t="shared" ref="Y1248:Y1311" si="395">+X1248*12</f>
        <v>-120</v>
      </c>
      <c r="Z1248" s="24">
        <f t="shared" ref="Z1248:Z1311" si="396">+J1248+Y1248+8</f>
        <v>407</v>
      </c>
      <c r="AA1248" s="22">
        <f t="shared" si="387"/>
        <v>4.1297542997542998</v>
      </c>
      <c r="AB1248" s="22">
        <f t="shared" si="388"/>
        <v>49.557051597051597</v>
      </c>
      <c r="AC1248" s="22">
        <f t="shared" si="386"/>
        <v>1631.2529484029483</v>
      </c>
      <c r="AD1248" s="22">
        <f t="shared" ref="AD1248:AD1311" si="397">+AC1248-S1248</f>
        <v>-11.292051597051568</v>
      </c>
      <c r="AE1248" s="24"/>
      <c r="AF1248" s="4">
        <v>49.557051597051597</v>
      </c>
      <c r="AG1248" s="4">
        <v>0</v>
      </c>
      <c r="AH1248" s="4">
        <f t="shared" ref="AH1248:AH1311" si="398">+AF1248+AG1248</f>
        <v>49.557051597051597</v>
      </c>
    </row>
    <row r="1249" spans="1:34">
      <c r="A1249" s="16" t="s">
        <v>2831</v>
      </c>
      <c r="B1249" s="16" t="s">
        <v>515</v>
      </c>
      <c r="C1249" s="16" t="s">
        <v>2794</v>
      </c>
      <c r="D1249" s="19">
        <v>42370</v>
      </c>
      <c r="E1249" s="16" t="s">
        <v>111</v>
      </c>
      <c r="F1249" s="20">
        <v>50</v>
      </c>
      <c r="G1249" s="20">
        <v>0</v>
      </c>
      <c r="H1249" s="20">
        <v>43</v>
      </c>
      <c r="I1249" s="20">
        <v>4</v>
      </c>
      <c r="J1249" s="21">
        <f t="shared" si="389"/>
        <v>520</v>
      </c>
      <c r="K1249" s="22">
        <v>547.01</v>
      </c>
      <c r="L1249" s="19">
        <v>44804</v>
      </c>
      <c r="M1249" s="22">
        <v>72.930000000000007</v>
      </c>
      <c r="N1249" s="22">
        <v>474.08</v>
      </c>
      <c r="O1249" s="22">
        <f t="shared" si="390"/>
        <v>481.37</v>
      </c>
      <c r="P1249" s="22">
        <v>7.29</v>
      </c>
      <c r="Q1249" s="22">
        <f t="shared" si="391"/>
        <v>0.91125</v>
      </c>
      <c r="R1249" s="22">
        <f t="shared" si="392"/>
        <v>3.645</v>
      </c>
      <c r="S1249" s="22">
        <f t="shared" si="393"/>
        <v>470.435</v>
      </c>
      <c r="U1249" s="22">
        <v>481.37</v>
      </c>
      <c r="V1249" s="23">
        <v>40</v>
      </c>
      <c r="W1249" s="23">
        <v>50</v>
      </c>
      <c r="X1249" s="23">
        <f t="shared" si="394"/>
        <v>-10</v>
      </c>
      <c r="Y1249" s="24">
        <f t="shared" si="395"/>
        <v>-120</v>
      </c>
      <c r="Z1249" s="24">
        <f t="shared" si="396"/>
        <v>408</v>
      </c>
      <c r="AA1249" s="22">
        <f t="shared" si="387"/>
        <v>1.1798284313725491</v>
      </c>
      <c r="AB1249" s="22">
        <f t="shared" si="388"/>
        <v>14.15794117647059</v>
      </c>
      <c r="AC1249" s="22">
        <f t="shared" si="386"/>
        <v>467.21205882352939</v>
      </c>
      <c r="AD1249" s="22">
        <f t="shared" si="397"/>
        <v>-3.2229411764706128</v>
      </c>
      <c r="AE1249" s="24"/>
      <c r="AF1249" s="4">
        <v>14.15794117647059</v>
      </c>
      <c r="AG1249" s="4">
        <v>0</v>
      </c>
      <c r="AH1249" s="4">
        <f t="shared" si="398"/>
        <v>14.15794117647059</v>
      </c>
    </row>
    <row r="1250" spans="1:34">
      <c r="A1250" s="16" t="s">
        <v>2832</v>
      </c>
      <c r="B1250" s="16" t="s">
        <v>515</v>
      </c>
      <c r="C1250" s="16" t="s">
        <v>2763</v>
      </c>
      <c r="D1250" s="19">
        <v>42401</v>
      </c>
      <c r="E1250" s="16" t="s">
        <v>111</v>
      </c>
      <c r="F1250" s="20">
        <v>50</v>
      </c>
      <c r="G1250" s="20">
        <v>0</v>
      </c>
      <c r="H1250" s="20">
        <v>43</v>
      </c>
      <c r="I1250" s="20">
        <v>5</v>
      </c>
      <c r="J1250" s="21">
        <f t="shared" si="389"/>
        <v>521</v>
      </c>
      <c r="K1250" s="22">
        <v>23788.17</v>
      </c>
      <c r="L1250" s="19">
        <v>44804</v>
      </c>
      <c r="M1250" s="22">
        <v>3132.09</v>
      </c>
      <c r="N1250" s="22">
        <v>20656.080000000002</v>
      </c>
      <c r="O1250" s="22">
        <f t="shared" si="390"/>
        <v>20973.25</v>
      </c>
      <c r="P1250" s="22">
        <v>317.17</v>
      </c>
      <c r="Q1250" s="22">
        <f t="shared" si="391"/>
        <v>39.646250000000002</v>
      </c>
      <c r="R1250" s="22">
        <f t="shared" si="392"/>
        <v>158.58500000000001</v>
      </c>
      <c r="S1250" s="22">
        <f t="shared" si="393"/>
        <v>20497.495000000003</v>
      </c>
      <c r="U1250" s="22">
        <v>20973.25</v>
      </c>
      <c r="V1250" s="23">
        <v>40</v>
      </c>
      <c r="W1250" s="23">
        <v>50</v>
      </c>
      <c r="X1250" s="23">
        <f t="shared" si="394"/>
        <v>-10</v>
      </c>
      <c r="Y1250" s="24">
        <f t="shared" si="395"/>
        <v>-120</v>
      </c>
      <c r="Z1250" s="24">
        <f t="shared" si="396"/>
        <v>409</v>
      </c>
      <c r="AA1250" s="22">
        <f t="shared" si="387"/>
        <v>51.279339853300733</v>
      </c>
      <c r="AB1250" s="22">
        <f t="shared" si="388"/>
        <v>615.35207823960877</v>
      </c>
      <c r="AC1250" s="22">
        <f t="shared" si="386"/>
        <v>20357.897921760392</v>
      </c>
      <c r="AD1250" s="22">
        <f t="shared" si="397"/>
        <v>-139.59707823961071</v>
      </c>
      <c r="AE1250" s="24"/>
      <c r="AF1250" s="4">
        <v>615.35207823960877</v>
      </c>
      <c r="AG1250" s="4">
        <v>0</v>
      </c>
      <c r="AH1250" s="4">
        <f t="shared" si="398"/>
        <v>615.35207823960877</v>
      </c>
    </row>
    <row r="1251" spans="1:34">
      <c r="A1251" s="16" t="s">
        <v>2833</v>
      </c>
      <c r="B1251" s="16" t="s">
        <v>515</v>
      </c>
      <c r="C1251" s="16" t="s">
        <v>2834</v>
      </c>
      <c r="D1251" s="19">
        <v>42401</v>
      </c>
      <c r="E1251" s="16" t="s">
        <v>111</v>
      </c>
      <c r="F1251" s="20">
        <v>50</v>
      </c>
      <c r="G1251" s="20">
        <v>0</v>
      </c>
      <c r="H1251" s="20">
        <v>43</v>
      </c>
      <c r="I1251" s="20">
        <v>5</v>
      </c>
      <c r="J1251" s="21">
        <f t="shared" si="389"/>
        <v>521</v>
      </c>
      <c r="K1251" s="22">
        <v>1770</v>
      </c>
      <c r="L1251" s="19">
        <v>44804</v>
      </c>
      <c r="M1251" s="22">
        <v>233.05</v>
      </c>
      <c r="N1251" s="22">
        <v>1536.95</v>
      </c>
      <c r="O1251" s="22">
        <f t="shared" si="390"/>
        <v>1560.55</v>
      </c>
      <c r="P1251" s="22">
        <v>23.6</v>
      </c>
      <c r="Q1251" s="22">
        <f t="shared" si="391"/>
        <v>2.95</v>
      </c>
      <c r="R1251" s="22">
        <f t="shared" si="392"/>
        <v>11.8</v>
      </c>
      <c r="S1251" s="22">
        <f t="shared" si="393"/>
        <v>1525.15</v>
      </c>
      <c r="U1251" s="22">
        <v>1560.55</v>
      </c>
      <c r="V1251" s="23">
        <v>40</v>
      </c>
      <c r="W1251" s="23">
        <v>50</v>
      </c>
      <c r="X1251" s="23">
        <f t="shared" si="394"/>
        <v>-10</v>
      </c>
      <c r="Y1251" s="24">
        <f t="shared" si="395"/>
        <v>-120</v>
      </c>
      <c r="Z1251" s="24">
        <f t="shared" si="396"/>
        <v>409</v>
      </c>
      <c r="AA1251" s="22">
        <f t="shared" si="387"/>
        <v>3.815525672371638</v>
      </c>
      <c r="AB1251" s="22">
        <f t="shared" si="388"/>
        <v>45.786308068459654</v>
      </c>
      <c r="AC1251" s="22">
        <f t="shared" si="386"/>
        <v>1514.7636919315403</v>
      </c>
      <c r="AD1251" s="22">
        <f t="shared" si="397"/>
        <v>-10.386308068459812</v>
      </c>
      <c r="AE1251" s="24"/>
      <c r="AF1251" s="4">
        <v>45.786308068459654</v>
      </c>
      <c r="AG1251" s="4">
        <v>0</v>
      </c>
      <c r="AH1251" s="4">
        <f t="shared" si="398"/>
        <v>45.786308068459654</v>
      </c>
    </row>
    <row r="1252" spans="1:34">
      <c r="A1252" s="16" t="s">
        <v>2835</v>
      </c>
      <c r="B1252" s="16" t="s">
        <v>515</v>
      </c>
      <c r="C1252" s="16" t="s">
        <v>2836</v>
      </c>
      <c r="D1252" s="19">
        <v>42370</v>
      </c>
      <c r="E1252" s="16" t="s">
        <v>111</v>
      </c>
      <c r="F1252" s="20">
        <v>50</v>
      </c>
      <c r="G1252" s="20">
        <v>0</v>
      </c>
      <c r="H1252" s="20">
        <v>43</v>
      </c>
      <c r="I1252" s="20">
        <v>4</v>
      </c>
      <c r="J1252" s="21">
        <f t="shared" si="389"/>
        <v>520</v>
      </c>
      <c r="K1252" s="22">
        <v>1073</v>
      </c>
      <c r="L1252" s="19">
        <v>44804</v>
      </c>
      <c r="M1252" s="22">
        <v>143.06</v>
      </c>
      <c r="N1252" s="22">
        <v>929.94</v>
      </c>
      <c r="O1252" s="22">
        <f t="shared" si="390"/>
        <v>944.24</v>
      </c>
      <c r="P1252" s="22">
        <v>14.3</v>
      </c>
      <c r="Q1252" s="22">
        <f t="shared" si="391"/>
        <v>1.7875000000000001</v>
      </c>
      <c r="R1252" s="22">
        <f t="shared" si="392"/>
        <v>7.15</v>
      </c>
      <c r="S1252" s="22">
        <f t="shared" si="393"/>
        <v>922.79000000000008</v>
      </c>
      <c r="U1252" s="22">
        <v>944.24</v>
      </c>
      <c r="V1252" s="23">
        <v>40</v>
      </c>
      <c r="W1252" s="23">
        <v>50</v>
      </c>
      <c r="X1252" s="23">
        <f t="shared" si="394"/>
        <v>-10</v>
      </c>
      <c r="Y1252" s="24">
        <f t="shared" si="395"/>
        <v>-120</v>
      </c>
      <c r="Z1252" s="24">
        <f t="shared" si="396"/>
        <v>408</v>
      </c>
      <c r="AA1252" s="22">
        <f t="shared" si="387"/>
        <v>2.3143137254901962</v>
      </c>
      <c r="AB1252" s="22">
        <f t="shared" si="388"/>
        <v>27.771764705882354</v>
      </c>
      <c r="AC1252" s="22">
        <f t="shared" si="386"/>
        <v>916.46823529411768</v>
      </c>
      <c r="AD1252" s="22">
        <f t="shared" si="397"/>
        <v>-6.3217647058824014</v>
      </c>
      <c r="AE1252" s="24"/>
      <c r="AF1252" s="4">
        <v>27.771764705882354</v>
      </c>
      <c r="AG1252" s="4">
        <v>0</v>
      </c>
      <c r="AH1252" s="4">
        <f t="shared" si="398"/>
        <v>27.771764705882354</v>
      </c>
    </row>
    <row r="1253" spans="1:34">
      <c r="A1253" s="16" t="s">
        <v>2837</v>
      </c>
      <c r="B1253" s="16" t="s">
        <v>515</v>
      </c>
      <c r="C1253" s="16" t="s">
        <v>2794</v>
      </c>
      <c r="D1253" s="19">
        <v>42401</v>
      </c>
      <c r="E1253" s="16" t="s">
        <v>111</v>
      </c>
      <c r="F1253" s="20">
        <v>50</v>
      </c>
      <c r="G1253" s="20">
        <v>0</v>
      </c>
      <c r="H1253" s="20">
        <v>43</v>
      </c>
      <c r="I1253" s="20">
        <v>5</v>
      </c>
      <c r="J1253" s="21">
        <f t="shared" si="389"/>
        <v>521</v>
      </c>
      <c r="K1253" s="22">
        <v>916.21</v>
      </c>
      <c r="L1253" s="19">
        <v>44804</v>
      </c>
      <c r="M1253" s="22">
        <v>120.67</v>
      </c>
      <c r="N1253" s="22">
        <v>795.54</v>
      </c>
      <c r="O1253" s="22">
        <f t="shared" si="390"/>
        <v>807.76</v>
      </c>
      <c r="P1253" s="22">
        <v>12.22</v>
      </c>
      <c r="Q1253" s="22">
        <f t="shared" si="391"/>
        <v>1.5275000000000001</v>
      </c>
      <c r="R1253" s="22">
        <f t="shared" si="392"/>
        <v>6.11</v>
      </c>
      <c r="S1253" s="22">
        <f t="shared" si="393"/>
        <v>789.43</v>
      </c>
      <c r="U1253" s="22">
        <v>807.76</v>
      </c>
      <c r="V1253" s="23">
        <v>40</v>
      </c>
      <c r="W1253" s="23">
        <v>50</v>
      </c>
      <c r="X1253" s="23">
        <f t="shared" si="394"/>
        <v>-10</v>
      </c>
      <c r="Y1253" s="24">
        <f t="shared" si="395"/>
        <v>-120</v>
      </c>
      <c r="Z1253" s="24">
        <f t="shared" si="396"/>
        <v>409</v>
      </c>
      <c r="AA1253" s="22">
        <f t="shared" si="387"/>
        <v>1.974963325183374</v>
      </c>
      <c r="AB1253" s="22">
        <f t="shared" si="388"/>
        <v>23.699559902200487</v>
      </c>
      <c r="AC1253" s="22">
        <f t="shared" si="386"/>
        <v>784.06044009779953</v>
      </c>
      <c r="AD1253" s="22">
        <f t="shared" si="397"/>
        <v>-5.3695599022004217</v>
      </c>
      <c r="AE1253" s="24"/>
      <c r="AF1253" s="4">
        <v>23.699559902200487</v>
      </c>
      <c r="AG1253" s="4">
        <v>0</v>
      </c>
      <c r="AH1253" s="4">
        <f t="shared" si="398"/>
        <v>23.699559902200487</v>
      </c>
    </row>
    <row r="1254" spans="1:34">
      <c r="A1254" s="16" t="s">
        <v>2838</v>
      </c>
      <c r="B1254" s="16" t="s">
        <v>515</v>
      </c>
      <c r="C1254" s="16" t="s">
        <v>2794</v>
      </c>
      <c r="D1254" s="19">
        <v>42430</v>
      </c>
      <c r="E1254" s="16" t="s">
        <v>111</v>
      </c>
      <c r="F1254" s="20">
        <v>50</v>
      </c>
      <c r="G1254" s="20">
        <v>0</v>
      </c>
      <c r="H1254" s="20">
        <v>43</v>
      </c>
      <c r="I1254" s="20">
        <v>6</v>
      </c>
      <c r="J1254" s="21">
        <f t="shared" si="389"/>
        <v>522</v>
      </c>
      <c r="K1254" s="22">
        <v>433.76</v>
      </c>
      <c r="L1254" s="19">
        <v>44804</v>
      </c>
      <c r="M1254" s="22">
        <v>56.41</v>
      </c>
      <c r="N1254" s="22">
        <v>377.35</v>
      </c>
      <c r="O1254" s="22">
        <f t="shared" si="390"/>
        <v>383.13</v>
      </c>
      <c r="P1254" s="22">
        <v>5.78</v>
      </c>
      <c r="Q1254" s="22">
        <f t="shared" si="391"/>
        <v>0.72250000000000003</v>
      </c>
      <c r="R1254" s="22">
        <f t="shared" si="392"/>
        <v>2.89</v>
      </c>
      <c r="S1254" s="22">
        <f t="shared" si="393"/>
        <v>374.46000000000004</v>
      </c>
      <c r="U1254" s="22">
        <v>383.13</v>
      </c>
      <c r="V1254" s="23">
        <v>40</v>
      </c>
      <c r="W1254" s="23">
        <v>50</v>
      </c>
      <c r="X1254" s="23">
        <f t="shared" si="394"/>
        <v>-10</v>
      </c>
      <c r="Y1254" s="24">
        <f t="shared" si="395"/>
        <v>-120</v>
      </c>
      <c r="Z1254" s="24">
        <f t="shared" si="396"/>
        <v>410</v>
      </c>
      <c r="AA1254" s="22">
        <f t="shared" si="387"/>
        <v>0.93446341463414628</v>
      </c>
      <c r="AB1254" s="22">
        <f t="shared" si="388"/>
        <v>11.213560975609756</v>
      </c>
      <c r="AC1254" s="22">
        <f t="shared" si="386"/>
        <v>371.91643902439023</v>
      </c>
      <c r="AD1254" s="22">
        <f t="shared" si="397"/>
        <v>-2.5435609756098074</v>
      </c>
      <c r="AE1254" s="24"/>
      <c r="AF1254" s="4">
        <v>11.213560975609756</v>
      </c>
      <c r="AG1254" s="4">
        <v>0</v>
      </c>
      <c r="AH1254" s="4">
        <f t="shared" si="398"/>
        <v>11.213560975609756</v>
      </c>
    </row>
    <row r="1255" spans="1:34">
      <c r="A1255" s="16" t="s">
        <v>2839</v>
      </c>
      <c r="B1255" s="16" t="s">
        <v>515</v>
      </c>
      <c r="C1255" s="16" t="s">
        <v>2794</v>
      </c>
      <c r="D1255" s="19">
        <v>42461</v>
      </c>
      <c r="E1255" s="16" t="s">
        <v>111</v>
      </c>
      <c r="F1255" s="20">
        <v>50</v>
      </c>
      <c r="G1255" s="20">
        <v>0</v>
      </c>
      <c r="H1255" s="20">
        <v>43</v>
      </c>
      <c r="I1255" s="20">
        <v>7</v>
      </c>
      <c r="J1255" s="21">
        <f t="shared" si="389"/>
        <v>523</v>
      </c>
      <c r="K1255" s="22">
        <v>2458.5</v>
      </c>
      <c r="L1255" s="19">
        <v>44804</v>
      </c>
      <c r="M1255" s="22">
        <v>315.51</v>
      </c>
      <c r="N1255" s="22">
        <v>2142.9899999999998</v>
      </c>
      <c r="O1255" s="22">
        <f t="shared" si="390"/>
        <v>2175.77</v>
      </c>
      <c r="P1255" s="22">
        <v>32.78</v>
      </c>
      <c r="Q1255" s="22">
        <f t="shared" si="391"/>
        <v>4.0975000000000001</v>
      </c>
      <c r="R1255" s="22">
        <f t="shared" si="392"/>
        <v>16.39</v>
      </c>
      <c r="S1255" s="22">
        <f t="shared" si="393"/>
        <v>2126.6</v>
      </c>
      <c r="U1255" s="22">
        <v>2175.77</v>
      </c>
      <c r="V1255" s="23">
        <v>40</v>
      </c>
      <c r="W1255" s="23">
        <v>50</v>
      </c>
      <c r="X1255" s="23">
        <f t="shared" si="394"/>
        <v>-10</v>
      </c>
      <c r="Y1255" s="24">
        <f t="shared" si="395"/>
        <v>-120</v>
      </c>
      <c r="Z1255" s="24">
        <f t="shared" si="396"/>
        <v>411</v>
      </c>
      <c r="AA1255" s="22">
        <f t="shared" si="387"/>
        <v>5.2938442822384424</v>
      </c>
      <c r="AB1255" s="22">
        <f t="shared" si="388"/>
        <v>63.526131386861309</v>
      </c>
      <c r="AC1255" s="22">
        <f t="shared" si="386"/>
        <v>2112.2438686131386</v>
      </c>
      <c r="AD1255" s="22">
        <f t="shared" si="397"/>
        <v>-14.356131386861307</v>
      </c>
      <c r="AE1255" s="24"/>
      <c r="AF1255" s="4">
        <v>63.526131386861309</v>
      </c>
      <c r="AG1255" s="4">
        <v>0</v>
      </c>
      <c r="AH1255" s="4">
        <f t="shared" si="398"/>
        <v>63.526131386861309</v>
      </c>
    </row>
    <row r="1256" spans="1:34">
      <c r="A1256" s="16" t="s">
        <v>2840</v>
      </c>
      <c r="B1256" s="16" t="s">
        <v>515</v>
      </c>
      <c r="C1256" s="16" t="s">
        <v>2794</v>
      </c>
      <c r="D1256" s="19">
        <v>42491</v>
      </c>
      <c r="E1256" s="16" t="s">
        <v>111</v>
      </c>
      <c r="F1256" s="20">
        <v>50</v>
      </c>
      <c r="G1256" s="20">
        <v>0</v>
      </c>
      <c r="H1256" s="20">
        <v>43</v>
      </c>
      <c r="I1256" s="20">
        <v>8</v>
      </c>
      <c r="J1256" s="21">
        <f t="shared" si="389"/>
        <v>524</v>
      </c>
      <c r="K1256" s="22">
        <v>256.83999999999997</v>
      </c>
      <c r="L1256" s="19">
        <v>44804</v>
      </c>
      <c r="M1256" s="22">
        <v>32.549999999999997</v>
      </c>
      <c r="N1256" s="22">
        <v>224.29</v>
      </c>
      <c r="O1256" s="22">
        <f t="shared" si="390"/>
        <v>227.70999999999998</v>
      </c>
      <c r="P1256" s="22">
        <v>3.42</v>
      </c>
      <c r="Q1256" s="22">
        <f t="shared" si="391"/>
        <v>0.42749999999999999</v>
      </c>
      <c r="R1256" s="22">
        <f t="shared" si="392"/>
        <v>1.71</v>
      </c>
      <c r="S1256" s="22">
        <f t="shared" si="393"/>
        <v>222.57999999999998</v>
      </c>
      <c r="U1256" s="22">
        <v>227.70999999999998</v>
      </c>
      <c r="V1256" s="23">
        <v>40</v>
      </c>
      <c r="W1256" s="23">
        <v>50</v>
      </c>
      <c r="X1256" s="23">
        <f t="shared" si="394"/>
        <v>-10</v>
      </c>
      <c r="Y1256" s="24">
        <f t="shared" si="395"/>
        <v>-120</v>
      </c>
      <c r="Z1256" s="24">
        <f t="shared" si="396"/>
        <v>412</v>
      </c>
      <c r="AA1256" s="22">
        <f t="shared" si="387"/>
        <v>0.55269417475728155</v>
      </c>
      <c r="AB1256" s="22">
        <f t="shared" si="388"/>
        <v>6.6323300970873786</v>
      </c>
      <c r="AC1256" s="22">
        <f t="shared" ref="AC1256:AC1319" si="399">+U1256-AB1256</f>
        <v>221.07766990291259</v>
      </c>
      <c r="AD1256" s="22">
        <f t="shared" si="397"/>
        <v>-1.5023300970873947</v>
      </c>
      <c r="AE1256" s="24"/>
      <c r="AF1256" s="4">
        <v>6.6323300970873786</v>
      </c>
      <c r="AG1256" s="4">
        <v>0</v>
      </c>
      <c r="AH1256" s="4">
        <f t="shared" si="398"/>
        <v>6.6323300970873786</v>
      </c>
    </row>
    <row r="1257" spans="1:34">
      <c r="A1257" s="16" t="s">
        <v>2841</v>
      </c>
      <c r="B1257" s="16" t="s">
        <v>515</v>
      </c>
      <c r="C1257" s="16" t="s">
        <v>2794</v>
      </c>
      <c r="D1257" s="19">
        <v>42522</v>
      </c>
      <c r="E1257" s="16" t="s">
        <v>111</v>
      </c>
      <c r="F1257" s="20">
        <v>50</v>
      </c>
      <c r="G1257" s="20">
        <v>0</v>
      </c>
      <c r="H1257" s="20">
        <v>43</v>
      </c>
      <c r="I1257" s="20">
        <v>9</v>
      </c>
      <c r="J1257" s="21">
        <f t="shared" si="389"/>
        <v>525</v>
      </c>
      <c r="K1257" s="22">
        <v>877.47</v>
      </c>
      <c r="L1257" s="19">
        <v>44804</v>
      </c>
      <c r="M1257" s="22">
        <v>109.69</v>
      </c>
      <c r="N1257" s="22">
        <v>767.78</v>
      </c>
      <c r="O1257" s="22">
        <f t="shared" si="390"/>
        <v>779.48</v>
      </c>
      <c r="P1257" s="22">
        <v>11.7</v>
      </c>
      <c r="Q1257" s="22">
        <f t="shared" si="391"/>
        <v>1.4624999999999999</v>
      </c>
      <c r="R1257" s="22">
        <f t="shared" si="392"/>
        <v>5.85</v>
      </c>
      <c r="S1257" s="22">
        <f t="shared" si="393"/>
        <v>761.93</v>
      </c>
      <c r="U1257" s="22">
        <v>779.48</v>
      </c>
      <c r="V1257" s="23">
        <v>40</v>
      </c>
      <c r="W1257" s="23">
        <v>50</v>
      </c>
      <c r="X1257" s="23">
        <f t="shared" si="394"/>
        <v>-10</v>
      </c>
      <c r="Y1257" s="24">
        <f t="shared" si="395"/>
        <v>-120</v>
      </c>
      <c r="Z1257" s="24">
        <f t="shared" si="396"/>
        <v>413</v>
      </c>
      <c r="AA1257" s="22">
        <f t="shared" ref="AA1257:AA1320" si="400">+U1257/Z1257</f>
        <v>1.887360774818402</v>
      </c>
      <c r="AB1257" s="22">
        <f t="shared" ref="AB1257:AB1320" si="401">+AA1257*12</f>
        <v>22.648329297820823</v>
      </c>
      <c r="AC1257" s="22">
        <f t="shared" si="399"/>
        <v>756.83167070217917</v>
      </c>
      <c r="AD1257" s="22">
        <f t="shared" si="397"/>
        <v>-5.0983292978207828</v>
      </c>
      <c r="AE1257" s="24"/>
      <c r="AF1257" s="4">
        <v>22.648329297820823</v>
      </c>
      <c r="AG1257" s="4">
        <v>0</v>
      </c>
      <c r="AH1257" s="4">
        <f t="shared" si="398"/>
        <v>22.648329297820823</v>
      </c>
    </row>
    <row r="1258" spans="1:34">
      <c r="A1258" s="16" t="s">
        <v>2842</v>
      </c>
      <c r="B1258" s="16" t="s">
        <v>515</v>
      </c>
      <c r="C1258" s="16" t="s">
        <v>2794</v>
      </c>
      <c r="D1258" s="19">
        <v>42552</v>
      </c>
      <c r="E1258" s="16" t="s">
        <v>111</v>
      </c>
      <c r="F1258" s="20">
        <v>50</v>
      </c>
      <c r="G1258" s="20">
        <v>0</v>
      </c>
      <c r="H1258" s="20">
        <v>43</v>
      </c>
      <c r="I1258" s="20">
        <v>10</v>
      </c>
      <c r="J1258" s="21">
        <f t="shared" si="389"/>
        <v>526</v>
      </c>
      <c r="K1258" s="22">
        <v>2171.48</v>
      </c>
      <c r="L1258" s="19">
        <v>44804</v>
      </c>
      <c r="M1258" s="22">
        <v>267.82</v>
      </c>
      <c r="N1258" s="22">
        <v>1903.66</v>
      </c>
      <c r="O1258" s="22">
        <f t="shared" si="390"/>
        <v>1932.6100000000001</v>
      </c>
      <c r="P1258" s="22">
        <v>28.95</v>
      </c>
      <c r="Q1258" s="22">
        <f t="shared" si="391"/>
        <v>3.6187499999999999</v>
      </c>
      <c r="R1258" s="22">
        <f t="shared" si="392"/>
        <v>14.475</v>
      </c>
      <c r="S1258" s="22">
        <f t="shared" si="393"/>
        <v>1889.1850000000002</v>
      </c>
      <c r="U1258" s="22">
        <v>1932.6100000000001</v>
      </c>
      <c r="V1258" s="23">
        <v>40</v>
      </c>
      <c r="W1258" s="23">
        <v>50</v>
      </c>
      <c r="X1258" s="23">
        <f t="shared" si="394"/>
        <v>-10</v>
      </c>
      <c r="Y1258" s="24">
        <f t="shared" si="395"/>
        <v>-120</v>
      </c>
      <c r="Z1258" s="24">
        <f t="shared" si="396"/>
        <v>414</v>
      </c>
      <c r="AA1258" s="22">
        <f t="shared" si="400"/>
        <v>4.6681400966183579</v>
      </c>
      <c r="AB1258" s="22">
        <f t="shared" si="401"/>
        <v>56.017681159420292</v>
      </c>
      <c r="AC1258" s="22">
        <f t="shared" si="399"/>
        <v>1876.5923188405798</v>
      </c>
      <c r="AD1258" s="22">
        <f t="shared" si="397"/>
        <v>-12.592681159420408</v>
      </c>
      <c r="AE1258" s="24"/>
      <c r="AF1258" s="4">
        <v>56.017681159420292</v>
      </c>
      <c r="AG1258" s="4">
        <v>0</v>
      </c>
      <c r="AH1258" s="4">
        <f t="shared" si="398"/>
        <v>56.017681159420292</v>
      </c>
    </row>
    <row r="1259" spans="1:34">
      <c r="A1259" s="16" t="s">
        <v>2843</v>
      </c>
      <c r="B1259" s="16" t="s">
        <v>515</v>
      </c>
      <c r="C1259" s="16" t="s">
        <v>2844</v>
      </c>
      <c r="D1259" s="19">
        <v>42552</v>
      </c>
      <c r="E1259" s="16" t="s">
        <v>111</v>
      </c>
      <c r="F1259" s="20">
        <v>50</v>
      </c>
      <c r="G1259" s="20">
        <v>0</v>
      </c>
      <c r="H1259" s="20">
        <v>43</v>
      </c>
      <c r="I1259" s="20">
        <v>10</v>
      </c>
      <c r="J1259" s="21">
        <f t="shared" si="389"/>
        <v>526</v>
      </c>
      <c r="K1259" s="22">
        <v>109.89</v>
      </c>
      <c r="L1259" s="19">
        <v>44804</v>
      </c>
      <c r="M1259" s="22">
        <v>13.56</v>
      </c>
      <c r="N1259" s="22">
        <v>96.33</v>
      </c>
      <c r="O1259" s="22">
        <f t="shared" si="390"/>
        <v>97.789999999999992</v>
      </c>
      <c r="P1259" s="22">
        <v>1.46</v>
      </c>
      <c r="Q1259" s="22">
        <f t="shared" si="391"/>
        <v>0.1825</v>
      </c>
      <c r="R1259" s="22">
        <f t="shared" si="392"/>
        <v>0.73</v>
      </c>
      <c r="S1259" s="22">
        <f t="shared" si="393"/>
        <v>95.6</v>
      </c>
      <c r="U1259" s="22">
        <v>97.789999999999992</v>
      </c>
      <c r="V1259" s="23">
        <v>40</v>
      </c>
      <c r="W1259" s="23">
        <v>50</v>
      </c>
      <c r="X1259" s="23">
        <f t="shared" si="394"/>
        <v>-10</v>
      </c>
      <c r="Y1259" s="24">
        <f t="shared" si="395"/>
        <v>-120</v>
      </c>
      <c r="Z1259" s="24">
        <f t="shared" si="396"/>
        <v>414</v>
      </c>
      <c r="AA1259" s="22">
        <f t="shared" si="400"/>
        <v>0.23620772946859903</v>
      </c>
      <c r="AB1259" s="22">
        <f t="shared" si="401"/>
        <v>2.8344927536231883</v>
      </c>
      <c r="AC1259" s="22">
        <f t="shared" si="399"/>
        <v>94.955507246376797</v>
      </c>
      <c r="AD1259" s="22">
        <f t="shared" si="397"/>
        <v>-0.64449275362319725</v>
      </c>
      <c r="AE1259" s="24"/>
      <c r="AF1259" s="4">
        <v>2.8344927536231883</v>
      </c>
      <c r="AG1259" s="4">
        <v>0</v>
      </c>
      <c r="AH1259" s="4">
        <f t="shared" si="398"/>
        <v>2.8344927536231883</v>
      </c>
    </row>
    <row r="1260" spans="1:34">
      <c r="A1260" s="16" t="s">
        <v>2845</v>
      </c>
      <c r="B1260" s="16" t="s">
        <v>515</v>
      </c>
      <c r="C1260" s="16" t="s">
        <v>2846</v>
      </c>
      <c r="D1260" s="19">
        <v>42552</v>
      </c>
      <c r="E1260" s="16" t="s">
        <v>111</v>
      </c>
      <c r="F1260" s="20">
        <v>50</v>
      </c>
      <c r="G1260" s="20">
        <v>0</v>
      </c>
      <c r="H1260" s="20">
        <v>43</v>
      </c>
      <c r="I1260" s="20">
        <v>10</v>
      </c>
      <c r="J1260" s="21">
        <f t="shared" si="389"/>
        <v>526</v>
      </c>
      <c r="K1260" s="22">
        <v>17857.12</v>
      </c>
      <c r="L1260" s="19">
        <v>44804</v>
      </c>
      <c r="M1260" s="22">
        <v>2202.36</v>
      </c>
      <c r="N1260" s="22">
        <v>15654.76</v>
      </c>
      <c r="O1260" s="22">
        <f t="shared" si="390"/>
        <v>15892.85</v>
      </c>
      <c r="P1260" s="22">
        <v>238.09</v>
      </c>
      <c r="Q1260" s="22">
        <f t="shared" si="391"/>
        <v>29.76125</v>
      </c>
      <c r="R1260" s="22">
        <f t="shared" si="392"/>
        <v>119.045</v>
      </c>
      <c r="S1260" s="22">
        <f t="shared" si="393"/>
        <v>15535.715</v>
      </c>
      <c r="U1260" s="22">
        <v>15892.85</v>
      </c>
      <c r="V1260" s="23">
        <v>40</v>
      </c>
      <c r="W1260" s="23">
        <v>50</v>
      </c>
      <c r="X1260" s="23">
        <f t="shared" si="394"/>
        <v>-10</v>
      </c>
      <c r="Y1260" s="24">
        <f t="shared" si="395"/>
        <v>-120</v>
      </c>
      <c r="Z1260" s="24">
        <f t="shared" si="396"/>
        <v>414</v>
      </c>
      <c r="AA1260" s="22">
        <f t="shared" si="400"/>
        <v>38.388526570048313</v>
      </c>
      <c r="AB1260" s="22">
        <f t="shared" si="401"/>
        <v>460.66231884057976</v>
      </c>
      <c r="AC1260" s="22">
        <f t="shared" si="399"/>
        <v>15432.187681159421</v>
      </c>
      <c r="AD1260" s="22">
        <f t="shared" si="397"/>
        <v>-103.52731884057903</v>
      </c>
      <c r="AE1260" s="24"/>
      <c r="AF1260" s="4">
        <v>460.66231884057976</v>
      </c>
      <c r="AG1260" s="4">
        <v>0</v>
      </c>
      <c r="AH1260" s="4">
        <f t="shared" si="398"/>
        <v>460.66231884057976</v>
      </c>
    </row>
    <row r="1261" spans="1:34">
      <c r="A1261" s="16" t="s">
        <v>2847</v>
      </c>
      <c r="B1261" s="16" t="s">
        <v>515</v>
      </c>
      <c r="C1261" s="16" t="s">
        <v>2794</v>
      </c>
      <c r="D1261" s="19">
        <v>42583</v>
      </c>
      <c r="E1261" s="16" t="s">
        <v>111</v>
      </c>
      <c r="F1261" s="20">
        <v>50</v>
      </c>
      <c r="G1261" s="20">
        <v>0</v>
      </c>
      <c r="H1261" s="20">
        <v>43</v>
      </c>
      <c r="I1261" s="20">
        <v>11</v>
      </c>
      <c r="J1261" s="21">
        <f t="shared" si="389"/>
        <v>527</v>
      </c>
      <c r="K1261" s="22">
        <v>2205.92</v>
      </c>
      <c r="L1261" s="19">
        <v>44804</v>
      </c>
      <c r="M1261" s="22">
        <v>268.39</v>
      </c>
      <c r="N1261" s="22">
        <v>1937.53</v>
      </c>
      <c r="O1261" s="22">
        <f t="shared" si="390"/>
        <v>1966.94</v>
      </c>
      <c r="P1261" s="22">
        <v>29.41</v>
      </c>
      <c r="Q1261" s="22">
        <f t="shared" si="391"/>
        <v>3.67625</v>
      </c>
      <c r="R1261" s="22">
        <f t="shared" si="392"/>
        <v>14.705</v>
      </c>
      <c r="S1261" s="22">
        <f t="shared" si="393"/>
        <v>1922.825</v>
      </c>
      <c r="U1261" s="22">
        <v>1966.94</v>
      </c>
      <c r="V1261" s="23">
        <v>40</v>
      </c>
      <c r="W1261" s="23">
        <v>50</v>
      </c>
      <c r="X1261" s="23">
        <f t="shared" si="394"/>
        <v>-10</v>
      </c>
      <c r="Y1261" s="24">
        <f t="shared" si="395"/>
        <v>-120</v>
      </c>
      <c r="Z1261" s="24">
        <f t="shared" si="396"/>
        <v>415</v>
      </c>
      <c r="AA1261" s="22">
        <f t="shared" si="400"/>
        <v>4.7396144578313253</v>
      </c>
      <c r="AB1261" s="22">
        <f t="shared" si="401"/>
        <v>56.8753734939759</v>
      </c>
      <c r="AC1261" s="22">
        <f t="shared" si="399"/>
        <v>1910.0646265060241</v>
      </c>
      <c r="AD1261" s="22">
        <f t="shared" si="397"/>
        <v>-12.760373493975976</v>
      </c>
      <c r="AE1261" s="24"/>
      <c r="AF1261" s="4">
        <v>56.8753734939759</v>
      </c>
      <c r="AG1261" s="4">
        <v>0</v>
      </c>
      <c r="AH1261" s="4">
        <f t="shared" si="398"/>
        <v>56.8753734939759</v>
      </c>
    </row>
    <row r="1262" spans="1:34">
      <c r="A1262" s="16" t="s">
        <v>2848</v>
      </c>
      <c r="B1262" s="16" t="s">
        <v>515</v>
      </c>
      <c r="C1262" s="16" t="s">
        <v>2794</v>
      </c>
      <c r="D1262" s="19">
        <v>42614</v>
      </c>
      <c r="E1262" s="16" t="s">
        <v>111</v>
      </c>
      <c r="F1262" s="20">
        <v>50</v>
      </c>
      <c r="G1262" s="20">
        <v>0</v>
      </c>
      <c r="H1262" s="20">
        <v>44</v>
      </c>
      <c r="I1262" s="20">
        <v>0</v>
      </c>
      <c r="J1262" s="21">
        <f t="shared" si="389"/>
        <v>528</v>
      </c>
      <c r="K1262" s="22">
        <v>590.73</v>
      </c>
      <c r="L1262" s="19">
        <v>44804</v>
      </c>
      <c r="M1262" s="22">
        <v>70.92</v>
      </c>
      <c r="N1262" s="22">
        <v>519.80999999999995</v>
      </c>
      <c r="O1262" s="22">
        <f t="shared" si="390"/>
        <v>527.68999999999994</v>
      </c>
      <c r="P1262" s="22">
        <v>7.88</v>
      </c>
      <c r="Q1262" s="22">
        <f t="shared" si="391"/>
        <v>0.98499999999999999</v>
      </c>
      <c r="R1262" s="22">
        <f t="shared" si="392"/>
        <v>3.94</v>
      </c>
      <c r="S1262" s="22">
        <f t="shared" si="393"/>
        <v>515.86999999999989</v>
      </c>
      <c r="U1262" s="22">
        <v>527.68999999999994</v>
      </c>
      <c r="V1262" s="23">
        <v>40</v>
      </c>
      <c r="W1262" s="23">
        <v>50</v>
      </c>
      <c r="X1262" s="23">
        <f t="shared" si="394"/>
        <v>-10</v>
      </c>
      <c r="Y1262" s="24">
        <f t="shared" si="395"/>
        <v>-120</v>
      </c>
      <c r="Z1262" s="24">
        <f t="shared" si="396"/>
        <v>416</v>
      </c>
      <c r="AA1262" s="22">
        <f t="shared" si="400"/>
        <v>1.2684855769230767</v>
      </c>
      <c r="AB1262" s="22">
        <f t="shared" si="401"/>
        <v>15.221826923076922</v>
      </c>
      <c r="AC1262" s="22">
        <f t="shared" si="399"/>
        <v>512.46817307692299</v>
      </c>
      <c r="AD1262" s="22">
        <f t="shared" si="397"/>
        <v>-3.4018269230768965</v>
      </c>
      <c r="AE1262" s="24"/>
      <c r="AF1262" s="4">
        <v>15.221826923076922</v>
      </c>
      <c r="AG1262" s="4">
        <v>0</v>
      </c>
      <c r="AH1262" s="4">
        <f t="shared" si="398"/>
        <v>15.221826923076922</v>
      </c>
    </row>
    <row r="1263" spans="1:34">
      <c r="A1263" s="16" t="s">
        <v>2849</v>
      </c>
      <c r="B1263" s="16" t="s">
        <v>515</v>
      </c>
      <c r="C1263" s="16" t="s">
        <v>2794</v>
      </c>
      <c r="D1263" s="19">
        <v>42644</v>
      </c>
      <c r="E1263" s="16" t="s">
        <v>111</v>
      </c>
      <c r="F1263" s="20">
        <v>50</v>
      </c>
      <c r="G1263" s="20">
        <v>0</v>
      </c>
      <c r="H1263" s="20">
        <v>44</v>
      </c>
      <c r="I1263" s="20">
        <v>1</v>
      </c>
      <c r="J1263" s="21">
        <f t="shared" si="389"/>
        <v>529</v>
      </c>
      <c r="K1263" s="22">
        <v>874.24</v>
      </c>
      <c r="L1263" s="19">
        <v>44804</v>
      </c>
      <c r="M1263" s="22">
        <v>103.48</v>
      </c>
      <c r="N1263" s="22">
        <v>770.76</v>
      </c>
      <c r="O1263" s="22">
        <f t="shared" si="390"/>
        <v>782.42</v>
      </c>
      <c r="P1263" s="22">
        <v>11.66</v>
      </c>
      <c r="Q1263" s="22">
        <f t="shared" si="391"/>
        <v>1.4575</v>
      </c>
      <c r="R1263" s="22">
        <f t="shared" si="392"/>
        <v>5.83</v>
      </c>
      <c r="S1263" s="22">
        <f t="shared" si="393"/>
        <v>764.93</v>
      </c>
      <c r="U1263" s="22">
        <v>782.42</v>
      </c>
      <c r="V1263" s="23">
        <v>40</v>
      </c>
      <c r="W1263" s="23">
        <v>50</v>
      </c>
      <c r="X1263" s="23">
        <f t="shared" si="394"/>
        <v>-10</v>
      </c>
      <c r="Y1263" s="24">
        <f t="shared" si="395"/>
        <v>-120</v>
      </c>
      <c r="Z1263" s="24">
        <f t="shared" si="396"/>
        <v>417</v>
      </c>
      <c r="AA1263" s="22">
        <f t="shared" si="400"/>
        <v>1.8763069544364508</v>
      </c>
      <c r="AB1263" s="22">
        <f t="shared" si="401"/>
        <v>22.515683453237408</v>
      </c>
      <c r="AC1263" s="22">
        <f t="shared" si="399"/>
        <v>759.90431654676252</v>
      </c>
      <c r="AD1263" s="22">
        <f t="shared" si="397"/>
        <v>-5.0256834532374342</v>
      </c>
      <c r="AE1263" s="24"/>
      <c r="AF1263" s="4">
        <v>22.515683453237408</v>
      </c>
      <c r="AG1263" s="4">
        <v>0</v>
      </c>
      <c r="AH1263" s="4">
        <f t="shared" si="398"/>
        <v>22.515683453237408</v>
      </c>
    </row>
    <row r="1264" spans="1:34">
      <c r="A1264" s="16" t="s">
        <v>2850</v>
      </c>
      <c r="B1264" s="16" t="s">
        <v>515</v>
      </c>
      <c r="C1264" s="16" t="s">
        <v>2851</v>
      </c>
      <c r="D1264" s="19">
        <v>42644</v>
      </c>
      <c r="E1264" s="16" t="s">
        <v>111</v>
      </c>
      <c r="F1264" s="20">
        <v>50</v>
      </c>
      <c r="G1264" s="20">
        <v>0</v>
      </c>
      <c r="H1264" s="20">
        <v>44</v>
      </c>
      <c r="I1264" s="20">
        <v>1</v>
      </c>
      <c r="J1264" s="21">
        <f t="shared" si="389"/>
        <v>529</v>
      </c>
      <c r="K1264" s="22">
        <v>121.8</v>
      </c>
      <c r="L1264" s="19">
        <v>44804</v>
      </c>
      <c r="M1264" s="22">
        <v>14.43</v>
      </c>
      <c r="N1264" s="22">
        <v>107.37</v>
      </c>
      <c r="O1264" s="22">
        <f t="shared" si="390"/>
        <v>108.99000000000001</v>
      </c>
      <c r="P1264" s="22">
        <v>1.62</v>
      </c>
      <c r="Q1264" s="22">
        <f t="shared" si="391"/>
        <v>0.20250000000000001</v>
      </c>
      <c r="R1264" s="22">
        <f t="shared" si="392"/>
        <v>0.81</v>
      </c>
      <c r="S1264" s="22">
        <f t="shared" si="393"/>
        <v>106.56</v>
      </c>
      <c r="U1264" s="22">
        <v>108.99000000000001</v>
      </c>
      <c r="V1264" s="23">
        <v>40</v>
      </c>
      <c r="W1264" s="23">
        <v>50</v>
      </c>
      <c r="X1264" s="23">
        <f t="shared" si="394"/>
        <v>-10</v>
      </c>
      <c r="Y1264" s="24">
        <f t="shared" si="395"/>
        <v>-120</v>
      </c>
      <c r="Z1264" s="24">
        <f t="shared" si="396"/>
        <v>417</v>
      </c>
      <c r="AA1264" s="22">
        <f t="shared" si="400"/>
        <v>0.26136690647482019</v>
      </c>
      <c r="AB1264" s="22">
        <f t="shared" si="401"/>
        <v>3.1364028776978423</v>
      </c>
      <c r="AC1264" s="22">
        <f t="shared" si="399"/>
        <v>105.85359712230216</v>
      </c>
      <c r="AD1264" s="22">
        <f t="shared" si="397"/>
        <v>-0.70640287769784038</v>
      </c>
      <c r="AE1264" s="24"/>
      <c r="AF1264" s="4">
        <v>3.1364028776978423</v>
      </c>
      <c r="AG1264" s="4">
        <v>0</v>
      </c>
      <c r="AH1264" s="4">
        <f t="shared" si="398"/>
        <v>3.1364028776978423</v>
      </c>
    </row>
    <row r="1265" spans="1:34">
      <c r="A1265" s="16" t="s">
        <v>2852</v>
      </c>
      <c r="B1265" s="16" t="s">
        <v>515</v>
      </c>
      <c r="C1265" s="16" t="s">
        <v>2763</v>
      </c>
      <c r="D1265" s="19">
        <v>42644</v>
      </c>
      <c r="E1265" s="16" t="s">
        <v>111</v>
      </c>
      <c r="F1265" s="20">
        <v>50</v>
      </c>
      <c r="G1265" s="20">
        <v>0</v>
      </c>
      <c r="H1265" s="20">
        <v>44</v>
      </c>
      <c r="I1265" s="20">
        <v>1</v>
      </c>
      <c r="J1265" s="21">
        <f t="shared" si="389"/>
        <v>529</v>
      </c>
      <c r="K1265" s="22">
        <v>21170.63</v>
      </c>
      <c r="L1265" s="19">
        <v>44804</v>
      </c>
      <c r="M1265" s="22">
        <v>2505.17</v>
      </c>
      <c r="N1265" s="22">
        <v>18665.46</v>
      </c>
      <c r="O1265" s="22">
        <f t="shared" si="390"/>
        <v>18947.73</v>
      </c>
      <c r="P1265" s="22">
        <v>282.27</v>
      </c>
      <c r="Q1265" s="22">
        <f t="shared" si="391"/>
        <v>35.283749999999998</v>
      </c>
      <c r="R1265" s="22">
        <f t="shared" si="392"/>
        <v>141.13499999999999</v>
      </c>
      <c r="S1265" s="22">
        <f t="shared" si="393"/>
        <v>18524.325000000001</v>
      </c>
      <c r="U1265" s="22">
        <v>18947.73</v>
      </c>
      <c r="V1265" s="23">
        <v>40</v>
      </c>
      <c r="W1265" s="23">
        <v>50</v>
      </c>
      <c r="X1265" s="23">
        <f t="shared" si="394"/>
        <v>-10</v>
      </c>
      <c r="Y1265" s="24">
        <f t="shared" si="395"/>
        <v>-120</v>
      </c>
      <c r="Z1265" s="24">
        <f t="shared" si="396"/>
        <v>417</v>
      </c>
      <c r="AA1265" s="22">
        <f t="shared" si="400"/>
        <v>45.438201438848921</v>
      </c>
      <c r="AB1265" s="22">
        <f t="shared" si="401"/>
        <v>545.25841726618705</v>
      </c>
      <c r="AC1265" s="22">
        <f t="shared" si="399"/>
        <v>18402.471582733811</v>
      </c>
      <c r="AD1265" s="22">
        <f t="shared" si="397"/>
        <v>-121.85341726618935</v>
      </c>
      <c r="AE1265" s="24"/>
      <c r="AF1265" s="4">
        <v>545.25841726618705</v>
      </c>
      <c r="AG1265" s="4">
        <v>0</v>
      </c>
      <c r="AH1265" s="4">
        <f t="shared" si="398"/>
        <v>545.25841726618705</v>
      </c>
    </row>
    <row r="1266" spans="1:34">
      <c r="A1266" s="16" t="s">
        <v>2853</v>
      </c>
      <c r="B1266" s="16" t="s">
        <v>515</v>
      </c>
      <c r="C1266" s="16" t="s">
        <v>2794</v>
      </c>
      <c r="D1266" s="19">
        <v>42675</v>
      </c>
      <c r="E1266" s="16" t="s">
        <v>111</v>
      </c>
      <c r="F1266" s="20">
        <v>50</v>
      </c>
      <c r="G1266" s="20">
        <v>0</v>
      </c>
      <c r="H1266" s="20">
        <v>44</v>
      </c>
      <c r="I1266" s="20">
        <v>2</v>
      </c>
      <c r="J1266" s="21">
        <f t="shared" si="389"/>
        <v>530</v>
      </c>
      <c r="K1266" s="22">
        <v>1925.14</v>
      </c>
      <c r="L1266" s="19">
        <v>44804</v>
      </c>
      <c r="M1266" s="22">
        <v>224.58</v>
      </c>
      <c r="N1266" s="22">
        <v>1700.56</v>
      </c>
      <c r="O1266" s="22">
        <f t="shared" si="390"/>
        <v>1726.22</v>
      </c>
      <c r="P1266" s="22">
        <v>25.66</v>
      </c>
      <c r="Q1266" s="22">
        <f t="shared" si="391"/>
        <v>3.2075</v>
      </c>
      <c r="R1266" s="22">
        <f t="shared" si="392"/>
        <v>12.83</v>
      </c>
      <c r="S1266" s="22">
        <f t="shared" si="393"/>
        <v>1687.73</v>
      </c>
      <c r="U1266" s="22">
        <v>1726.22</v>
      </c>
      <c r="V1266" s="23">
        <v>40</v>
      </c>
      <c r="W1266" s="23">
        <v>50</v>
      </c>
      <c r="X1266" s="23">
        <f t="shared" si="394"/>
        <v>-10</v>
      </c>
      <c r="Y1266" s="24">
        <f t="shared" si="395"/>
        <v>-120</v>
      </c>
      <c r="Z1266" s="24">
        <f t="shared" si="396"/>
        <v>418</v>
      </c>
      <c r="AA1266" s="22">
        <f t="shared" si="400"/>
        <v>4.129712918660287</v>
      </c>
      <c r="AB1266" s="22">
        <f t="shared" si="401"/>
        <v>49.556555023923444</v>
      </c>
      <c r="AC1266" s="22">
        <f t="shared" si="399"/>
        <v>1676.6634449760766</v>
      </c>
      <c r="AD1266" s="22">
        <f t="shared" si="397"/>
        <v>-11.066555023923456</v>
      </c>
      <c r="AE1266" s="24"/>
      <c r="AF1266" s="4">
        <v>49.556555023923444</v>
      </c>
      <c r="AG1266" s="4">
        <v>0</v>
      </c>
      <c r="AH1266" s="4">
        <f t="shared" si="398"/>
        <v>49.556555023923444</v>
      </c>
    </row>
    <row r="1267" spans="1:34">
      <c r="A1267" s="16" t="s">
        <v>2854</v>
      </c>
      <c r="B1267" s="16" t="s">
        <v>515</v>
      </c>
      <c r="C1267" s="16" t="s">
        <v>2794</v>
      </c>
      <c r="D1267" s="19">
        <v>42736</v>
      </c>
      <c r="E1267" s="16" t="s">
        <v>111</v>
      </c>
      <c r="F1267" s="20">
        <v>50</v>
      </c>
      <c r="G1267" s="20">
        <v>0</v>
      </c>
      <c r="H1267" s="20">
        <v>44</v>
      </c>
      <c r="I1267" s="20">
        <v>4</v>
      </c>
      <c r="J1267" s="21">
        <f t="shared" si="389"/>
        <v>532</v>
      </c>
      <c r="K1267" s="22">
        <v>1214.3399999999999</v>
      </c>
      <c r="L1267" s="19">
        <v>44804</v>
      </c>
      <c r="M1267" s="22">
        <v>137.63999999999999</v>
      </c>
      <c r="N1267" s="22">
        <v>1076.7</v>
      </c>
      <c r="O1267" s="22">
        <f t="shared" si="390"/>
        <v>1092.8900000000001</v>
      </c>
      <c r="P1267" s="22">
        <v>16.190000000000001</v>
      </c>
      <c r="Q1267" s="22">
        <f t="shared" si="391"/>
        <v>2.0237500000000002</v>
      </c>
      <c r="R1267" s="22">
        <f t="shared" si="392"/>
        <v>8.0950000000000006</v>
      </c>
      <c r="S1267" s="22">
        <f t="shared" si="393"/>
        <v>1068.605</v>
      </c>
      <c r="U1267" s="22">
        <v>1092.8900000000001</v>
      </c>
      <c r="V1267" s="23">
        <v>40</v>
      </c>
      <c r="W1267" s="23">
        <v>50</v>
      </c>
      <c r="X1267" s="23">
        <f t="shared" si="394"/>
        <v>-10</v>
      </c>
      <c r="Y1267" s="24">
        <f t="shared" si="395"/>
        <v>-120</v>
      </c>
      <c r="Z1267" s="24">
        <f t="shared" si="396"/>
        <v>420</v>
      </c>
      <c r="AA1267" s="22">
        <f t="shared" si="400"/>
        <v>2.6021190476190479</v>
      </c>
      <c r="AB1267" s="22">
        <f t="shared" si="401"/>
        <v>31.225428571428573</v>
      </c>
      <c r="AC1267" s="22">
        <f t="shared" si="399"/>
        <v>1061.6645714285714</v>
      </c>
      <c r="AD1267" s="22">
        <f t="shared" si="397"/>
        <v>-6.9404285714285834</v>
      </c>
      <c r="AE1267" s="24"/>
      <c r="AF1267" s="4">
        <v>31.225428571428573</v>
      </c>
      <c r="AG1267" s="4">
        <v>0</v>
      </c>
      <c r="AH1267" s="4">
        <f t="shared" si="398"/>
        <v>31.225428571428573</v>
      </c>
    </row>
    <row r="1268" spans="1:34">
      <c r="A1268" s="16" t="s">
        <v>2855</v>
      </c>
      <c r="B1268" s="16" t="s">
        <v>515</v>
      </c>
      <c r="C1268" s="16" t="s">
        <v>2856</v>
      </c>
      <c r="D1268" s="19">
        <v>42736</v>
      </c>
      <c r="E1268" s="16" t="s">
        <v>111</v>
      </c>
      <c r="F1268" s="20">
        <v>50</v>
      </c>
      <c r="G1268" s="20">
        <v>0</v>
      </c>
      <c r="H1268" s="20">
        <v>44</v>
      </c>
      <c r="I1268" s="20">
        <v>4</v>
      </c>
      <c r="J1268" s="21">
        <f t="shared" si="389"/>
        <v>532</v>
      </c>
      <c r="K1268" s="22">
        <v>304.45999999999998</v>
      </c>
      <c r="L1268" s="19">
        <v>44804</v>
      </c>
      <c r="M1268" s="22">
        <v>34.51</v>
      </c>
      <c r="N1268" s="22">
        <v>269.95</v>
      </c>
      <c r="O1268" s="22">
        <f t="shared" si="390"/>
        <v>274.01</v>
      </c>
      <c r="P1268" s="22">
        <v>4.0599999999999996</v>
      </c>
      <c r="Q1268" s="22">
        <f t="shared" si="391"/>
        <v>0.50749999999999995</v>
      </c>
      <c r="R1268" s="22">
        <f t="shared" si="392"/>
        <v>2.0299999999999998</v>
      </c>
      <c r="S1268" s="22">
        <f t="shared" si="393"/>
        <v>267.92</v>
      </c>
      <c r="U1268" s="22">
        <v>274.01</v>
      </c>
      <c r="V1268" s="23">
        <v>40</v>
      </c>
      <c r="W1268" s="23">
        <v>50</v>
      </c>
      <c r="X1268" s="23">
        <f t="shared" si="394"/>
        <v>-10</v>
      </c>
      <c r="Y1268" s="24">
        <f t="shared" si="395"/>
        <v>-120</v>
      </c>
      <c r="Z1268" s="24">
        <f t="shared" si="396"/>
        <v>420</v>
      </c>
      <c r="AA1268" s="22">
        <f t="shared" si="400"/>
        <v>0.65240476190476193</v>
      </c>
      <c r="AB1268" s="22">
        <f t="shared" si="401"/>
        <v>7.8288571428571432</v>
      </c>
      <c r="AC1268" s="22">
        <f t="shared" si="399"/>
        <v>266.18114285714285</v>
      </c>
      <c r="AD1268" s="22">
        <f t="shared" si="397"/>
        <v>-1.7388571428571709</v>
      </c>
      <c r="AE1268" s="24"/>
      <c r="AF1268" s="4">
        <v>7.8288571428571432</v>
      </c>
      <c r="AG1268" s="4">
        <v>0</v>
      </c>
      <c r="AH1268" s="4">
        <f t="shared" si="398"/>
        <v>7.8288571428571432</v>
      </c>
    </row>
    <row r="1269" spans="1:34">
      <c r="A1269" s="16" t="s">
        <v>2857</v>
      </c>
      <c r="B1269" s="16" t="s">
        <v>515</v>
      </c>
      <c r="C1269" s="16" t="s">
        <v>2858</v>
      </c>
      <c r="D1269" s="19">
        <v>42736</v>
      </c>
      <c r="E1269" s="16" t="s">
        <v>111</v>
      </c>
      <c r="F1269" s="20">
        <v>50</v>
      </c>
      <c r="G1269" s="20">
        <v>0</v>
      </c>
      <c r="H1269" s="20">
        <v>44</v>
      </c>
      <c r="I1269" s="20">
        <v>4</v>
      </c>
      <c r="J1269" s="21">
        <f t="shared" si="389"/>
        <v>532</v>
      </c>
      <c r="K1269" s="22">
        <v>17143.45</v>
      </c>
      <c r="L1269" s="19">
        <v>44804</v>
      </c>
      <c r="M1269" s="22">
        <v>1942.93</v>
      </c>
      <c r="N1269" s="22">
        <v>15200.52</v>
      </c>
      <c r="O1269" s="22">
        <f t="shared" si="390"/>
        <v>15429.1</v>
      </c>
      <c r="P1269" s="22">
        <v>228.58</v>
      </c>
      <c r="Q1269" s="22">
        <f t="shared" si="391"/>
        <v>28.572500000000002</v>
      </c>
      <c r="R1269" s="22">
        <f t="shared" si="392"/>
        <v>114.29</v>
      </c>
      <c r="S1269" s="22">
        <f t="shared" si="393"/>
        <v>15086.23</v>
      </c>
      <c r="U1269" s="22">
        <v>15429.1</v>
      </c>
      <c r="V1269" s="23">
        <v>40</v>
      </c>
      <c r="W1269" s="23">
        <v>50</v>
      </c>
      <c r="X1269" s="23">
        <f t="shared" si="394"/>
        <v>-10</v>
      </c>
      <c r="Y1269" s="24">
        <f t="shared" si="395"/>
        <v>-120</v>
      </c>
      <c r="Z1269" s="24">
        <f t="shared" si="396"/>
        <v>420</v>
      </c>
      <c r="AA1269" s="22">
        <f t="shared" si="400"/>
        <v>36.735952380952384</v>
      </c>
      <c r="AB1269" s="22">
        <f t="shared" si="401"/>
        <v>440.8314285714286</v>
      </c>
      <c r="AC1269" s="22">
        <f t="shared" si="399"/>
        <v>14988.268571428573</v>
      </c>
      <c r="AD1269" s="22">
        <f t="shared" si="397"/>
        <v>-97.96142857142695</v>
      </c>
      <c r="AE1269" s="24"/>
      <c r="AF1269" s="4">
        <v>440.8314285714286</v>
      </c>
      <c r="AG1269" s="4">
        <v>0</v>
      </c>
      <c r="AH1269" s="4">
        <f t="shared" si="398"/>
        <v>440.8314285714286</v>
      </c>
    </row>
    <row r="1270" spans="1:34">
      <c r="A1270" s="16" t="s">
        <v>2859</v>
      </c>
      <c r="B1270" s="16" t="s">
        <v>515</v>
      </c>
      <c r="C1270" s="16" t="s">
        <v>2860</v>
      </c>
      <c r="D1270" s="19">
        <v>42736</v>
      </c>
      <c r="E1270" s="16" t="s">
        <v>111</v>
      </c>
      <c r="F1270" s="20">
        <v>50</v>
      </c>
      <c r="G1270" s="20">
        <v>0</v>
      </c>
      <c r="H1270" s="20">
        <v>44</v>
      </c>
      <c r="I1270" s="20">
        <v>4</v>
      </c>
      <c r="J1270" s="21">
        <f t="shared" si="389"/>
        <v>532</v>
      </c>
      <c r="K1270" s="22">
        <v>1730.53</v>
      </c>
      <c r="L1270" s="19">
        <v>44804</v>
      </c>
      <c r="M1270" s="22">
        <v>196.12</v>
      </c>
      <c r="N1270" s="22">
        <v>1534.41</v>
      </c>
      <c r="O1270" s="22">
        <f t="shared" si="390"/>
        <v>1557.48</v>
      </c>
      <c r="P1270" s="22">
        <v>23.07</v>
      </c>
      <c r="Q1270" s="22">
        <f t="shared" si="391"/>
        <v>2.88375</v>
      </c>
      <c r="R1270" s="22">
        <f t="shared" si="392"/>
        <v>11.535</v>
      </c>
      <c r="S1270" s="22">
        <f t="shared" si="393"/>
        <v>1522.875</v>
      </c>
      <c r="U1270" s="22">
        <v>1557.48</v>
      </c>
      <c r="V1270" s="23">
        <v>40</v>
      </c>
      <c r="W1270" s="23">
        <v>50</v>
      </c>
      <c r="X1270" s="23">
        <f t="shared" si="394"/>
        <v>-10</v>
      </c>
      <c r="Y1270" s="24">
        <f t="shared" si="395"/>
        <v>-120</v>
      </c>
      <c r="Z1270" s="24">
        <f t="shared" si="396"/>
        <v>420</v>
      </c>
      <c r="AA1270" s="22">
        <f t="shared" si="400"/>
        <v>3.7082857142857142</v>
      </c>
      <c r="AB1270" s="22">
        <f t="shared" si="401"/>
        <v>44.499428571428567</v>
      </c>
      <c r="AC1270" s="22">
        <f t="shared" si="399"/>
        <v>1512.9805714285715</v>
      </c>
      <c r="AD1270" s="22">
        <f t="shared" si="397"/>
        <v>-9.8944285714285343</v>
      </c>
      <c r="AE1270" s="24"/>
      <c r="AF1270" s="4">
        <v>44.499428571428567</v>
      </c>
      <c r="AG1270" s="4">
        <v>0</v>
      </c>
      <c r="AH1270" s="4">
        <f t="shared" si="398"/>
        <v>44.499428571428567</v>
      </c>
    </row>
    <row r="1271" spans="1:34">
      <c r="A1271" s="16" t="s">
        <v>2861</v>
      </c>
      <c r="B1271" s="16" t="s">
        <v>515</v>
      </c>
      <c r="C1271" s="16" t="s">
        <v>2794</v>
      </c>
      <c r="D1271" s="19">
        <v>42767</v>
      </c>
      <c r="E1271" s="16" t="s">
        <v>111</v>
      </c>
      <c r="F1271" s="20">
        <v>50</v>
      </c>
      <c r="G1271" s="20">
        <v>0</v>
      </c>
      <c r="H1271" s="20">
        <v>44</v>
      </c>
      <c r="I1271" s="20">
        <v>5</v>
      </c>
      <c r="J1271" s="21">
        <f t="shared" si="389"/>
        <v>533</v>
      </c>
      <c r="K1271" s="22">
        <v>643.77</v>
      </c>
      <c r="L1271" s="19">
        <v>44804</v>
      </c>
      <c r="M1271" s="22">
        <v>71.900000000000006</v>
      </c>
      <c r="N1271" s="22">
        <v>571.87</v>
      </c>
      <c r="O1271" s="22">
        <f t="shared" si="390"/>
        <v>580.45000000000005</v>
      </c>
      <c r="P1271" s="22">
        <v>8.58</v>
      </c>
      <c r="Q1271" s="22">
        <f t="shared" si="391"/>
        <v>1.0725</v>
      </c>
      <c r="R1271" s="22">
        <f t="shared" si="392"/>
        <v>4.29</v>
      </c>
      <c r="S1271" s="22">
        <f t="shared" si="393"/>
        <v>567.58000000000004</v>
      </c>
      <c r="U1271" s="22">
        <v>580.45000000000005</v>
      </c>
      <c r="V1271" s="23">
        <v>40</v>
      </c>
      <c r="W1271" s="23">
        <v>50</v>
      </c>
      <c r="X1271" s="23">
        <f t="shared" si="394"/>
        <v>-10</v>
      </c>
      <c r="Y1271" s="24">
        <f t="shared" si="395"/>
        <v>-120</v>
      </c>
      <c r="Z1271" s="24">
        <f t="shared" si="396"/>
        <v>421</v>
      </c>
      <c r="AA1271" s="22">
        <f t="shared" si="400"/>
        <v>1.3787410926365797</v>
      </c>
      <c r="AB1271" s="22">
        <f t="shared" si="401"/>
        <v>16.544893111638956</v>
      </c>
      <c r="AC1271" s="22">
        <f t="shared" si="399"/>
        <v>563.90510688836105</v>
      </c>
      <c r="AD1271" s="22">
        <f t="shared" si="397"/>
        <v>-3.674893111638994</v>
      </c>
      <c r="AE1271" s="24"/>
      <c r="AF1271" s="4">
        <v>16.544893111638956</v>
      </c>
      <c r="AG1271" s="4">
        <v>0</v>
      </c>
      <c r="AH1271" s="4">
        <f t="shared" si="398"/>
        <v>16.544893111638956</v>
      </c>
    </row>
    <row r="1272" spans="1:34">
      <c r="A1272" s="16" t="s">
        <v>2862</v>
      </c>
      <c r="B1272" s="16" t="s">
        <v>515</v>
      </c>
      <c r="C1272" s="16" t="s">
        <v>2794</v>
      </c>
      <c r="D1272" s="19">
        <v>42795</v>
      </c>
      <c r="E1272" s="16" t="s">
        <v>111</v>
      </c>
      <c r="F1272" s="20">
        <v>50</v>
      </c>
      <c r="G1272" s="20">
        <v>0</v>
      </c>
      <c r="H1272" s="20">
        <v>44</v>
      </c>
      <c r="I1272" s="20">
        <v>6</v>
      </c>
      <c r="J1272" s="21">
        <f t="shared" si="389"/>
        <v>534</v>
      </c>
      <c r="K1272" s="22">
        <v>548.70000000000005</v>
      </c>
      <c r="L1272" s="19">
        <v>44804</v>
      </c>
      <c r="M1272" s="22">
        <v>60.34</v>
      </c>
      <c r="N1272" s="22">
        <v>488.36</v>
      </c>
      <c r="O1272" s="22">
        <f t="shared" si="390"/>
        <v>495.67</v>
      </c>
      <c r="P1272" s="22">
        <v>7.31</v>
      </c>
      <c r="Q1272" s="22">
        <f t="shared" si="391"/>
        <v>0.91374999999999995</v>
      </c>
      <c r="R1272" s="22">
        <f t="shared" si="392"/>
        <v>3.6549999999999998</v>
      </c>
      <c r="S1272" s="22">
        <f t="shared" si="393"/>
        <v>484.70500000000004</v>
      </c>
      <c r="U1272" s="22">
        <v>495.67</v>
      </c>
      <c r="V1272" s="23">
        <v>40</v>
      </c>
      <c r="W1272" s="23">
        <v>50</v>
      </c>
      <c r="X1272" s="23">
        <f t="shared" si="394"/>
        <v>-10</v>
      </c>
      <c r="Y1272" s="24">
        <f t="shared" si="395"/>
        <v>-120</v>
      </c>
      <c r="Z1272" s="24">
        <f t="shared" si="396"/>
        <v>422</v>
      </c>
      <c r="AA1272" s="22">
        <f t="shared" si="400"/>
        <v>1.1745734597156399</v>
      </c>
      <c r="AB1272" s="22">
        <f t="shared" si="401"/>
        <v>14.094881516587678</v>
      </c>
      <c r="AC1272" s="22">
        <f t="shared" si="399"/>
        <v>481.57511848341233</v>
      </c>
      <c r="AD1272" s="22">
        <f t="shared" si="397"/>
        <v>-3.1298815165877159</v>
      </c>
      <c r="AE1272" s="24"/>
      <c r="AF1272" s="4">
        <v>14.094881516587678</v>
      </c>
      <c r="AG1272" s="4">
        <v>0</v>
      </c>
      <c r="AH1272" s="4">
        <f t="shared" si="398"/>
        <v>14.094881516587678</v>
      </c>
    </row>
    <row r="1273" spans="1:34">
      <c r="A1273" s="16" t="s">
        <v>2863</v>
      </c>
      <c r="B1273" s="16" t="s">
        <v>515</v>
      </c>
      <c r="C1273" s="16" t="s">
        <v>2794</v>
      </c>
      <c r="D1273" s="19">
        <v>42826</v>
      </c>
      <c r="E1273" s="16" t="s">
        <v>111</v>
      </c>
      <c r="F1273" s="20">
        <v>50</v>
      </c>
      <c r="G1273" s="20">
        <v>0</v>
      </c>
      <c r="H1273" s="20">
        <v>44</v>
      </c>
      <c r="I1273" s="20">
        <v>7</v>
      </c>
      <c r="J1273" s="21">
        <f t="shared" si="389"/>
        <v>535</v>
      </c>
      <c r="K1273" s="22">
        <v>1208.98</v>
      </c>
      <c r="L1273" s="19">
        <v>44804</v>
      </c>
      <c r="M1273" s="22">
        <v>130.97999999999999</v>
      </c>
      <c r="N1273" s="22">
        <v>1078</v>
      </c>
      <c r="O1273" s="22">
        <f t="shared" si="390"/>
        <v>1094.1199999999999</v>
      </c>
      <c r="P1273" s="22">
        <v>16.12</v>
      </c>
      <c r="Q1273" s="22">
        <f t="shared" si="391"/>
        <v>2.0150000000000001</v>
      </c>
      <c r="R1273" s="22">
        <f t="shared" si="392"/>
        <v>8.06</v>
      </c>
      <c r="S1273" s="22">
        <f t="shared" si="393"/>
        <v>1069.94</v>
      </c>
      <c r="U1273" s="22">
        <v>1094.1199999999999</v>
      </c>
      <c r="V1273" s="23">
        <v>40</v>
      </c>
      <c r="W1273" s="23">
        <v>50</v>
      </c>
      <c r="X1273" s="23">
        <f t="shared" si="394"/>
        <v>-10</v>
      </c>
      <c r="Y1273" s="24">
        <f t="shared" si="395"/>
        <v>-120</v>
      </c>
      <c r="Z1273" s="24">
        <f t="shared" si="396"/>
        <v>423</v>
      </c>
      <c r="AA1273" s="22">
        <f t="shared" si="400"/>
        <v>2.5865721040189125</v>
      </c>
      <c r="AB1273" s="22">
        <f t="shared" si="401"/>
        <v>31.038865248226948</v>
      </c>
      <c r="AC1273" s="22">
        <f t="shared" si="399"/>
        <v>1063.0811347517729</v>
      </c>
      <c r="AD1273" s="22">
        <f t="shared" si="397"/>
        <v>-6.8588652482271755</v>
      </c>
      <c r="AE1273" s="24"/>
      <c r="AF1273" s="4">
        <v>31.038865248226948</v>
      </c>
      <c r="AG1273" s="4">
        <v>0</v>
      </c>
      <c r="AH1273" s="4">
        <f t="shared" si="398"/>
        <v>31.038865248226948</v>
      </c>
    </row>
    <row r="1274" spans="1:34">
      <c r="A1274" s="16" t="s">
        <v>2864</v>
      </c>
      <c r="B1274" s="16" t="s">
        <v>515</v>
      </c>
      <c r="C1274" s="16" t="s">
        <v>2763</v>
      </c>
      <c r="D1274" s="19">
        <v>42856</v>
      </c>
      <c r="E1274" s="16" t="s">
        <v>111</v>
      </c>
      <c r="F1274" s="20">
        <v>50</v>
      </c>
      <c r="G1274" s="20">
        <v>0</v>
      </c>
      <c r="H1274" s="20">
        <v>44</v>
      </c>
      <c r="I1274" s="20">
        <v>8</v>
      </c>
      <c r="J1274" s="21">
        <f t="shared" si="389"/>
        <v>536</v>
      </c>
      <c r="K1274" s="22">
        <v>8767.1</v>
      </c>
      <c r="L1274" s="19">
        <v>44804</v>
      </c>
      <c r="M1274" s="22">
        <v>935.15</v>
      </c>
      <c r="N1274" s="22">
        <v>7831.95</v>
      </c>
      <c r="O1274" s="22">
        <f t="shared" si="390"/>
        <v>7948.84</v>
      </c>
      <c r="P1274" s="22">
        <v>116.89</v>
      </c>
      <c r="Q1274" s="22">
        <f t="shared" si="391"/>
        <v>14.61125</v>
      </c>
      <c r="R1274" s="22">
        <f t="shared" si="392"/>
        <v>58.445</v>
      </c>
      <c r="S1274" s="22">
        <f t="shared" si="393"/>
        <v>7773.5050000000001</v>
      </c>
      <c r="U1274" s="22">
        <v>7948.84</v>
      </c>
      <c r="V1274" s="23">
        <v>40</v>
      </c>
      <c r="W1274" s="23">
        <v>50</v>
      </c>
      <c r="X1274" s="23">
        <f t="shared" si="394"/>
        <v>-10</v>
      </c>
      <c r="Y1274" s="24">
        <f t="shared" si="395"/>
        <v>-120</v>
      </c>
      <c r="Z1274" s="24">
        <f t="shared" si="396"/>
        <v>424</v>
      </c>
      <c r="AA1274" s="22">
        <f t="shared" si="400"/>
        <v>18.747264150943398</v>
      </c>
      <c r="AB1274" s="22">
        <f t="shared" si="401"/>
        <v>224.96716981132079</v>
      </c>
      <c r="AC1274" s="22">
        <f t="shared" si="399"/>
        <v>7723.8728301886795</v>
      </c>
      <c r="AD1274" s="22">
        <f t="shared" si="397"/>
        <v>-49.632169811320637</v>
      </c>
      <c r="AE1274" s="24"/>
      <c r="AF1274" s="4">
        <v>224.96716981132079</v>
      </c>
      <c r="AG1274" s="4">
        <v>0</v>
      </c>
      <c r="AH1274" s="4">
        <f t="shared" si="398"/>
        <v>224.96716981132079</v>
      </c>
    </row>
    <row r="1275" spans="1:34">
      <c r="A1275" s="16" t="s">
        <v>2865</v>
      </c>
      <c r="B1275" s="16" t="s">
        <v>515</v>
      </c>
      <c r="C1275" s="16" t="s">
        <v>2794</v>
      </c>
      <c r="D1275" s="19">
        <v>42856</v>
      </c>
      <c r="E1275" s="16" t="s">
        <v>111</v>
      </c>
      <c r="F1275" s="20">
        <v>50</v>
      </c>
      <c r="G1275" s="20">
        <v>0</v>
      </c>
      <c r="H1275" s="20">
        <v>44</v>
      </c>
      <c r="I1275" s="20">
        <v>8</v>
      </c>
      <c r="J1275" s="21">
        <f t="shared" si="389"/>
        <v>536</v>
      </c>
      <c r="K1275" s="22">
        <v>2575.38</v>
      </c>
      <c r="L1275" s="19">
        <v>44804</v>
      </c>
      <c r="M1275" s="22">
        <v>274.72000000000003</v>
      </c>
      <c r="N1275" s="22">
        <v>2300.66</v>
      </c>
      <c r="O1275" s="22">
        <f t="shared" si="390"/>
        <v>2335</v>
      </c>
      <c r="P1275" s="22">
        <v>34.340000000000003</v>
      </c>
      <c r="Q1275" s="22">
        <f t="shared" si="391"/>
        <v>4.2925000000000004</v>
      </c>
      <c r="R1275" s="22">
        <f t="shared" si="392"/>
        <v>17.170000000000002</v>
      </c>
      <c r="S1275" s="22">
        <f t="shared" si="393"/>
        <v>2283.4899999999998</v>
      </c>
      <c r="U1275" s="22">
        <v>2335</v>
      </c>
      <c r="V1275" s="23">
        <v>40</v>
      </c>
      <c r="W1275" s="23">
        <v>50</v>
      </c>
      <c r="X1275" s="23">
        <f t="shared" si="394"/>
        <v>-10</v>
      </c>
      <c r="Y1275" s="24">
        <f t="shared" si="395"/>
        <v>-120</v>
      </c>
      <c r="Z1275" s="24">
        <f t="shared" si="396"/>
        <v>424</v>
      </c>
      <c r="AA1275" s="22">
        <f t="shared" si="400"/>
        <v>5.507075471698113</v>
      </c>
      <c r="AB1275" s="22">
        <f t="shared" si="401"/>
        <v>66.084905660377359</v>
      </c>
      <c r="AC1275" s="22">
        <f t="shared" si="399"/>
        <v>2268.9150943396226</v>
      </c>
      <c r="AD1275" s="22">
        <f t="shared" si="397"/>
        <v>-14.574905660377226</v>
      </c>
      <c r="AE1275" s="24"/>
      <c r="AF1275" s="4">
        <v>66.084905660377359</v>
      </c>
      <c r="AG1275" s="4">
        <v>0</v>
      </c>
      <c r="AH1275" s="4">
        <f t="shared" si="398"/>
        <v>66.084905660377359</v>
      </c>
    </row>
    <row r="1276" spans="1:34">
      <c r="A1276" s="16" t="s">
        <v>2866</v>
      </c>
      <c r="B1276" s="16" t="s">
        <v>515</v>
      </c>
      <c r="C1276" s="16" t="s">
        <v>2794</v>
      </c>
      <c r="D1276" s="19">
        <v>42887</v>
      </c>
      <c r="E1276" s="16" t="s">
        <v>111</v>
      </c>
      <c r="F1276" s="20">
        <v>50</v>
      </c>
      <c r="G1276" s="20">
        <v>0</v>
      </c>
      <c r="H1276" s="20">
        <v>44</v>
      </c>
      <c r="I1276" s="20">
        <v>9</v>
      </c>
      <c r="J1276" s="21">
        <f t="shared" si="389"/>
        <v>537</v>
      </c>
      <c r="K1276" s="22">
        <v>242.66</v>
      </c>
      <c r="L1276" s="19">
        <v>44804</v>
      </c>
      <c r="M1276" s="22">
        <v>25.46</v>
      </c>
      <c r="N1276" s="22">
        <v>217.2</v>
      </c>
      <c r="O1276" s="22">
        <f t="shared" si="390"/>
        <v>220.42999999999998</v>
      </c>
      <c r="P1276" s="22">
        <v>3.23</v>
      </c>
      <c r="Q1276" s="22">
        <f t="shared" si="391"/>
        <v>0.40375</v>
      </c>
      <c r="R1276" s="22">
        <f t="shared" si="392"/>
        <v>1.615</v>
      </c>
      <c r="S1276" s="22">
        <f t="shared" si="393"/>
        <v>215.58499999999998</v>
      </c>
      <c r="U1276" s="22">
        <v>220.42999999999998</v>
      </c>
      <c r="V1276" s="23">
        <v>40</v>
      </c>
      <c r="W1276" s="23">
        <v>50</v>
      </c>
      <c r="X1276" s="23">
        <f t="shared" si="394"/>
        <v>-10</v>
      </c>
      <c r="Y1276" s="24">
        <f t="shared" si="395"/>
        <v>-120</v>
      </c>
      <c r="Z1276" s="24">
        <f t="shared" si="396"/>
        <v>425</v>
      </c>
      <c r="AA1276" s="22">
        <f t="shared" si="400"/>
        <v>0.51865882352941173</v>
      </c>
      <c r="AB1276" s="22">
        <f t="shared" si="401"/>
        <v>6.2239058823529412</v>
      </c>
      <c r="AC1276" s="22">
        <f t="shared" si="399"/>
        <v>214.20609411764704</v>
      </c>
      <c r="AD1276" s="22">
        <f t="shared" si="397"/>
        <v>-1.3789058823529388</v>
      </c>
      <c r="AE1276" s="24"/>
      <c r="AF1276" s="4">
        <v>6.2239058823529412</v>
      </c>
      <c r="AG1276" s="4">
        <v>0</v>
      </c>
      <c r="AH1276" s="4">
        <f t="shared" si="398"/>
        <v>6.2239058823529412</v>
      </c>
    </row>
    <row r="1277" spans="1:34">
      <c r="A1277" s="16" t="s">
        <v>2867</v>
      </c>
      <c r="B1277" s="16" t="s">
        <v>515</v>
      </c>
      <c r="C1277" s="16" t="s">
        <v>2794</v>
      </c>
      <c r="D1277" s="19">
        <v>42917</v>
      </c>
      <c r="E1277" s="16" t="s">
        <v>111</v>
      </c>
      <c r="F1277" s="20">
        <v>50</v>
      </c>
      <c r="G1277" s="20">
        <v>0</v>
      </c>
      <c r="H1277" s="20">
        <v>44</v>
      </c>
      <c r="I1277" s="20">
        <v>10</v>
      </c>
      <c r="J1277" s="21">
        <f t="shared" si="389"/>
        <v>538</v>
      </c>
      <c r="K1277" s="22">
        <v>1323.59</v>
      </c>
      <c r="L1277" s="19">
        <v>44804</v>
      </c>
      <c r="M1277" s="22">
        <v>136.76</v>
      </c>
      <c r="N1277" s="22">
        <v>1186.83</v>
      </c>
      <c r="O1277" s="22">
        <f t="shared" si="390"/>
        <v>1204.47</v>
      </c>
      <c r="P1277" s="22">
        <v>17.64</v>
      </c>
      <c r="Q1277" s="22">
        <f t="shared" si="391"/>
        <v>2.2050000000000001</v>
      </c>
      <c r="R1277" s="22">
        <f t="shared" si="392"/>
        <v>8.82</v>
      </c>
      <c r="S1277" s="22">
        <f t="shared" si="393"/>
        <v>1178.01</v>
      </c>
      <c r="U1277" s="22">
        <v>1204.47</v>
      </c>
      <c r="V1277" s="23">
        <v>40</v>
      </c>
      <c r="W1277" s="23">
        <v>50</v>
      </c>
      <c r="X1277" s="23">
        <f t="shared" si="394"/>
        <v>-10</v>
      </c>
      <c r="Y1277" s="24">
        <f t="shared" si="395"/>
        <v>-120</v>
      </c>
      <c r="Z1277" s="24">
        <f t="shared" si="396"/>
        <v>426</v>
      </c>
      <c r="AA1277" s="22">
        <f t="shared" si="400"/>
        <v>2.8273943661971832</v>
      </c>
      <c r="AB1277" s="22">
        <f t="shared" si="401"/>
        <v>33.9287323943662</v>
      </c>
      <c r="AC1277" s="22">
        <f t="shared" si="399"/>
        <v>1170.5412676056337</v>
      </c>
      <c r="AD1277" s="22">
        <f t="shared" si="397"/>
        <v>-7.4687323943662705</v>
      </c>
      <c r="AE1277" s="24"/>
      <c r="AF1277" s="4">
        <v>33.9287323943662</v>
      </c>
      <c r="AG1277" s="4">
        <v>0</v>
      </c>
      <c r="AH1277" s="4">
        <f t="shared" si="398"/>
        <v>33.9287323943662</v>
      </c>
    </row>
    <row r="1278" spans="1:34">
      <c r="A1278" s="16" t="s">
        <v>2868</v>
      </c>
      <c r="B1278" s="16" t="s">
        <v>515</v>
      </c>
      <c r="C1278" s="16" t="s">
        <v>2869</v>
      </c>
      <c r="D1278" s="19">
        <v>42917</v>
      </c>
      <c r="E1278" s="16" t="s">
        <v>111</v>
      </c>
      <c r="F1278" s="20">
        <v>50</v>
      </c>
      <c r="G1278" s="20">
        <v>0</v>
      </c>
      <c r="H1278" s="20">
        <v>44</v>
      </c>
      <c r="I1278" s="20">
        <v>10</v>
      </c>
      <c r="J1278" s="21">
        <f t="shared" si="389"/>
        <v>538</v>
      </c>
      <c r="K1278" s="22">
        <v>94.32</v>
      </c>
      <c r="L1278" s="19">
        <v>44804</v>
      </c>
      <c r="M1278" s="22">
        <v>9.76</v>
      </c>
      <c r="N1278" s="22">
        <v>84.56</v>
      </c>
      <c r="O1278" s="22">
        <f t="shared" si="390"/>
        <v>85.820000000000007</v>
      </c>
      <c r="P1278" s="22">
        <v>1.26</v>
      </c>
      <c r="Q1278" s="22">
        <f t="shared" si="391"/>
        <v>0.1575</v>
      </c>
      <c r="R1278" s="22">
        <f t="shared" si="392"/>
        <v>0.63</v>
      </c>
      <c r="S1278" s="22">
        <f t="shared" si="393"/>
        <v>83.93</v>
      </c>
      <c r="U1278" s="22">
        <v>85.820000000000007</v>
      </c>
      <c r="V1278" s="23">
        <v>40</v>
      </c>
      <c r="W1278" s="23">
        <v>50</v>
      </c>
      <c r="X1278" s="23">
        <f t="shared" si="394"/>
        <v>-10</v>
      </c>
      <c r="Y1278" s="24">
        <f t="shared" si="395"/>
        <v>-120</v>
      </c>
      <c r="Z1278" s="24">
        <f t="shared" si="396"/>
        <v>426</v>
      </c>
      <c r="AA1278" s="22">
        <f t="shared" si="400"/>
        <v>0.20145539906103288</v>
      </c>
      <c r="AB1278" s="22">
        <f t="shared" si="401"/>
        <v>2.4174647887323948</v>
      </c>
      <c r="AC1278" s="22">
        <f t="shared" si="399"/>
        <v>83.402535211267619</v>
      </c>
      <c r="AD1278" s="22">
        <f t="shared" si="397"/>
        <v>-0.527464788732388</v>
      </c>
      <c r="AE1278" s="24"/>
      <c r="AF1278" s="4">
        <v>2.4174647887323948</v>
      </c>
      <c r="AG1278" s="4">
        <v>0</v>
      </c>
      <c r="AH1278" s="4">
        <f t="shared" si="398"/>
        <v>2.4174647887323948</v>
      </c>
    </row>
    <row r="1279" spans="1:34">
      <c r="A1279" s="16" t="s">
        <v>2870</v>
      </c>
      <c r="B1279" s="16" t="s">
        <v>515</v>
      </c>
      <c r="C1279" s="16" t="s">
        <v>2871</v>
      </c>
      <c r="D1279" s="19">
        <v>42917</v>
      </c>
      <c r="E1279" s="16" t="s">
        <v>111</v>
      </c>
      <c r="F1279" s="20">
        <v>50</v>
      </c>
      <c r="G1279" s="20">
        <v>0</v>
      </c>
      <c r="H1279" s="20">
        <v>44</v>
      </c>
      <c r="I1279" s="20">
        <v>10</v>
      </c>
      <c r="J1279" s="21">
        <f t="shared" si="389"/>
        <v>538</v>
      </c>
      <c r="K1279" s="22">
        <v>11813.16</v>
      </c>
      <c r="L1279" s="19">
        <v>44804</v>
      </c>
      <c r="M1279" s="22">
        <v>1220.67</v>
      </c>
      <c r="N1279" s="22">
        <v>10592.49</v>
      </c>
      <c r="O1279" s="22">
        <f t="shared" si="390"/>
        <v>10749.99</v>
      </c>
      <c r="P1279" s="22">
        <v>157.5</v>
      </c>
      <c r="Q1279" s="22">
        <f t="shared" si="391"/>
        <v>19.6875</v>
      </c>
      <c r="R1279" s="22">
        <f t="shared" si="392"/>
        <v>78.75</v>
      </c>
      <c r="S1279" s="22">
        <f t="shared" si="393"/>
        <v>10513.74</v>
      </c>
      <c r="U1279" s="22">
        <v>10749.99</v>
      </c>
      <c r="V1279" s="23">
        <v>40</v>
      </c>
      <c r="W1279" s="23">
        <v>50</v>
      </c>
      <c r="X1279" s="23">
        <f t="shared" si="394"/>
        <v>-10</v>
      </c>
      <c r="Y1279" s="24">
        <f t="shared" si="395"/>
        <v>-120</v>
      </c>
      <c r="Z1279" s="24">
        <f t="shared" si="396"/>
        <v>426</v>
      </c>
      <c r="AA1279" s="22">
        <f t="shared" si="400"/>
        <v>25.234718309859154</v>
      </c>
      <c r="AB1279" s="22">
        <f t="shared" si="401"/>
        <v>302.81661971830988</v>
      </c>
      <c r="AC1279" s="22">
        <f t="shared" si="399"/>
        <v>10447.173380281691</v>
      </c>
      <c r="AD1279" s="22">
        <f t="shared" si="397"/>
        <v>-66.566619718309084</v>
      </c>
      <c r="AE1279" s="24"/>
      <c r="AF1279" s="4">
        <v>302.81661971830988</v>
      </c>
      <c r="AG1279" s="4">
        <v>0</v>
      </c>
      <c r="AH1279" s="4">
        <f t="shared" si="398"/>
        <v>302.81661971830988</v>
      </c>
    </row>
    <row r="1280" spans="1:34">
      <c r="A1280" s="16" t="s">
        <v>2872</v>
      </c>
      <c r="B1280" s="16" t="s">
        <v>515</v>
      </c>
      <c r="C1280" s="16" t="s">
        <v>2794</v>
      </c>
      <c r="D1280" s="19">
        <v>42948</v>
      </c>
      <c r="E1280" s="16" t="s">
        <v>111</v>
      </c>
      <c r="F1280" s="20">
        <v>50</v>
      </c>
      <c r="G1280" s="20">
        <v>0</v>
      </c>
      <c r="H1280" s="20">
        <v>44</v>
      </c>
      <c r="I1280" s="20">
        <v>11</v>
      </c>
      <c r="J1280" s="21">
        <f t="shared" si="389"/>
        <v>539</v>
      </c>
      <c r="K1280" s="22">
        <v>489.91</v>
      </c>
      <c r="L1280" s="19">
        <v>44804</v>
      </c>
      <c r="M1280" s="22">
        <v>49.81</v>
      </c>
      <c r="N1280" s="22">
        <v>440.1</v>
      </c>
      <c r="O1280" s="22">
        <f t="shared" si="390"/>
        <v>446.63</v>
      </c>
      <c r="P1280" s="22">
        <v>6.53</v>
      </c>
      <c r="Q1280" s="22">
        <f t="shared" si="391"/>
        <v>0.81625000000000003</v>
      </c>
      <c r="R1280" s="22">
        <f t="shared" si="392"/>
        <v>3.2650000000000001</v>
      </c>
      <c r="S1280" s="22">
        <f t="shared" si="393"/>
        <v>436.83500000000004</v>
      </c>
      <c r="U1280" s="22">
        <v>446.63</v>
      </c>
      <c r="V1280" s="23">
        <v>40</v>
      </c>
      <c r="W1280" s="23">
        <v>50</v>
      </c>
      <c r="X1280" s="23">
        <f t="shared" si="394"/>
        <v>-10</v>
      </c>
      <c r="Y1280" s="24">
        <f t="shared" si="395"/>
        <v>-120</v>
      </c>
      <c r="Z1280" s="24">
        <f t="shared" si="396"/>
        <v>427</v>
      </c>
      <c r="AA1280" s="22">
        <f t="shared" si="400"/>
        <v>1.0459718969555034</v>
      </c>
      <c r="AB1280" s="22">
        <f t="shared" si="401"/>
        <v>12.551662763466041</v>
      </c>
      <c r="AC1280" s="22">
        <f t="shared" si="399"/>
        <v>434.07833723653397</v>
      </c>
      <c r="AD1280" s="22">
        <f t="shared" si="397"/>
        <v>-2.7566627634660676</v>
      </c>
      <c r="AE1280" s="24"/>
      <c r="AF1280" s="4">
        <v>12.551662763466041</v>
      </c>
      <c r="AG1280" s="4">
        <v>0</v>
      </c>
      <c r="AH1280" s="4">
        <f t="shared" si="398"/>
        <v>12.551662763466041</v>
      </c>
    </row>
    <row r="1281" spans="1:34">
      <c r="A1281" s="16" t="s">
        <v>2873</v>
      </c>
      <c r="B1281" s="16" t="s">
        <v>515</v>
      </c>
      <c r="C1281" s="16" t="s">
        <v>2794</v>
      </c>
      <c r="D1281" s="19">
        <v>42979</v>
      </c>
      <c r="E1281" s="16" t="s">
        <v>111</v>
      </c>
      <c r="F1281" s="20">
        <v>50</v>
      </c>
      <c r="G1281" s="20">
        <v>0</v>
      </c>
      <c r="H1281" s="20">
        <v>45</v>
      </c>
      <c r="I1281" s="20">
        <v>0</v>
      </c>
      <c r="J1281" s="21">
        <f t="shared" si="389"/>
        <v>540</v>
      </c>
      <c r="K1281" s="22">
        <v>1449.77</v>
      </c>
      <c r="L1281" s="19">
        <v>44804</v>
      </c>
      <c r="M1281" s="22">
        <v>145</v>
      </c>
      <c r="N1281" s="22">
        <v>1304.77</v>
      </c>
      <c r="O1281" s="22">
        <f t="shared" si="390"/>
        <v>1324.1</v>
      </c>
      <c r="P1281" s="22">
        <v>19.329999999999998</v>
      </c>
      <c r="Q1281" s="22">
        <f t="shared" si="391"/>
        <v>2.4162499999999998</v>
      </c>
      <c r="R1281" s="22">
        <f t="shared" si="392"/>
        <v>9.6649999999999991</v>
      </c>
      <c r="S1281" s="22">
        <f t="shared" si="393"/>
        <v>1295.105</v>
      </c>
      <c r="U1281" s="22">
        <v>1324.1</v>
      </c>
      <c r="V1281" s="23">
        <v>40</v>
      </c>
      <c r="W1281" s="23">
        <v>50</v>
      </c>
      <c r="X1281" s="23">
        <f t="shared" si="394"/>
        <v>-10</v>
      </c>
      <c r="Y1281" s="24">
        <f t="shared" si="395"/>
        <v>-120</v>
      </c>
      <c r="Z1281" s="24">
        <f t="shared" si="396"/>
        <v>428</v>
      </c>
      <c r="AA1281" s="22">
        <f t="shared" si="400"/>
        <v>3.0936915887850467</v>
      </c>
      <c r="AB1281" s="22">
        <f t="shared" si="401"/>
        <v>37.124299065420558</v>
      </c>
      <c r="AC1281" s="22">
        <f t="shared" si="399"/>
        <v>1286.9757009345794</v>
      </c>
      <c r="AD1281" s="22">
        <f t="shared" si="397"/>
        <v>-8.1292990654205823</v>
      </c>
      <c r="AE1281" s="24"/>
      <c r="AF1281" s="4">
        <v>37.124299065420558</v>
      </c>
      <c r="AG1281" s="4">
        <v>0</v>
      </c>
      <c r="AH1281" s="4">
        <f t="shared" si="398"/>
        <v>37.124299065420558</v>
      </c>
    </row>
    <row r="1282" spans="1:34">
      <c r="A1282" s="16" t="s">
        <v>2874</v>
      </c>
      <c r="B1282" s="16" t="s">
        <v>515</v>
      </c>
      <c r="C1282" s="16" t="s">
        <v>2875</v>
      </c>
      <c r="D1282" s="19">
        <v>43009</v>
      </c>
      <c r="E1282" s="16" t="s">
        <v>111</v>
      </c>
      <c r="F1282" s="20">
        <v>50</v>
      </c>
      <c r="G1282" s="20">
        <v>0</v>
      </c>
      <c r="H1282" s="20">
        <v>45</v>
      </c>
      <c r="I1282" s="20">
        <v>1</v>
      </c>
      <c r="J1282" s="21">
        <f t="shared" si="389"/>
        <v>541</v>
      </c>
      <c r="K1282" s="22">
        <v>19027.27</v>
      </c>
      <c r="L1282" s="19">
        <v>44804</v>
      </c>
      <c r="M1282" s="22">
        <v>1871.04</v>
      </c>
      <c r="N1282" s="22">
        <v>17156.23</v>
      </c>
      <c r="O1282" s="22">
        <f t="shared" si="390"/>
        <v>17409.93</v>
      </c>
      <c r="P1282" s="22">
        <v>253.7</v>
      </c>
      <c r="Q1282" s="22">
        <f t="shared" si="391"/>
        <v>31.712499999999999</v>
      </c>
      <c r="R1282" s="22">
        <f t="shared" si="392"/>
        <v>126.85</v>
      </c>
      <c r="S1282" s="22">
        <f t="shared" si="393"/>
        <v>17029.38</v>
      </c>
      <c r="U1282" s="22">
        <v>17409.93</v>
      </c>
      <c r="V1282" s="23">
        <v>40</v>
      </c>
      <c r="W1282" s="23">
        <v>50</v>
      </c>
      <c r="X1282" s="23">
        <f t="shared" si="394"/>
        <v>-10</v>
      </c>
      <c r="Y1282" s="24">
        <f t="shared" si="395"/>
        <v>-120</v>
      </c>
      <c r="Z1282" s="24">
        <f t="shared" si="396"/>
        <v>429</v>
      </c>
      <c r="AA1282" s="22">
        <f t="shared" si="400"/>
        <v>40.582587412587415</v>
      </c>
      <c r="AB1282" s="22">
        <f t="shared" si="401"/>
        <v>486.99104895104898</v>
      </c>
      <c r="AC1282" s="22">
        <f t="shared" si="399"/>
        <v>16922.938951048953</v>
      </c>
      <c r="AD1282" s="22">
        <f t="shared" si="397"/>
        <v>-106.44104895104829</v>
      </c>
      <c r="AE1282" s="24"/>
      <c r="AF1282" s="4">
        <v>486.99104895104898</v>
      </c>
      <c r="AG1282" s="4">
        <v>0</v>
      </c>
      <c r="AH1282" s="4">
        <f t="shared" si="398"/>
        <v>486.99104895104898</v>
      </c>
    </row>
    <row r="1283" spans="1:34">
      <c r="A1283" s="16" t="s">
        <v>2876</v>
      </c>
      <c r="B1283" s="16" t="s">
        <v>515</v>
      </c>
      <c r="C1283" s="16" t="s">
        <v>2794</v>
      </c>
      <c r="D1283" s="19">
        <v>43009</v>
      </c>
      <c r="E1283" s="16" t="s">
        <v>111</v>
      </c>
      <c r="F1283" s="20">
        <v>50</v>
      </c>
      <c r="G1283" s="20">
        <v>0</v>
      </c>
      <c r="H1283" s="20">
        <v>45</v>
      </c>
      <c r="I1283" s="20">
        <v>1</v>
      </c>
      <c r="J1283" s="21">
        <f t="shared" si="389"/>
        <v>541</v>
      </c>
      <c r="K1283" s="22">
        <v>1806.07</v>
      </c>
      <c r="L1283" s="19">
        <v>44804</v>
      </c>
      <c r="M1283" s="22">
        <v>177.59</v>
      </c>
      <c r="N1283" s="22">
        <v>1628.48</v>
      </c>
      <c r="O1283" s="22">
        <f t="shared" si="390"/>
        <v>1652.56</v>
      </c>
      <c r="P1283" s="22">
        <v>24.08</v>
      </c>
      <c r="Q1283" s="22">
        <f t="shared" si="391"/>
        <v>3.01</v>
      </c>
      <c r="R1283" s="22">
        <f t="shared" si="392"/>
        <v>12.04</v>
      </c>
      <c r="S1283" s="22">
        <f t="shared" si="393"/>
        <v>1616.44</v>
      </c>
      <c r="U1283" s="22">
        <v>1652.56</v>
      </c>
      <c r="V1283" s="23">
        <v>40</v>
      </c>
      <c r="W1283" s="23">
        <v>50</v>
      </c>
      <c r="X1283" s="23">
        <f t="shared" si="394"/>
        <v>-10</v>
      </c>
      <c r="Y1283" s="24">
        <f t="shared" si="395"/>
        <v>-120</v>
      </c>
      <c r="Z1283" s="24">
        <f t="shared" si="396"/>
        <v>429</v>
      </c>
      <c r="AA1283" s="22">
        <f t="shared" si="400"/>
        <v>3.8521212121212121</v>
      </c>
      <c r="AB1283" s="22">
        <f t="shared" si="401"/>
        <v>46.225454545454546</v>
      </c>
      <c r="AC1283" s="22">
        <f t="shared" si="399"/>
        <v>1606.3345454545454</v>
      </c>
      <c r="AD1283" s="22">
        <f t="shared" si="397"/>
        <v>-10.105454545454677</v>
      </c>
      <c r="AE1283" s="24"/>
      <c r="AF1283" s="4">
        <v>46.225454545454546</v>
      </c>
      <c r="AG1283" s="4">
        <v>0</v>
      </c>
      <c r="AH1283" s="4">
        <f t="shared" si="398"/>
        <v>46.225454545454546</v>
      </c>
    </row>
    <row r="1284" spans="1:34">
      <c r="A1284" s="16" t="s">
        <v>2877</v>
      </c>
      <c r="B1284" s="16" t="s">
        <v>515</v>
      </c>
      <c r="C1284" s="16" t="s">
        <v>2794</v>
      </c>
      <c r="D1284" s="19">
        <v>43040</v>
      </c>
      <c r="E1284" s="16" t="s">
        <v>111</v>
      </c>
      <c r="F1284" s="20">
        <v>50</v>
      </c>
      <c r="G1284" s="20">
        <v>0</v>
      </c>
      <c r="H1284" s="20">
        <v>45</v>
      </c>
      <c r="I1284" s="20">
        <v>2</v>
      </c>
      <c r="J1284" s="21">
        <f t="shared" si="389"/>
        <v>542</v>
      </c>
      <c r="K1284" s="22">
        <v>2341.4699999999998</v>
      </c>
      <c r="L1284" s="19">
        <v>44804</v>
      </c>
      <c r="M1284" s="22">
        <v>226.35</v>
      </c>
      <c r="N1284" s="22">
        <v>2115.12</v>
      </c>
      <c r="O1284" s="22">
        <f t="shared" si="390"/>
        <v>2146.3399999999997</v>
      </c>
      <c r="P1284" s="22">
        <v>31.22</v>
      </c>
      <c r="Q1284" s="22">
        <f t="shared" si="391"/>
        <v>3.9024999999999999</v>
      </c>
      <c r="R1284" s="22">
        <f t="shared" si="392"/>
        <v>15.61</v>
      </c>
      <c r="S1284" s="22">
        <f t="shared" si="393"/>
        <v>2099.5099999999998</v>
      </c>
      <c r="U1284" s="22">
        <v>2146.3399999999997</v>
      </c>
      <c r="V1284" s="23">
        <v>40</v>
      </c>
      <c r="W1284" s="23">
        <v>50</v>
      </c>
      <c r="X1284" s="23">
        <f t="shared" si="394"/>
        <v>-10</v>
      </c>
      <c r="Y1284" s="24">
        <f t="shared" si="395"/>
        <v>-120</v>
      </c>
      <c r="Z1284" s="24">
        <f t="shared" si="396"/>
        <v>430</v>
      </c>
      <c r="AA1284" s="22">
        <f t="shared" si="400"/>
        <v>4.9914883720930225</v>
      </c>
      <c r="AB1284" s="22">
        <f t="shared" si="401"/>
        <v>59.897860465116267</v>
      </c>
      <c r="AC1284" s="22">
        <f t="shared" si="399"/>
        <v>2086.4421395348836</v>
      </c>
      <c r="AD1284" s="22">
        <f t="shared" si="397"/>
        <v>-13.067860465116155</v>
      </c>
      <c r="AE1284" s="24"/>
      <c r="AF1284" s="4">
        <v>59.897860465116267</v>
      </c>
      <c r="AG1284" s="4">
        <v>0</v>
      </c>
      <c r="AH1284" s="4">
        <f t="shared" si="398"/>
        <v>59.897860465116267</v>
      </c>
    </row>
    <row r="1285" spans="1:34">
      <c r="A1285" s="16" t="s">
        <v>2878</v>
      </c>
      <c r="B1285" s="16" t="s">
        <v>515</v>
      </c>
      <c r="C1285" s="16" t="s">
        <v>2794</v>
      </c>
      <c r="D1285" s="19">
        <v>43070</v>
      </c>
      <c r="E1285" s="16" t="s">
        <v>111</v>
      </c>
      <c r="F1285" s="20">
        <v>50</v>
      </c>
      <c r="G1285" s="20">
        <v>0</v>
      </c>
      <c r="H1285" s="20">
        <v>45</v>
      </c>
      <c r="I1285" s="20">
        <v>3</v>
      </c>
      <c r="J1285" s="21">
        <f t="shared" si="389"/>
        <v>543</v>
      </c>
      <c r="K1285" s="22">
        <v>589.26</v>
      </c>
      <c r="L1285" s="19">
        <v>44804</v>
      </c>
      <c r="M1285" s="22">
        <v>56</v>
      </c>
      <c r="N1285" s="22">
        <v>533.26</v>
      </c>
      <c r="O1285" s="22">
        <f t="shared" si="390"/>
        <v>541.12</v>
      </c>
      <c r="P1285" s="22">
        <v>7.86</v>
      </c>
      <c r="Q1285" s="22">
        <f t="shared" si="391"/>
        <v>0.98250000000000004</v>
      </c>
      <c r="R1285" s="22">
        <f t="shared" si="392"/>
        <v>3.93</v>
      </c>
      <c r="S1285" s="22">
        <f t="shared" si="393"/>
        <v>529.33000000000004</v>
      </c>
      <c r="U1285" s="22">
        <v>541.12</v>
      </c>
      <c r="V1285" s="23">
        <v>40</v>
      </c>
      <c r="W1285" s="23">
        <v>50</v>
      </c>
      <c r="X1285" s="23">
        <f t="shared" si="394"/>
        <v>-10</v>
      </c>
      <c r="Y1285" s="24">
        <f t="shared" si="395"/>
        <v>-120</v>
      </c>
      <c r="Z1285" s="24">
        <f t="shared" si="396"/>
        <v>431</v>
      </c>
      <c r="AA1285" s="22">
        <f t="shared" si="400"/>
        <v>1.2554988399071927</v>
      </c>
      <c r="AB1285" s="22">
        <f t="shared" si="401"/>
        <v>15.065986078886311</v>
      </c>
      <c r="AC1285" s="22">
        <f t="shared" si="399"/>
        <v>526.05401392111366</v>
      </c>
      <c r="AD1285" s="22">
        <f t="shared" si="397"/>
        <v>-3.2759860788863762</v>
      </c>
      <c r="AE1285" s="24"/>
      <c r="AF1285" s="4">
        <v>15.065986078886311</v>
      </c>
      <c r="AG1285" s="4">
        <v>0</v>
      </c>
      <c r="AH1285" s="4">
        <f t="shared" si="398"/>
        <v>15.065986078886311</v>
      </c>
    </row>
    <row r="1286" spans="1:34">
      <c r="A1286" s="16" t="s">
        <v>2879</v>
      </c>
      <c r="B1286" s="16" t="s">
        <v>515</v>
      </c>
      <c r="C1286" s="16" t="s">
        <v>2880</v>
      </c>
      <c r="D1286" s="19">
        <v>43101</v>
      </c>
      <c r="E1286" s="16" t="s">
        <v>111</v>
      </c>
      <c r="F1286" s="20">
        <v>50</v>
      </c>
      <c r="G1286" s="20">
        <v>0</v>
      </c>
      <c r="H1286" s="20">
        <v>45</v>
      </c>
      <c r="I1286" s="20">
        <v>4</v>
      </c>
      <c r="J1286" s="21">
        <f t="shared" si="389"/>
        <v>544</v>
      </c>
      <c r="K1286" s="22">
        <v>117.88</v>
      </c>
      <c r="L1286" s="19">
        <v>44804</v>
      </c>
      <c r="M1286" s="22">
        <v>11.01</v>
      </c>
      <c r="N1286" s="22">
        <v>106.87</v>
      </c>
      <c r="O1286" s="22">
        <f t="shared" si="390"/>
        <v>108.44</v>
      </c>
      <c r="P1286" s="22">
        <v>1.57</v>
      </c>
      <c r="Q1286" s="22">
        <f t="shared" si="391"/>
        <v>0.19625000000000001</v>
      </c>
      <c r="R1286" s="22">
        <f t="shared" si="392"/>
        <v>0.78500000000000003</v>
      </c>
      <c r="S1286" s="22">
        <f t="shared" si="393"/>
        <v>106.08500000000001</v>
      </c>
      <c r="U1286" s="22">
        <v>108.44</v>
      </c>
      <c r="V1286" s="23">
        <v>40</v>
      </c>
      <c r="W1286" s="23">
        <v>50</v>
      </c>
      <c r="X1286" s="23">
        <f t="shared" si="394"/>
        <v>-10</v>
      </c>
      <c r="Y1286" s="24">
        <f t="shared" si="395"/>
        <v>-120</v>
      </c>
      <c r="Z1286" s="24">
        <f t="shared" si="396"/>
        <v>432</v>
      </c>
      <c r="AA1286" s="22">
        <f t="shared" si="400"/>
        <v>0.25101851851851853</v>
      </c>
      <c r="AB1286" s="22">
        <f t="shared" si="401"/>
        <v>3.0122222222222224</v>
      </c>
      <c r="AC1286" s="22">
        <f t="shared" si="399"/>
        <v>105.42777777777778</v>
      </c>
      <c r="AD1286" s="22">
        <f t="shared" si="397"/>
        <v>-0.65722222222223081</v>
      </c>
      <c r="AE1286" s="24"/>
      <c r="AF1286" s="4">
        <v>3.0122222222222224</v>
      </c>
      <c r="AG1286" s="4">
        <v>0</v>
      </c>
      <c r="AH1286" s="4">
        <f t="shared" si="398"/>
        <v>3.0122222222222224</v>
      </c>
    </row>
    <row r="1287" spans="1:34">
      <c r="A1287" s="16" t="s">
        <v>2881</v>
      </c>
      <c r="B1287" s="16" t="s">
        <v>515</v>
      </c>
      <c r="C1287" s="16" t="s">
        <v>2763</v>
      </c>
      <c r="D1287" s="19">
        <v>43101</v>
      </c>
      <c r="E1287" s="16" t="s">
        <v>111</v>
      </c>
      <c r="F1287" s="20">
        <v>50</v>
      </c>
      <c r="G1287" s="20">
        <v>0</v>
      </c>
      <c r="H1287" s="20">
        <v>45</v>
      </c>
      <c r="I1287" s="20">
        <v>4</v>
      </c>
      <c r="J1287" s="21">
        <f t="shared" si="389"/>
        <v>544</v>
      </c>
      <c r="K1287" s="22">
        <v>14027.16</v>
      </c>
      <c r="L1287" s="19">
        <v>44804</v>
      </c>
      <c r="M1287" s="22">
        <v>1309.18</v>
      </c>
      <c r="N1287" s="22">
        <v>12717.98</v>
      </c>
      <c r="O1287" s="22">
        <f t="shared" si="390"/>
        <v>12905</v>
      </c>
      <c r="P1287" s="22">
        <v>187.02</v>
      </c>
      <c r="Q1287" s="22">
        <f t="shared" si="391"/>
        <v>23.377500000000001</v>
      </c>
      <c r="R1287" s="22">
        <f t="shared" si="392"/>
        <v>93.51</v>
      </c>
      <c r="S1287" s="22">
        <f t="shared" si="393"/>
        <v>12624.47</v>
      </c>
      <c r="U1287" s="22">
        <v>12905</v>
      </c>
      <c r="V1287" s="23">
        <v>40</v>
      </c>
      <c r="W1287" s="23">
        <v>50</v>
      </c>
      <c r="X1287" s="23">
        <f t="shared" si="394"/>
        <v>-10</v>
      </c>
      <c r="Y1287" s="24">
        <f t="shared" si="395"/>
        <v>-120</v>
      </c>
      <c r="Z1287" s="24">
        <f t="shared" si="396"/>
        <v>432</v>
      </c>
      <c r="AA1287" s="22">
        <f t="shared" si="400"/>
        <v>29.872685185185187</v>
      </c>
      <c r="AB1287" s="22">
        <f t="shared" si="401"/>
        <v>358.47222222222223</v>
      </c>
      <c r="AC1287" s="22">
        <f t="shared" si="399"/>
        <v>12546.527777777777</v>
      </c>
      <c r="AD1287" s="22">
        <f t="shared" si="397"/>
        <v>-77.942222222221972</v>
      </c>
      <c r="AE1287" s="24"/>
      <c r="AF1287" s="4">
        <v>358.47222222222223</v>
      </c>
      <c r="AG1287" s="4">
        <v>0</v>
      </c>
      <c r="AH1287" s="4">
        <f t="shared" si="398"/>
        <v>358.47222222222223</v>
      </c>
    </row>
    <row r="1288" spans="1:34">
      <c r="A1288" s="16" t="s">
        <v>2882</v>
      </c>
      <c r="B1288" s="16" t="s">
        <v>515</v>
      </c>
      <c r="C1288" s="16" t="s">
        <v>2794</v>
      </c>
      <c r="D1288" s="19">
        <v>43101</v>
      </c>
      <c r="E1288" s="16" t="s">
        <v>111</v>
      </c>
      <c r="F1288" s="20">
        <v>50</v>
      </c>
      <c r="G1288" s="20">
        <v>0</v>
      </c>
      <c r="H1288" s="20">
        <v>45</v>
      </c>
      <c r="I1288" s="20">
        <v>4</v>
      </c>
      <c r="J1288" s="21">
        <f t="shared" si="389"/>
        <v>544</v>
      </c>
      <c r="K1288" s="22">
        <v>620.1</v>
      </c>
      <c r="L1288" s="19">
        <v>44804</v>
      </c>
      <c r="M1288" s="22">
        <v>57.86</v>
      </c>
      <c r="N1288" s="22">
        <v>562.24</v>
      </c>
      <c r="O1288" s="22">
        <f t="shared" si="390"/>
        <v>570.5</v>
      </c>
      <c r="P1288" s="22">
        <v>8.26</v>
      </c>
      <c r="Q1288" s="22">
        <f t="shared" si="391"/>
        <v>1.0325</v>
      </c>
      <c r="R1288" s="22">
        <f t="shared" si="392"/>
        <v>4.13</v>
      </c>
      <c r="S1288" s="22">
        <f t="shared" si="393"/>
        <v>558.11</v>
      </c>
      <c r="U1288" s="22">
        <v>570.5</v>
      </c>
      <c r="V1288" s="23">
        <v>40</v>
      </c>
      <c r="W1288" s="23">
        <v>50</v>
      </c>
      <c r="X1288" s="23">
        <f t="shared" si="394"/>
        <v>-10</v>
      </c>
      <c r="Y1288" s="24">
        <f t="shared" si="395"/>
        <v>-120</v>
      </c>
      <c r="Z1288" s="24">
        <f t="shared" si="396"/>
        <v>432</v>
      </c>
      <c r="AA1288" s="22">
        <f t="shared" si="400"/>
        <v>1.3206018518518519</v>
      </c>
      <c r="AB1288" s="22">
        <f t="shared" si="401"/>
        <v>15.847222222222221</v>
      </c>
      <c r="AC1288" s="22">
        <f t="shared" si="399"/>
        <v>554.65277777777783</v>
      </c>
      <c r="AD1288" s="22">
        <f t="shared" si="397"/>
        <v>-3.4572222222221853</v>
      </c>
      <c r="AE1288" s="24"/>
      <c r="AF1288" s="4">
        <v>15.847222222222221</v>
      </c>
      <c r="AG1288" s="4">
        <v>0</v>
      </c>
      <c r="AH1288" s="4">
        <f t="shared" si="398"/>
        <v>15.847222222222221</v>
      </c>
    </row>
    <row r="1289" spans="1:34">
      <c r="A1289" s="16" t="s">
        <v>2883</v>
      </c>
      <c r="B1289" s="16" t="s">
        <v>515</v>
      </c>
      <c r="C1289" s="16" t="s">
        <v>2884</v>
      </c>
      <c r="D1289" s="19">
        <v>43101</v>
      </c>
      <c r="E1289" s="16" t="s">
        <v>111</v>
      </c>
      <c r="F1289" s="20">
        <v>50</v>
      </c>
      <c r="G1289" s="20">
        <v>0</v>
      </c>
      <c r="H1289" s="20">
        <v>45</v>
      </c>
      <c r="I1289" s="20">
        <v>4</v>
      </c>
      <c r="J1289" s="21">
        <f t="shared" si="389"/>
        <v>544</v>
      </c>
      <c r="K1289" s="22">
        <v>420</v>
      </c>
      <c r="L1289" s="19">
        <v>44804</v>
      </c>
      <c r="M1289" s="22">
        <v>39.200000000000003</v>
      </c>
      <c r="N1289" s="22">
        <v>380.8</v>
      </c>
      <c r="O1289" s="22">
        <f t="shared" si="390"/>
        <v>386.40000000000003</v>
      </c>
      <c r="P1289" s="22">
        <v>5.6</v>
      </c>
      <c r="Q1289" s="22">
        <f t="shared" si="391"/>
        <v>0.7</v>
      </c>
      <c r="R1289" s="22">
        <f t="shared" si="392"/>
        <v>2.8</v>
      </c>
      <c r="S1289" s="22">
        <f t="shared" si="393"/>
        <v>378</v>
      </c>
      <c r="U1289" s="22">
        <v>386.40000000000003</v>
      </c>
      <c r="V1289" s="23">
        <v>40</v>
      </c>
      <c r="W1289" s="23">
        <v>50</v>
      </c>
      <c r="X1289" s="23">
        <f t="shared" si="394"/>
        <v>-10</v>
      </c>
      <c r="Y1289" s="24">
        <f t="shared" si="395"/>
        <v>-120</v>
      </c>
      <c r="Z1289" s="24">
        <f t="shared" si="396"/>
        <v>432</v>
      </c>
      <c r="AA1289" s="22">
        <f t="shared" si="400"/>
        <v>0.89444444444444449</v>
      </c>
      <c r="AB1289" s="22">
        <f t="shared" si="401"/>
        <v>10.733333333333334</v>
      </c>
      <c r="AC1289" s="22">
        <f t="shared" si="399"/>
        <v>375.66666666666669</v>
      </c>
      <c r="AD1289" s="22">
        <f t="shared" si="397"/>
        <v>-2.3333333333333144</v>
      </c>
      <c r="AE1289" s="24"/>
      <c r="AF1289" s="4">
        <v>10.733333333333334</v>
      </c>
      <c r="AG1289" s="4">
        <v>0</v>
      </c>
      <c r="AH1289" s="4">
        <f t="shared" si="398"/>
        <v>10.733333333333334</v>
      </c>
    </row>
    <row r="1290" spans="1:34">
      <c r="A1290" s="16" t="s">
        <v>2885</v>
      </c>
      <c r="B1290" s="16" t="s">
        <v>515</v>
      </c>
      <c r="C1290" s="16" t="s">
        <v>2794</v>
      </c>
      <c r="D1290" s="19">
        <v>43132</v>
      </c>
      <c r="E1290" s="16" t="s">
        <v>111</v>
      </c>
      <c r="F1290" s="20">
        <v>50</v>
      </c>
      <c r="G1290" s="20">
        <v>0</v>
      </c>
      <c r="H1290" s="20">
        <v>45</v>
      </c>
      <c r="I1290" s="20">
        <v>5</v>
      </c>
      <c r="J1290" s="21">
        <f t="shared" si="389"/>
        <v>545</v>
      </c>
      <c r="K1290" s="22">
        <v>606.79</v>
      </c>
      <c r="L1290" s="19">
        <v>44804</v>
      </c>
      <c r="M1290" s="22">
        <v>55.64</v>
      </c>
      <c r="N1290" s="22">
        <v>551.15</v>
      </c>
      <c r="O1290" s="22">
        <f t="shared" si="390"/>
        <v>559.24</v>
      </c>
      <c r="P1290" s="22">
        <v>8.09</v>
      </c>
      <c r="Q1290" s="22">
        <f t="shared" si="391"/>
        <v>1.01125</v>
      </c>
      <c r="R1290" s="22">
        <f t="shared" si="392"/>
        <v>4.0449999999999999</v>
      </c>
      <c r="S1290" s="22">
        <f t="shared" si="393"/>
        <v>547.10500000000002</v>
      </c>
      <c r="U1290" s="22">
        <v>559.24</v>
      </c>
      <c r="V1290" s="23">
        <v>40</v>
      </c>
      <c r="W1290" s="23">
        <v>50</v>
      </c>
      <c r="X1290" s="23">
        <f t="shared" si="394"/>
        <v>-10</v>
      </c>
      <c r="Y1290" s="24">
        <f t="shared" si="395"/>
        <v>-120</v>
      </c>
      <c r="Z1290" s="24">
        <f t="shared" si="396"/>
        <v>433</v>
      </c>
      <c r="AA1290" s="22">
        <f t="shared" si="400"/>
        <v>1.2915473441108545</v>
      </c>
      <c r="AB1290" s="22">
        <f t="shared" si="401"/>
        <v>15.498568129330254</v>
      </c>
      <c r="AC1290" s="22">
        <f t="shared" si="399"/>
        <v>543.74143187066977</v>
      </c>
      <c r="AD1290" s="22">
        <f t="shared" si="397"/>
        <v>-3.3635681293302468</v>
      </c>
      <c r="AE1290" s="24"/>
      <c r="AF1290" s="4">
        <v>15.498568129330254</v>
      </c>
      <c r="AG1290" s="4">
        <v>0</v>
      </c>
      <c r="AH1290" s="4">
        <f t="shared" si="398"/>
        <v>15.498568129330254</v>
      </c>
    </row>
    <row r="1291" spans="1:34">
      <c r="A1291" s="16" t="s">
        <v>2886</v>
      </c>
      <c r="B1291" s="16" t="s">
        <v>515</v>
      </c>
      <c r="C1291" s="16" t="s">
        <v>2763</v>
      </c>
      <c r="D1291" s="19">
        <v>43191</v>
      </c>
      <c r="E1291" s="16" t="s">
        <v>111</v>
      </c>
      <c r="F1291" s="20">
        <v>50</v>
      </c>
      <c r="G1291" s="20">
        <v>0</v>
      </c>
      <c r="H1291" s="20">
        <v>45</v>
      </c>
      <c r="I1291" s="20">
        <v>7</v>
      </c>
      <c r="J1291" s="21">
        <f t="shared" si="389"/>
        <v>547</v>
      </c>
      <c r="K1291" s="22">
        <v>9185.89</v>
      </c>
      <c r="L1291" s="19">
        <v>44804</v>
      </c>
      <c r="M1291" s="22">
        <v>811.43</v>
      </c>
      <c r="N1291" s="22">
        <v>8374.4599999999991</v>
      </c>
      <c r="O1291" s="22">
        <f t="shared" si="390"/>
        <v>8496.9399999999987</v>
      </c>
      <c r="P1291" s="22">
        <v>122.48</v>
      </c>
      <c r="Q1291" s="22">
        <f t="shared" si="391"/>
        <v>15.31</v>
      </c>
      <c r="R1291" s="22">
        <f t="shared" si="392"/>
        <v>61.24</v>
      </c>
      <c r="S1291" s="22">
        <f t="shared" si="393"/>
        <v>8313.2199999999993</v>
      </c>
      <c r="U1291" s="22">
        <v>8496.9399999999987</v>
      </c>
      <c r="V1291" s="23">
        <v>40</v>
      </c>
      <c r="W1291" s="23">
        <v>50</v>
      </c>
      <c r="X1291" s="23">
        <f t="shared" si="394"/>
        <v>-10</v>
      </c>
      <c r="Y1291" s="24">
        <f t="shared" si="395"/>
        <v>-120</v>
      </c>
      <c r="Z1291" s="24">
        <f t="shared" si="396"/>
        <v>435</v>
      </c>
      <c r="AA1291" s="22">
        <f t="shared" si="400"/>
        <v>19.533195402298848</v>
      </c>
      <c r="AB1291" s="22">
        <f t="shared" si="401"/>
        <v>234.39834482758619</v>
      </c>
      <c r="AC1291" s="22">
        <f t="shared" si="399"/>
        <v>8262.541655172412</v>
      </c>
      <c r="AD1291" s="22">
        <f t="shared" si="397"/>
        <v>-50.678344827587352</v>
      </c>
      <c r="AE1291" s="24"/>
      <c r="AF1291" s="4">
        <v>234.39834482758619</v>
      </c>
      <c r="AG1291" s="4">
        <v>0</v>
      </c>
      <c r="AH1291" s="4">
        <f t="shared" si="398"/>
        <v>234.39834482758619</v>
      </c>
    </row>
    <row r="1292" spans="1:34">
      <c r="A1292" s="16" t="s">
        <v>2887</v>
      </c>
      <c r="B1292" s="16" t="s">
        <v>515</v>
      </c>
      <c r="C1292" s="16" t="s">
        <v>2794</v>
      </c>
      <c r="D1292" s="19">
        <v>43191</v>
      </c>
      <c r="E1292" s="16" t="s">
        <v>111</v>
      </c>
      <c r="F1292" s="20">
        <v>50</v>
      </c>
      <c r="G1292" s="20">
        <v>0</v>
      </c>
      <c r="H1292" s="20">
        <v>45</v>
      </c>
      <c r="I1292" s="20">
        <v>7</v>
      </c>
      <c r="J1292" s="21">
        <f t="shared" si="389"/>
        <v>547</v>
      </c>
      <c r="K1292" s="22">
        <v>558.20000000000005</v>
      </c>
      <c r="L1292" s="19">
        <v>44804</v>
      </c>
      <c r="M1292" s="22">
        <v>49.29</v>
      </c>
      <c r="N1292" s="22">
        <v>508.91</v>
      </c>
      <c r="O1292" s="22">
        <f t="shared" si="390"/>
        <v>516.35</v>
      </c>
      <c r="P1292" s="22">
        <v>7.44</v>
      </c>
      <c r="Q1292" s="22">
        <f t="shared" si="391"/>
        <v>0.93</v>
      </c>
      <c r="R1292" s="22">
        <f t="shared" si="392"/>
        <v>3.72</v>
      </c>
      <c r="S1292" s="22">
        <f t="shared" si="393"/>
        <v>505.19</v>
      </c>
      <c r="U1292" s="22">
        <v>516.35</v>
      </c>
      <c r="V1292" s="23">
        <v>40</v>
      </c>
      <c r="W1292" s="23">
        <v>50</v>
      </c>
      <c r="X1292" s="23">
        <f t="shared" si="394"/>
        <v>-10</v>
      </c>
      <c r="Y1292" s="24">
        <f t="shared" si="395"/>
        <v>-120</v>
      </c>
      <c r="Z1292" s="24">
        <f t="shared" si="396"/>
        <v>435</v>
      </c>
      <c r="AA1292" s="22">
        <f t="shared" si="400"/>
        <v>1.1870114942528736</v>
      </c>
      <c r="AB1292" s="22">
        <f t="shared" si="401"/>
        <v>14.244137931034484</v>
      </c>
      <c r="AC1292" s="22">
        <f t="shared" si="399"/>
        <v>502.10586206896556</v>
      </c>
      <c r="AD1292" s="22">
        <f t="shared" si="397"/>
        <v>-3.0841379310344337</v>
      </c>
      <c r="AE1292" s="24"/>
      <c r="AF1292" s="4">
        <v>14.244137931034484</v>
      </c>
      <c r="AG1292" s="4">
        <v>0</v>
      </c>
      <c r="AH1292" s="4">
        <f t="shared" si="398"/>
        <v>14.244137931034484</v>
      </c>
    </row>
    <row r="1293" spans="1:34">
      <c r="A1293" s="16" t="s">
        <v>2888</v>
      </c>
      <c r="B1293" s="16" t="s">
        <v>515</v>
      </c>
      <c r="C1293" s="16" t="s">
        <v>2794</v>
      </c>
      <c r="D1293" s="19">
        <v>43252</v>
      </c>
      <c r="E1293" s="16" t="s">
        <v>111</v>
      </c>
      <c r="F1293" s="20">
        <v>50</v>
      </c>
      <c r="G1293" s="20">
        <v>0</v>
      </c>
      <c r="H1293" s="20">
        <v>45</v>
      </c>
      <c r="I1293" s="20">
        <v>9</v>
      </c>
      <c r="J1293" s="21">
        <f t="shared" si="389"/>
        <v>549</v>
      </c>
      <c r="K1293" s="22">
        <v>1279.94</v>
      </c>
      <c r="L1293" s="19">
        <v>44804</v>
      </c>
      <c r="M1293" s="22">
        <v>108.79</v>
      </c>
      <c r="N1293" s="22">
        <v>1171.1500000000001</v>
      </c>
      <c r="O1293" s="22">
        <f t="shared" si="390"/>
        <v>1188.21</v>
      </c>
      <c r="P1293" s="22">
        <v>17.059999999999999</v>
      </c>
      <c r="Q1293" s="22">
        <f t="shared" si="391"/>
        <v>2.1324999999999998</v>
      </c>
      <c r="R1293" s="22">
        <f t="shared" si="392"/>
        <v>8.5299999999999994</v>
      </c>
      <c r="S1293" s="22">
        <f t="shared" si="393"/>
        <v>1162.6200000000001</v>
      </c>
      <c r="U1293" s="22">
        <v>1188.21</v>
      </c>
      <c r="V1293" s="23">
        <v>40</v>
      </c>
      <c r="W1293" s="23">
        <v>50</v>
      </c>
      <c r="X1293" s="23">
        <f t="shared" si="394"/>
        <v>-10</v>
      </c>
      <c r="Y1293" s="24">
        <f t="shared" si="395"/>
        <v>-120</v>
      </c>
      <c r="Z1293" s="24">
        <f t="shared" si="396"/>
        <v>437</v>
      </c>
      <c r="AA1293" s="22">
        <f t="shared" si="400"/>
        <v>2.7190160183066361</v>
      </c>
      <c r="AB1293" s="22">
        <f t="shared" si="401"/>
        <v>32.628192219679633</v>
      </c>
      <c r="AC1293" s="22">
        <f t="shared" si="399"/>
        <v>1155.5818077803203</v>
      </c>
      <c r="AD1293" s="22">
        <f t="shared" si="397"/>
        <v>-7.0381922196797859</v>
      </c>
      <c r="AE1293" s="24"/>
      <c r="AF1293" s="4">
        <v>32.628192219679633</v>
      </c>
      <c r="AG1293" s="4">
        <v>0</v>
      </c>
      <c r="AH1293" s="4">
        <f t="shared" si="398"/>
        <v>32.628192219679633</v>
      </c>
    </row>
    <row r="1294" spans="1:34">
      <c r="A1294" s="16" t="s">
        <v>2889</v>
      </c>
      <c r="B1294" s="16" t="s">
        <v>515</v>
      </c>
      <c r="C1294" s="16" t="s">
        <v>2890</v>
      </c>
      <c r="D1294" s="19">
        <v>43282</v>
      </c>
      <c r="E1294" s="16" t="s">
        <v>111</v>
      </c>
      <c r="F1294" s="20">
        <v>50</v>
      </c>
      <c r="G1294" s="20">
        <v>0</v>
      </c>
      <c r="H1294" s="20">
        <v>45</v>
      </c>
      <c r="I1294" s="20">
        <v>10</v>
      </c>
      <c r="J1294" s="21">
        <f t="shared" si="389"/>
        <v>550</v>
      </c>
      <c r="K1294" s="22">
        <v>613.1</v>
      </c>
      <c r="L1294" s="19">
        <v>44804</v>
      </c>
      <c r="M1294" s="22">
        <v>51.08</v>
      </c>
      <c r="N1294" s="22">
        <v>562.02</v>
      </c>
      <c r="O1294" s="22">
        <f t="shared" si="390"/>
        <v>570.18999999999994</v>
      </c>
      <c r="P1294" s="22">
        <v>8.17</v>
      </c>
      <c r="Q1294" s="22">
        <f t="shared" si="391"/>
        <v>1.02125</v>
      </c>
      <c r="R1294" s="22">
        <f t="shared" si="392"/>
        <v>4.085</v>
      </c>
      <c r="S1294" s="22">
        <f t="shared" si="393"/>
        <v>557.93499999999995</v>
      </c>
      <c r="U1294" s="22">
        <v>570.18999999999994</v>
      </c>
      <c r="V1294" s="23">
        <v>40</v>
      </c>
      <c r="W1294" s="23">
        <v>50</v>
      </c>
      <c r="X1294" s="23">
        <f t="shared" si="394"/>
        <v>-10</v>
      </c>
      <c r="Y1294" s="24">
        <f t="shared" si="395"/>
        <v>-120</v>
      </c>
      <c r="Z1294" s="24">
        <f t="shared" si="396"/>
        <v>438</v>
      </c>
      <c r="AA1294" s="22">
        <f t="shared" si="400"/>
        <v>1.3018036529680364</v>
      </c>
      <c r="AB1294" s="22">
        <f t="shared" si="401"/>
        <v>15.621643835616435</v>
      </c>
      <c r="AC1294" s="22">
        <f t="shared" si="399"/>
        <v>554.56835616438354</v>
      </c>
      <c r="AD1294" s="22">
        <f t="shared" si="397"/>
        <v>-3.3666438356164008</v>
      </c>
      <c r="AE1294" s="24"/>
      <c r="AF1294" s="4">
        <v>15.621643835616435</v>
      </c>
      <c r="AG1294" s="4">
        <v>0</v>
      </c>
      <c r="AH1294" s="4">
        <f t="shared" si="398"/>
        <v>15.621643835616435</v>
      </c>
    </row>
    <row r="1295" spans="1:34">
      <c r="A1295" s="16" t="s">
        <v>2891</v>
      </c>
      <c r="B1295" s="16" t="s">
        <v>515</v>
      </c>
      <c r="C1295" s="16" t="s">
        <v>2892</v>
      </c>
      <c r="D1295" s="19">
        <v>43282</v>
      </c>
      <c r="E1295" s="16" t="s">
        <v>111</v>
      </c>
      <c r="F1295" s="20">
        <v>50</v>
      </c>
      <c r="G1295" s="20">
        <v>0</v>
      </c>
      <c r="H1295" s="20">
        <v>45</v>
      </c>
      <c r="I1295" s="20">
        <v>10</v>
      </c>
      <c r="J1295" s="21">
        <f t="shared" si="389"/>
        <v>550</v>
      </c>
      <c r="K1295" s="22">
        <v>12507.61</v>
      </c>
      <c r="L1295" s="19">
        <v>44804</v>
      </c>
      <c r="M1295" s="22">
        <v>1042.29</v>
      </c>
      <c r="N1295" s="22">
        <v>11465.32</v>
      </c>
      <c r="O1295" s="22">
        <f t="shared" si="390"/>
        <v>11632.08</v>
      </c>
      <c r="P1295" s="22">
        <v>166.76</v>
      </c>
      <c r="Q1295" s="22">
        <f t="shared" si="391"/>
        <v>20.844999999999999</v>
      </c>
      <c r="R1295" s="22">
        <f t="shared" si="392"/>
        <v>83.38</v>
      </c>
      <c r="S1295" s="22">
        <f t="shared" si="393"/>
        <v>11381.94</v>
      </c>
      <c r="U1295" s="22">
        <v>11632.08</v>
      </c>
      <c r="V1295" s="23">
        <v>40</v>
      </c>
      <c r="W1295" s="23">
        <v>50</v>
      </c>
      <c r="X1295" s="23">
        <f t="shared" si="394"/>
        <v>-10</v>
      </c>
      <c r="Y1295" s="24">
        <f t="shared" si="395"/>
        <v>-120</v>
      </c>
      <c r="Z1295" s="24">
        <f t="shared" si="396"/>
        <v>438</v>
      </c>
      <c r="AA1295" s="22">
        <f t="shared" si="400"/>
        <v>26.557260273972602</v>
      </c>
      <c r="AB1295" s="22">
        <f t="shared" si="401"/>
        <v>318.68712328767123</v>
      </c>
      <c r="AC1295" s="22">
        <f t="shared" si="399"/>
        <v>11313.392876712329</v>
      </c>
      <c r="AD1295" s="22">
        <f t="shared" si="397"/>
        <v>-68.547123287671639</v>
      </c>
      <c r="AE1295" s="24"/>
      <c r="AF1295" s="4">
        <v>318.68712328767123</v>
      </c>
      <c r="AG1295" s="4">
        <v>0</v>
      </c>
      <c r="AH1295" s="4">
        <f t="shared" si="398"/>
        <v>318.68712328767123</v>
      </c>
    </row>
    <row r="1296" spans="1:34">
      <c r="A1296" s="16" t="s">
        <v>2893</v>
      </c>
      <c r="B1296" s="16" t="s">
        <v>515</v>
      </c>
      <c r="C1296" s="16" t="s">
        <v>2894</v>
      </c>
      <c r="D1296" s="19">
        <v>43282</v>
      </c>
      <c r="E1296" s="16" t="s">
        <v>111</v>
      </c>
      <c r="F1296" s="20">
        <v>50</v>
      </c>
      <c r="G1296" s="20">
        <v>0</v>
      </c>
      <c r="H1296" s="20">
        <v>45</v>
      </c>
      <c r="I1296" s="20">
        <v>10</v>
      </c>
      <c r="J1296" s="21">
        <f t="shared" si="389"/>
        <v>550</v>
      </c>
      <c r="K1296" s="22">
        <v>577.32000000000005</v>
      </c>
      <c r="L1296" s="19">
        <v>44804</v>
      </c>
      <c r="M1296" s="22">
        <v>48.12</v>
      </c>
      <c r="N1296" s="22">
        <v>529.20000000000005</v>
      </c>
      <c r="O1296" s="22">
        <f t="shared" si="390"/>
        <v>536.90000000000009</v>
      </c>
      <c r="P1296" s="22">
        <v>7.7</v>
      </c>
      <c r="Q1296" s="22">
        <f t="shared" si="391"/>
        <v>0.96250000000000002</v>
      </c>
      <c r="R1296" s="22">
        <f t="shared" si="392"/>
        <v>3.85</v>
      </c>
      <c r="S1296" s="22">
        <f t="shared" si="393"/>
        <v>525.35</v>
      </c>
      <c r="U1296" s="22">
        <v>536.90000000000009</v>
      </c>
      <c r="V1296" s="23">
        <v>40</v>
      </c>
      <c r="W1296" s="23">
        <v>50</v>
      </c>
      <c r="X1296" s="23">
        <f t="shared" si="394"/>
        <v>-10</v>
      </c>
      <c r="Y1296" s="24">
        <f t="shared" si="395"/>
        <v>-120</v>
      </c>
      <c r="Z1296" s="24">
        <f t="shared" si="396"/>
        <v>438</v>
      </c>
      <c r="AA1296" s="22">
        <f t="shared" si="400"/>
        <v>1.2257990867579911</v>
      </c>
      <c r="AB1296" s="22">
        <f t="shared" si="401"/>
        <v>14.709589041095892</v>
      </c>
      <c r="AC1296" s="22">
        <f t="shared" si="399"/>
        <v>522.19041095890418</v>
      </c>
      <c r="AD1296" s="22">
        <f t="shared" si="397"/>
        <v>-3.1595890410958418</v>
      </c>
      <c r="AE1296" s="24"/>
      <c r="AF1296" s="4">
        <v>14.709589041095892</v>
      </c>
      <c r="AG1296" s="4">
        <v>0</v>
      </c>
      <c r="AH1296" s="4">
        <f t="shared" si="398"/>
        <v>14.709589041095892</v>
      </c>
    </row>
    <row r="1297" spans="1:34">
      <c r="A1297" s="16" t="s">
        <v>2895</v>
      </c>
      <c r="B1297" s="16" t="s">
        <v>515</v>
      </c>
      <c r="C1297" s="16" t="s">
        <v>2794</v>
      </c>
      <c r="D1297" s="19">
        <v>43313</v>
      </c>
      <c r="E1297" s="16" t="s">
        <v>111</v>
      </c>
      <c r="F1297" s="20">
        <v>50</v>
      </c>
      <c r="G1297" s="20">
        <v>0</v>
      </c>
      <c r="H1297" s="20">
        <v>45</v>
      </c>
      <c r="I1297" s="20">
        <v>11</v>
      </c>
      <c r="J1297" s="21">
        <f t="shared" si="389"/>
        <v>551</v>
      </c>
      <c r="K1297" s="22">
        <v>2646.78</v>
      </c>
      <c r="L1297" s="19">
        <v>44804</v>
      </c>
      <c r="M1297" s="22">
        <v>216.17</v>
      </c>
      <c r="N1297" s="22">
        <v>2430.61</v>
      </c>
      <c r="O1297" s="22">
        <f t="shared" si="390"/>
        <v>2465.9</v>
      </c>
      <c r="P1297" s="22">
        <v>35.29</v>
      </c>
      <c r="Q1297" s="22">
        <f t="shared" si="391"/>
        <v>4.4112499999999999</v>
      </c>
      <c r="R1297" s="22">
        <f t="shared" si="392"/>
        <v>17.645</v>
      </c>
      <c r="S1297" s="22">
        <f t="shared" si="393"/>
        <v>2412.9650000000001</v>
      </c>
      <c r="U1297" s="22">
        <v>2465.9</v>
      </c>
      <c r="V1297" s="23">
        <v>40</v>
      </c>
      <c r="W1297" s="23">
        <v>50</v>
      </c>
      <c r="X1297" s="23">
        <f t="shared" si="394"/>
        <v>-10</v>
      </c>
      <c r="Y1297" s="24">
        <f t="shared" si="395"/>
        <v>-120</v>
      </c>
      <c r="Z1297" s="24">
        <f t="shared" si="396"/>
        <v>439</v>
      </c>
      <c r="AA1297" s="22">
        <f t="shared" si="400"/>
        <v>5.6170842824601372</v>
      </c>
      <c r="AB1297" s="22">
        <f t="shared" si="401"/>
        <v>67.405011389521647</v>
      </c>
      <c r="AC1297" s="22">
        <f t="shared" si="399"/>
        <v>2398.4949886104782</v>
      </c>
      <c r="AD1297" s="22">
        <f t="shared" si="397"/>
        <v>-14.470011389521915</v>
      </c>
      <c r="AE1297" s="24"/>
      <c r="AF1297" s="4">
        <v>67.405011389521647</v>
      </c>
      <c r="AG1297" s="4">
        <v>0</v>
      </c>
      <c r="AH1297" s="4">
        <f t="shared" si="398"/>
        <v>67.405011389521647</v>
      </c>
    </row>
    <row r="1298" spans="1:34">
      <c r="A1298" s="16" t="s">
        <v>2896</v>
      </c>
      <c r="B1298" s="16" t="s">
        <v>515</v>
      </c>
      <c r="C1298" s="16" t="s">
        <v>2794</v>
      </c>
      <c r="D1298" s="19">
        <v>43344</v>
      </c>
      <c r="E1298" s="16" t="s">
        <v>111</v>
      </c>
      <c r="F1298" s="20">
        <v>50</v>
      </c>
      <c r="G1298" s="20">
        <v>0</v>
      </c>
      <c r="H1298" s="20">
        <v>46</v>
      </c>
      <c r="I1298" s="20">
        <v>0</v>
      </c>
      <c r="J1298" s="21">
        <f t="shared" si="389"/>
        <v>552</v>
      </c>
      <c r="K1298" s="22">
        <v>2524.61</v>
      </c>
      <c r="L1298" s="19">
        <v>44804</v>
      </c>
      <c r="M1298" s="22">
        <v>201.96</v>
      </c>
      <c r="N1298" s="22">
        <v>2322.65</v>
      </c>
      <c r="O1298" s="22">
        <f t="shared" si="390"/>
        <v>2356.31</v>
      </c>
      <c r="P1298" s="22">
        <v>33.659999999999997</v>
      </c>
      <c r="Q1298" s="22">
        <f t="shared" si="391"/>
        <v>4.2074999999999996</v>
      </c>
      <c r="R1298" s="22">
        <f t="shared" si="392"/>
        <v>16.829999999999998</v>
      </c>
      <c r="S1298" s="22">
        <f t="shared" si="393"/>
        <v>2305.8200000000002</v>
      </c>
      <c r="U1298" s="22">
        <v>2356.31</v>
      </c>
      <c r="V1298" s="23">
        <v>40</v>
      </c>
      <c r="W1298" s="23">
        <v>50</v>
      </c>
      <c r="X1298" s="23">
        <f t="shared" si="394"/>
        <v>-10</v>
      </c>
      <c r="Y1298" s="24">
        <f t="shared" si="395"/>
        <v>-120</v>
      </c>
      <c r="Z1298" s="24">
        <f t="shared" si="396"/>
        <v>440</v>
      </c>
      <c r="AA1298" s="22">
        <f t="shared" si="400"/>
        <v>5.3552499999999998</v>
      </c>
      <c r="AB1298" s="22">
        <f t="shared" si="401"/>
        <v>64.263000000000005</v>
      </c>
      <c r="AC1298" s="22">
        <f t="shared" si="399"/>
        <v>2292.047</v>
      </c>
      <c r="AD1298" s="22">
        <f t="shared" si="397"/>
        <v>-13.773000000000138</v>
      </c>
      <c r="AE1298" s="24"/>
      <c r="AF1298" s="4">
        <v>64.263000000000005</v>
      </c>
      <c r="AG1298" s="4">
        <v>0</v>
      </c>
      <c r="AH1298" s="4">
        <f t="shared" si="398"/>
        <v>64.263000000000005</v>
      </c>
    </row>
    <row r="1299" spans="1:34">
      <c r="A1299" s="16" t="s">
        <v>2897</v>
      </c>
      <c r="B1299" s="16" t="s">
        <v>515</v>
      </c>
      <c r="C1299" s="16" t="s">
        <v>2794</v>
      </c>
      <c r="D1299" s="19">
        <v>43374</v>
      </c>
      <c r="E1299" s="16" t="s">
        <v>111</v>
      </c>
      <c r="F1299" s="20">
        <v>50</v>
      </c>
      <c r="G1299" s="20">
        <v>0</v>
      </c>
      <c r="H1299" s="20">
        <v>46</v>
      </c>
      <c r="I1299" s="20">
        <v>1</v>
      </c>
      <c r="J1299" s="21">
        <f t="shared" si="389"/>
        <v>553</v>
      </c>
      <c r="K1299" s="22">
        <v>1985.47</v>
      </c>
      <c r="L1299" s="19">
        <v>44804</v>
      </c>
      <c r="M1299" s="22">
        <v>155.53</v>
      </c>
      <c r="N1299" s="22">
        <v>1829.94</v>
      </c>
      <c r="O1299" s="22">
        <f t="shared" si="390"/>
        <v>1856.41</v>
      </c>
      <c r="P1299" s="22">
        <v>26.47</v>
      </c>
      <c r="Q1299" s="22">
        <f t="shared" si="391"/>
        <v>3.3087499999999999</v>
      </c>
      <c r="R1299" s="22">
        <f t="shared" si="392"/>
        <v>13.234999999999999</v>
      </c>
      <c r="S1299" s="22">
        <f t="shared" si="393"/>
        <v>1816.7050000000002</v>
      </c>
      <c r="U1299" s="22">
        <v>1856.41</v>
      </c>
      <c r="V1299" s="23">
        <v>40</v>
      </c>
      <c r="W1299" s="23">
        <v>50</v>
      </c>
      <c r="X1299" s="23">
        <f t="shared" si="394"/>
        <v>-10</v>
      </c>
      <c r="Y1299" s="24">
        <f t="shared" si="395"/>
        <v>-120</v>
      </c>
      <c r="Z1299" s="24">
        <f t="shared" si="396"/>
        <v>441</v>
      </c>
      <c r="AA1299" s="22">
        <f t="shared" si="400"/>
        <v>4.2095464852607716</v>
      </c>
      <c r="AB1299" s="22">
        <f t="shared" si="401"/>
        <v>50.514557823129259</v>
      </c>
      <c r="AC1299" s="22">
        <f t="shared" si="399"/>
        <v>1805.8954421768708</v>
      </c>
      <c r="AD1299" s="22">
        <f t="shared" si="397"/>
        <v>-10.809557823129353</v>
      </c>
      <c r="AE1299" s="24"/>
      <c r="AF1299" s="4">
        <v>50.514557823129259</v>
      </c>
      <c r="AG1299" s="4">
        <v>0</v>
      </c>
      <c r="AH1299" s="4">
        <f t="shared" si="398"/>
        <v>50.514557823129259</v>
      </c>
    </row>
    <row r="1300" spans="1:34">
      <c r="A1300" s="16" t="s">
        <v>2898</v>
      </c>
      <c r="B1300" s="16" t="s">
        <v>515</v>
      </c>
      <c r="C1300" s="16" t="s">
        <v>2899</v>
      </c>
      <c r="D1300" s="19">
        <v>43374</v>
      </c>
      <c r="E1300" s="16" t="s">
        <v>111</v>
      </c>
      <c r="F1300" s="20">
        <v>50</v>
      </c>
      <c r="G1300" s="20">
        <v>0</v>
      </c>
      <c r="H1300" s="20">
        <v>46</v>
      </c>
      <c r="I1300" s="20">
        <v>1</v>
      </c>
      <c r="J1300" s="21">
        <f t="shared" si="389"/>
        <v>553</v>
      </c>
      <c r="K1300" s="22">
        <v>1280.3699999999999</v>
      </c>
      <c r="L1300" s="19">
        <v>44804</v>
      </c>
      <c r="M1300" s="22">
        <v>100.3</v>
      </c>
      <c r="N1300" s="22">
        <v>1180.07</v>
      </c>
      <c r="O1300" s="22">
        <f t="shared" si="390"/>
        <v>1197.1399999999999</v>
      </c>
      <c r="P1300" s="22">
        <v>17.07</v>
      </c>
      <c r="Q1300" s="22">
        <f t="shared" si="391"/>
        <v>2.13375</v>
      </c>
      <c r="R1300" s="22">
        <f t="shared" si="392"/>
        <v>8.5350000000000001</v>
      </c>
      <c r="S1300" s="22">
        <f t="shared" si="393"/>
        <v>1171.5349999999999</v>
      </c>
      <c r="U1300" s="22">
        <v>1197.1399999999999</v>
      </c>
      <c r="V1300" s="23">
        <v>40</v>
      </c>
      <c r="W1300" s="23">
        <v>50</v>
      </c>
      <c r="X1300" s="23">
        <f t="shared" si="394"/>
        <v>-10</v>
      </c>
      <c r="Y1300" s="24">
        <f t="shared" si="395"/>
        <v>-120</v>
      </c>
      <c r="Z1300" s="24">
        <f t="shared" si="396"/>
        <v>441</v>
      </c>
      <c r="AA1300" s="22">
        <f t="shared" si="400"/>
        <v>2.7146031746031745</v>
      </c>
      <c r="AB1300" s="22">
        <f t="shared" si="401"/>
        <v>32.575238095238092</v>
      </c>
      <c r="AC1300" s="22">
        <f t="shared" si="399"/>
        <v>1164.5647619047618</v>
      </c>
      <c r="AD1300" s="22">
        <f t="shared" si="397"/>
        <v>-6.9702380952380736</v>
      </c>
      <c r="AE1300" s="24"/>
      <c r="AF1300" s="4">
        <v>32.575238095238092</v>
      </c>
      <c r="AG1300" s="4">
        <v>0</v>
      </c>
      <c r="AH1300" s="4">
        <f t="shared" si="398"/>
        <v>32.575238095238092</v>
      </c>
    </row>
    <row r="1301" spans="1:34">
      <c r="A1301" s="16" t="s">
        <v>2900</v>
      </c>
      <c r="B1301" s="16" t="s">
        <v>515</v>
      </c>
      <c r="C1301" s="16" t="s">
        <v>2794</v>
      </c>
      <c r="D1301" s="19">
        <v>43405</v>
      </c>
      <c r="E1301" s="16" t="s">
        <v>111</v>
      </c>
      <c r="F1301" s="20">
        <v>50</v>
      </c>
      <c r="G1301" s="20">
        <v>0</v>
      </c>
      <c r="H1301" s="20">
        <v>46</v>
      </c>
      <c r="I1301" s="20">
        <v>2</v>
      </c>
      <c r="J1301" s="21">
        <f t="shared" si="389"/>
        <v>554</v>
      </c>
      <c r="K1301" s="22">
        <v>1010.39</v>
      </c>
      <c r="L1301" s="19">
        <v>44804</v>
      </c>
      <c r="M1301" s="22">
        <v>77.47</v>
      </c>
      <c r="N1301" s="22">
        <v>932.92</v>
      </c>
      <c r="O1301" s="22">
        <f t="shared" si="390"/>
        <v>946.39</v>
      </c>
      <c r="P1301" s="22">
        <v>13.47</v>
      </c>
      <c r="Q1301" s="22">
        <f t="shared" si="391"/>
        <v>1.6837500000000001</v>
      </c>
      <c r="R1301" s="22">
        <f t="shared" si="392"/>
        <v>6.7350000000000003</v>
      </c>
      <c r="S1301" s="22">
        <f t="shared" si="393"/>
        <v>926.18499999999995</v>
      </c>
      <c r="U1301" s="22">
        <v>946.39</v>
      </c>
      <c r="V1301" s="23">
        <v>40</v>
      </c>
      <c r="W1301" s="23">
        <v>50</v>
      </c>
      <c r="X1301" s="23">
        <f t="shared" si="394"/>
        <v>-10</v>
      </c>
      <c r="Y1301" s="24">
        <f t="shared" si="395"/>
        <v>-120</v>
      </c>
      <c r="Z1301" s="24">
        <f t="shared" si="396"/>
        <v>442</v>
      </c>
      <c r="AA1301" s="22">
        <f t="shared" si="400"/>
        <v>2.1411538461538462</v>
      </c>
      <c r="AB1301" s="22">
        <f t="shared" si="401"/>
        <v>25.693846153846152</v>
      </c>
      <c r="AC1301" s="22">
        <f t="shared" si="399"/>
        <v>920.69615384615383</v>
      </c>
      <c r="AD1301" s="22">
        <f t="shared" si="397"/>
        <v>-5.4888461538461115</v>
      </c>
      <c r="AE1301" s="24"/>
      <c r="AF1301" s="4">
        <v>25.693846153846152</v>
      </c>
      <c r="AG1301" s="4">
        <v>0</v>
      </c>
      <c r="AH1301" s="4">
        <f t="shared" si="398"/>
        <v>25.693846153846152</v>
      </c>
    </row>
    <row r="1302" spans="1:34">
      <c r="A1302" s="16" t="s">
        <v>2901</v>
      </c>
      <c r="B1302" s="16" t="s">
        <v>515</v>
      </c>
      <c r="C1302" s="16" t="s">
        <v>2794</v>
      </c>
      <c r="D1302" s="19">
        <v>43435</v>
      </c>
      <c r="E1302" s="16" t="s">
        <v>111</v>
      </c>
      <c r="F1302" s="20">
        <v>20</v>
      </c>
      <c r="G1302" s="20">
        <v>0</v>
      </c>
      <c r="H1302" s="20">
        <v>16</v>
      </c>
      <c r="I1302" s="20">
        <v>3</v>
      </c>
      <c r="J1302" s="21">
        <f t="shared" si="389"/>
        <v>195</v>
      </c>
      <c r="K1302" s="22">
        <v>1516.79</v>
      </c>
      <c r="L1302" s="19">
        <v>44804</v>
      </c>
      <c r="M1302" s="22">
        <v>284.39999999999998</v>
      </c>
      <c r="N1302" s="22">
        <v>1232.3900000000001</v>
      </c>
      <c r="O1302" s="22">
        <f t="shared" si="390"/>
        <v>1282.95</v>
      </c>
      <c r="P1302" s="22">
        <v>50.56</v>
      </c>
      <c r="Q1302" s="22">
        <f t="shared" si="391"/>
        <v>6.32</v>
      </c>
      <c r="R1302" s="22">
        <f t="shared" si="392"/>
        <v>25.28</v>
      </c>
      <c r="S1302" s="22">
        <f t="shared" si="393"/>
        <v>1207.1100000000001</v>
      </c>
      <c r="U1302" s="22">
        <v>1282.95</v>
      </c>
      <c r="V1302" s="23">
        <v>40</v>
      </c>
      <c r="W1302" s="23">
        <v>20</v>
      </c>
      <c r="X1302" s="23">
        <f t="shared" si="394"/>
        <v>20</v>
      </c>
      <c r="Y1302" s="24">
        <f t="shared" si="395"/>
        <v>240</v>
      </c>
      <c r="Z1302" s="24">
        <f t="shared" si="396"/>
        <v>443</v>
      </c>
      <c r="AA1302" s="22">
        <f t="shared" si="400"/>
        <v>2.8960496613995486</v>
      </c>
      <c r="AB1302" s="22">
        <f t="shared" si="401"/>
        <v>34.752595936794584</v>
      </c>
      <c r="AC1302" s="22">
        <f t="shared" si="399"/>
        <v>1248.1974040632056</v>
      </c>
      <c r="AD1302" s="22">
        <f t="shared" si="397"/>
        <v>41.08740406320544</v>
      </c>
      <c r="AE1302" s="24"/>
      <c r="AF1302" s="4">
        <v>34.752595936794584</v>
      </c>
      <c r="AG1302" s="4">
        <v>0</v>
      </c>
      <c r="AH1302" s="4">
        <f t="shared" si="398"/>
        <v>34.752595936794584</v>
      </c>
    </row>
    <row r="1303" spans="1:34">
      <c r="A1303" s="16" t="s">
        <v>2902</v>
      </c>
      <c r="B1303" s="16" t="s">
        <v>515</v>
      </c>
      <c r="C1303" s="16" t="s">
        <v>2794</v>
      </c>
      <c r="D1303" s="19">
        <v>43466</v>
      </c>
      <c r="E1303" s="16" t="s">
        <v>111</v>
      </c>
      <c r="F1303" s="20">
        <v>50</v>
      </c>
      <c r="G1303" s="20">
        <v>0</v>
      </c>
      <c r="H1303" s="20">
        <v>46</v>
      </c>
      <c r="I1303" s="20">
        <v>4</v>
      </c>
      <c r="J1303" s="21">
        <f t="shared" si="389"/>
        <v>556</v>
      </c>
      <c r="K1303" s="22">
        <v>372.34</v>
      </c>
      <c r="L1303" s="19">
        <v>44804</v>
      </c>
      <c r="M1303" s="22">
        <v>27.31</v>
      </c>
      <c r="N1303" s="22">
        <v>345.03</v>
      </c>
      <c r="O1303" s="22">
        <f t="shared" si="390"/>
        <v>349.98999999999995</v>
      </c>
      <c r="P1303" s="22">
        <v>4.96</v>
      </c>
      <c r="Q1303" s="22">
        <f t="shared" si="391"/>
        <v>0.62</v>
      </c>
      <c r="R1303" s="22">
        <f t="shared" si="392"/>
        <v>2.48</v>
      </c>
      <c r="S1303" s="22">
        <f t="shared" si="393"/>
        <v>342.54999999999995</v>
      </c>
      <c r="U1303" s="22">
        <v>349.98999999999995</v>
      </c>
      <c r="V1303" s="23">
        <v>40</v>
      </c>
      <c r="W1303" s="23">
        <v>50</v>
      </c>
      <c r="X1303" s="23">
        <f t="shared" si="394"/>
        <v>-10</v>
      </c>
      <c r="Y1303" s="24">
        <f t="shared" si="395"/>
        <v>-120</v>
      </c>
      <c r="Z1303" s="24">
        <f t="shared" si="396"/>
        <v>444</v>
      </c>
      <c r="AA1303" s="22">
        <f t="shared" si="400"/>
        <v>0.78826576576576568</v>
      </c>
      <c r="AB1303" s="22">
        <f t="shared" si="401"/>
        <v>9.4591891891891891</v>
      </c>
      <c r="AC1303" s="22">
        <f t="shared" si="399"/>
        <v>340.53081081081075</v>
      </c>
      <c r="AD1303" s="22">
        <f t="shared" si="397"/>
        <v>-2.0191891891892055</v>
      </c>
      <c r="AE1303" s="24"/>
      <c r="AF1303" s="4">
        <v>9.4591891891891891</v>
      </c>
      <c r="AG1303" s="4">
        <v>0</v>
      </c>
      <c r="AH1303" s="4">
        <f t="shared" si="398"/>
        <v>9.4591891891891891</v>
      </c>
    </row>
    <row r="1304" spans="1:34">
      <c r="A1304" s="16" t="s">
        <v>2903</v>
      </c>
      <c r="B1304" s="16" t="s">
        <v>515</v>
      </c>
      <c r="C1304" s="16" t="s">
        <v>2904</v>
      </c>
      <c r="D1304" s="19">
        <v>43466</v>
      </c>
      <c r="E1304" s="16" t="s">
        <v>111</v>
      </c>
      <c r="F1304" s="20">
        <v>50</v>
      </c>
      <c r="G1304" s="20">
        <v>0</v>
      </c>
      <c r="H1304" s="20">
        <v>46</v>
      </c>
      <c r="I1304" s="20">
        <v>4</v>
      </c>
      <c r="J1304" s="21">
        <f t="shared" si="389"/>
        <v>556</v>
      </c>
      <c r="K1304" s="22">
        <v>1430.01</v>
      </c>
      <c r="L1304" s="19">
        <v>44804</v>
      </c>
      <c r="M1304" s="22">
        <v>104.86</v>
      </c>
      <c r="N1304" s="22">
        <v>1325.15</v>
      </c>
      <c r="O1304" s="22">
        <f t="shared" si="390"/>
        <v>1344.21</v>
      </c>
      <c r="P1304" s="22">
        <v>19.059999999999999</v>
      </c>
      <c r="Q1304" s="22">
        <f t="shared" si="391"/>
        <v>2.3824999999999998</v>
      </c>
      <c r="R1304" s="22">
        <f t="shared" si="392"/>
        <v>9.5299999999999994</v>
      </c>
      <c r="S1304" s="22">
        <f t="shared" si="393"/>
        <v>1315.6200000000001</v>
      </c>
      <c r="U1304" s="22">
        <v>1344.21</v>
      </c>
      <c r="V1304" s="23">
        <v>40</v>
      </c>
      <c r="W1304" s="23">
        <v>50</v>
      </c>
      <c r="X1304" s="23">
        <f t="shared" si="394"/>
        <v>-10</v>
      </c>
      <c r="Y1304" s="24">
        <f t="shared" si="395"/>
        <v>-120</v>
      </c>
      <c r="Z1304" s="24">
        <f t="shared" si="396"/>
        <v>444</v>
      </c>
      <c r="AA1304" s="22">
        <f t="shared" si="400"/>
        <v>3.0275000000000003</v>
      </c>
      <c r="AB1304" s="22">
        <f t="shared" si="401"/>
        <v>36.330000000000005</v>
      </c>
      <c r="AC1304" s="22">
        <f t="shared" si="399"/>
        <v>1307.8800000000001</v>
      </c>
      <c r="AD1304" s="22">
        <f t="shared" si="397"/>
        <v>-7.7400000000000091</v>
      </c>
      <c r="AE1304" s="24"/>
      <c r="AF1304" s="4">
        <v>36.330000000000005</v>
      </c>
      <c r="AG1304" s="4">
        <v>0</v>
      </c>
      <c r="AH1304" s="4">
        <f t="shared" si="398"/>
        <v>36.330000000000005</v>
      </c>
    </row>
    <row r="1305" spans="1:34">
      <c r="A1305" s="16" t="s">
        <v>2905</v>
      </c>
      <c r="B1305" s="16" t="s">
        <v>515</v>
      </c>
      <c r="C1305" s="16" t="s">
        <v>2906</v>
      </c>
      <c r="D1305" s="19">
        <v>43466</v>
      </c>
      <c r="E1305" s="16" t="s">
        <v>111</v>
      </c>
      <c r="F1305" s="20">
        <v>50</v>
      </c>
      <c r="G1305" s="20">
        <v>0</v>
      </c>
      <c r="H1305" s="20">
        <v>46</v>
      </c>
      <c r="I1305" s="20">
        <v>4</v>
      </c>
      <c r="J1305" s="21">
        <f t="shared" si="389"/>
        <v>556</v>
      </c>
      <c r="K1305" s="22">
        <v>28942.03</v>
      </c>
      <c r="L1305" s="19">
        <v>44804</v>
      </c>
      <c r="M1305" s="22">
        <v>2122.41</v>
      </c>
      <c r="N1305" s="22">
        <v>26819.62</v>
      </c>
      <c r="O1305" s="22">
        <f t="shared" si="390"/>
        <v>27205.51</v>
      </c>
      <c r="P1305" s="22">
        <v>385.89</v>
      </c>
      <c r="Q1305" s="22">
        <f t="shared" si="391"/>
        <v>48.236249999999998</v>
      </c>
      <c r="R1305" s="22">
        <f t="shared" si="392"/>
        <v>192.94499999999999</v>
      </c>
      <c r="S1305" s="22">
        <f t="shared" si="393"/>
        <v>26626.674999999999</v>
      </c>
      <c r="U1305" s="22">
        <v>27205.51</v>
      </c>
      <c r="V1305" s="23">
        <v>40</v>
      </c>
      <c r="W1305" s="23">
        <v>50</v>
      </c>
      <c r="X1305" s="23">
        <f t="shared" si="394"/>
        <v>-10</v>
      </c>
      <c r="Y1305" s="24">
        <f t="shared" si="395"/>
        <v>-120</v>
      </c>
      <c r="Z1305" s="24">
        <f t="shared" si="396"/>
        <v>444</v>
      </c>
      <c r="AA1305" s="22">
        <f t="shared" si="400"/>
        <v>61.273671171171166</v>
      </c>
      <c r="AB1305" s="22">
        <f t="shared" si="401"/>
        <v>735.28405405405397</v>
      </c>
      <c r="AC1305" s="22">
        <f t="shared" si="399"/>
        <v>26470.225945945946</v>
      </c>
      <c r="AD1305" s="22">
        <f t="shared" si="397"/>
        <v>-156.4490540540537</v>
      </c>
      <c r="AE1305" s="24"/>
      <c r="AF1305" s="4">
        <v>735.28405405405397</v>
      </c>
      <c r="AG1305" s="4">
        <v>0</v>
      </c>
      <c r="AH1305" s="4">
        <f t="shared" si="398"/>
        <v>735.28405405405397</v>
      </c>
    </row>
    <row r="1306" spans="1:34">
      <c r="A1306" s="16" t="s">
        <v>2907</v>
      </c>
      <c r="B1306" s="16" t="s">
        <v>515</v>
      </c>
      <c r="C1306" s="16" t="s">
        <v>2670</v>
      </c>
      <c r="D1306" s="19">
        <v>43466</v>
      </c>
      <c r="E1306" s="16" t="s">
        <v>111</v>
      </c>
      <c r="F1306" s="20">
        <v>50</v>
      </c>
      <c r="G1306" s="20">
        <v>0</v>
      </c>
      <c r="H1306" s="20">
        <v>46</v>
      </c>
      <c r="I1306" s="20">
        <v>4</v>
      </c>
      <c r="J1306" s="21">
        <f t="shared" si="389"/>
        <v>556</v>
      </c>
      <c r="K1306" s="22">
        <v>523.47</v>
      </c>
      <c r="L1306" s="19">
        <v>44804</v>
      </c>
      <c r="M1306" s="22">
        <v>38.39</v>
      </c>
      <c r="N1306" s="22">
        <v>485.08</v>
      </c>
      <c r="O1306" s="22">
        <f t="shared" si="390"/>
        <v>492.06</v>
      </c>
      <c r="P1306" s="22">
        <v>6.98</v>
      </c>
      <c r="Q1306" s="22">
        <f t="shared" si="391"/>
        <v>0.87250000000000005</v>
      </c>
      <c r="R1306" s="22">
        <f t="shared" si="392"/>
        <v>3.49</v>
      </c>
      <c r="S1306" s="22">
        <f t="shared" si="393"/>
        <v>481.59</v>
      </c>
      <c r="U1306" s="22">
        <v>492.06</v>
      </c>
      <c r="V1306" s="23">
        <v>40</v>
      </c>
      <c r="W1306" s="23">
        <v>50</v>
      </c>
      <c r="X1306" s="23">
        <f t="shared" si="394"/>
        <v>-10</v>
      </c>
      <c r="Y1306" s="24">
        <f t="shared" si="395"/>
        <v>-120</v>
      </c>
      <c r="Z1306" s="24">
        <f t="shared" si="396"/>
        <v>444</v>
      </c>
      <c r="AA1306" s="22">
        <f t="shared" si="400"/>
        <v>1.1082432432432432</v>
      </c>
      <c r="AB1306" s="22">
        <f t="shared" si="401"/>
        <v>13.298918918918918</v>
      </c>
      <c r="AC1306" s="22">
        <f t="shared" si="399"/>
        <v>478.7610810810811</v>
      </c>
      <c r="AD1306" s="22">
        <f t="shared" si="397"/>
        <v>-2.8289189189188733</v>
      </c>
      <c r="AE1306" s="24"/>
      <c r="AF1306" s="4">
        <v>13.298918918918918</v>
      </c>
      <c r="AG1306" s="4">
        <v>0</v>
      </c>
      <c r="AH1306" s="4">
        <f t="shared" si="398"/>
        <v>13.298918918918918</v>
      </c>
    </row>
    <row r="1307" spans="1:34">
      <c r="A1307" s="16" t="s">
        <v>2908</v>
      </c>
      <c r="B1307" s="16" t="s">
        <v>515</v>
      </c>
      <c r="C1307" s="16" t="s">
        <v>2794</v>
      </c>
      <c r="D1307" s="19">
        <v>43525</v>
      </c>
      <c r="E1307" s="16" t="s">
        <v>111</v>
      </c>
      <c r="F1307" s="20">
        <v>50</v>
      </c>
      <c r="G1307" s="20">
        <v>0</v>
      </c>
      <c r="H1307" s="20">
        <v>46</v>
      </c>
      <c r="I1307" s="20">
        <v>6</v>
      </c>
      <c r="J1307" s="21">
        <f t="shared" si="389"/>
        <v>558</v>
      </c>
      <c r="K1307" s="22">
        <v>1486.99</v>
      </c>
      <c r="L1307" s="19">
        <v>44804</v>
      </c>
      <c r="M1307" s="22">
        <v>104.08</v>
      </c>
      <c r="N1307" s="22">
        <v>1382.91</v>
      </c>
      <c r="O1307" s="22">
        <f t="shared" si="390"/>
        <v>1402.73</v>
      </c>
      <c r="P1307" s="22">
        <v>19.82</v>
      </c>
      <c r="Q1307" s="22">
        <f t="shared" si="391"/>
        <v>2.4775</v>
      </c>
      <c r="R1307" s="22">
        <f t="shared" si="392"/>
        <v>9.91</v>
      </c>
      <c r="S1307" s="22">
        <f t="shared" si="393"/>
        <v>1373</v>
      </c>
      <c r="U1307" s="22">
        <v>1402.73</v>
      </c>
      <c r="V1307" s="23">
        <v>40</v>
      </c>
      <c r="W1307" s="23">
        <v>50</v>
      </c>
      <c r="X1307" s="23">
        <f t="shared" si="394"/>
        <v>-10</v>
      </c>
      <c r="Y1307" s="24">
        <f t="shared" si="395"/>
        <v>-120</v>
      </c>
      <c r="Z1307" s="24">
        <f t="shared" si="396"/>
        <v>446</v>
      </c>
      <c r="AA1307" s="22">
        <f t="shared" si="400"/>
        <v>3.145134529147982</v>
      </c>
      <c r="AB1307" s="22">
        <f t="shared" si="401"/>
        <v>37.741614349775787</v>
      </c>
      <c r="AC1307" s="22">
        <f t="shared" si="399"/>
        <v>1364.9883856502242</v>
      </c>
      <c r="AD1307" s="22">
        <f t="shared" si="397"/>
        <v>-8.0116143497757548</v>
      </c>
      <c r="AE1307" s="24"/>
      <c r="AF1307" s="4">
        <v>37.741614349775787</v>
      </c>
      <c r="AG1307" s="4">
        <v>0</v>
      </c>
      <c r="AH1307" s="4">
        <f t="shared" si="398"/>
        <v>37.741614349775787</v>
      </c>
    </row>
    <row r="1308" spans="1:34">
      <c r="A1308" s="16" t="s">
        <v>2909</v>
      </c>
      <c r="B1308" s="16" t="s">
        <v>515</v>
      </c>
      <c r="C1308" s="16" t="s">
        <v>2910</v>
      </c>
      <c r="D1308" s="19">
        <v>43556</v>
      </c>
      <c r="E1308" s="16" t="s">
        <v>111</v>
      </c>
      <c r="F1308" s="20">
        <v>50</v>
      </c>
      <c r="G1308" s="20">
        <v>0</v>
      </c>
      <c r="H1308" s="20">
        <v>46</v>
      </c>
      <c r="I1308" s="20">
        <v>7</v>
      </c>
      <c r="J1308" s="21">
        <f t="shared" si="389"/>
        <v>559</v>
      </c>
      <c r="K1308" s="22">
        <v>743.65</v>
      </c>
      <c r="L1308" s="19">
        <v>44804</v>
      </c>
      <c r="M1308" s="22">
        <v>50.81</v>
      </c>
      <c r="N1308" s="22">
        <v>692.84</v>
      </c>
      <c r="O1308" s="22">
        <f t="shared" si="390"/>
        <v>702.75</v>
      </c>
      <c r="P1308" s="22">
        <v>9.91</v>
      </c>
      <c r="Q1308" s="22">
        <f t="shared" si="391"/>
        <v>1.23875</v>
      </c>
      <c r="R1308" s="22">
        <f t="shared" si="392"/>
        <v>4.9550000000000001</v>
      </c>
      <c r="S1308" s="22">
        <f t="shared" si="393"/>
        <v>687.88499999999999</v>
      </c>
      <c r="U1308" s="22">
        <v>702.75</v>
      </c>
      <c r="V1308" s="23">
        <v>40</v>
      </c>
      <c r="W1308" s="23">
        <v>50</v>
      </c>
      <c r="X1308" s="23">
        <f t="shared" si="394"/>
        <v>-10</v>
      </c>
      <c r="Y1308" s="24">
        <f t="shared" si="395"/>
        <v>-120</v>
      </c>
      <c r="Z1308" s="24">
        <f t="shared" si="396"/>
        <v>447</v>
      </c>
      <c r="AA1308" s="22">
        <f t="shared" si="400"/>
        <v>1.5721476510067114</v>
      </c>
      <c r="AB1308" s="22">
        <f t="shared" si="401"/>
        <v>18.865771812080538</v>
      </c>
      <c r="AC1308" s="22">
        <f t="shared" si="399"/>
        <v>683.88422818791946</v>
      </c>
      <c r="AD1308" s="22">
        <f t="shared" si="397"/>
        <v>-4.0007718120805293</v>
      </c>
      <c r="AE1308" s="24"/>
      <c r="AF1308" s="4">
        <v>18.865771812080538</v>
      </c>
      <c r="AG1308" s="4">
        <v>0</v>
      </c>
      <c r="AH1308" s="4">
        <f t="shared" si="398"/>
        <v>18.865771812080538</v>
      </c>
    </row>
    <row r="1309" spans="1:34">
      <c r="A1309" s="16" t="s">
        <v>2911</v>
      </c>
      <c r="B1309" s="16" t="s">
        <v>515</v>
      </c>
      <c r="C1309" s="16" t="s">
        <v>2763</v>
      </c>
      <c r="D1309" s="19">
        <v>43556</v>
      </c>
      <c r="E1309" s="16" t="s">
        <v>111</v>
      </c>
      <c r="F1309" s="20">
        <v>50</v>
      </c>
      <c r="G1309" s="20">
        <v>0</v>
      </c>
      <c r="H1309" s="20">
        <v>46</v>
      </c>
      <c r="I1309" s="20">
        <v>7</v>
      </c>
      <c r="J1309" s="21">
        <f t="shared" si="389"/>
        <v>559</v>
      </c>
      <c r="K1309" s="22">
        <v>5705.44</v>
      </c>
      <c r="L1309" s="19">
        <v>44804</v>
      </c>
      <c r="M1309" s="22">
        <v>389.87</v>
      </c>
      <c r="N1309" s="22">
        <v>5315.57</v>
      </c>
      <c r="O1309" s="22">
        <f t="shared" si="390"/>
        <v>5391.6399999999994</v>
      </c>
      <c r="P1309" s="22">
        <v>76.069999999999993</v>
      </c>
      <c r="Q1309" s="22">
        <f t="shared" si="391"/>
        <v>9.5087499999999991</v>
      </c>
      <c r="R1309" s="22">
        <f t="shared" si="392"/>
        <v>38.034999999999997</v>
      </c>
      <c r="S1309" s="22">
        <f t="shared" si="393"/>
        <v>5277.5349999999999</v>
      </c>
      <c r="U1309" s="22">
        <v>5391.6399999999994</v>
      </c>
      <c r="V1309" s="23">
        <v>40</v>
      </c>
      <c r="W1309" s="23">
        <v>50</v>
      </c>
      <c r="X1309" s="23">
        <f t="shared" si="394"/>
        <v>-10</v>
      </c>
      <c r="Y1309" s="24">
        <f t="shared" si="395"/>
        <v>-120</v>
      </c>
      <c r="Z1309" s="24">
        <f t="shared" si="396"/>
        <v>447</v>
      </c>
      <c r="AA1309" s="22">
        <f t="shared" si="400"/>
        <v>12.061834451901564</v>
      </c>
      <c r="AB1309" s="22">
        <f t="shared" si="401"/>
        <v>144.74201342281879</v>
      </c>
      <c r="AC1309" s="22">
        <f t="shared" si="399"/>
        <v>5246.8979865771807</v>
      </c>
      <c r="AD1309" s="22">
        <f t="shared" si="397"/>
        <v>-30.637013422819109</v>
      </c>
      <c r="AE1309" s="24"/>
      <c r="AF1309" s="4">
        <v>144.74201342281879</v>
      </c>
      <c r="AG1309" s="4">
        <v>0</v>
      </c>
      <c r="AH1309" s="4">
        <f t="shared" si="398"/>
        <v>144.74201342281879</v>
      </c>
    </row>
    <row r="1310" spans="1:34">
      <c r="A1310" s="16" t="s">
        <v>2912</v>
      </c>
      <c r="B1310" s="16" t="s">
        <v>515</v>
      </c>
      <c r="C1310" s="16" t="s">
        <v>2794</v>
      </c>
      <c r="D1310" s="19">
        <v>43556</v>
      </c>
      <c r="E1310" s="16" t="s">
        <v>111</v>
      </c>
      <c r="F1310" s="20">
        <v>50</v>
      </c>
      <c r="G1310" s="20">
        <v>0</v>
      </c>
      <c r="H1310" s="20">
        <v>46</v>
      </c>
      <c r="I1310" s="20">
        <v>7</v>
      </c>
      <c r="J1310" s="21">
        <f t="shared" si="389"/>
        <v>559</v>
      </c>
      <c r="K1310" s="22">
        <v>447.2</v>
      </c>
      <c r="L1310" s="19">
        <v>44804</v>
      </c>
      <c r="M1310" s="22">
        <v>30.55</v>
      </c>
      <c r="N1310" s="22">
        <v>416.65</v>
      </c>
      <c r="O1310" s="22">
        <f t="shared" si="390"/>
        <v>422.60999999999996</v>
      </c>
      <c r="P1310" s="22">
        <v>5.96</v>
      </c>
      <c r="Q1310" s="22">
        <f t="shared" si="391"/>
        <v>0.745</v>
      </c>
      <c r="R1310" s="22">
        <f t="shared" si="392"/>
        <v>2.98</v>
      </c>
      <c r="S1310" s="22">
        <f t="shared" si="393"/>
        <v>413.66999999999996</v>
      </c>
      <c r="U1310" s="22">
        <v>422.60999999999996</v>
      </c>
      <c r="V1310" s="23">
        <v>40</v>
      </c>
      <c r="W1310" s="23">
        <v>50</v>
      </c>
      <c r="X1310" s="23">
        <f t="shared" si="394"/>
        <v>-10</v>
      </c>
      <c r="Y1310" s="24">
        <f t="shared" si="395"/>
        <v>-120</v>
      </c>
      <c r="Z1310" s="24">
        <f t="shared" si="396"/>
        <v>447</v>
      </c>
      <c r="AA1310" s="22">
        <f t="shared" si="400"/>
        <v>0.94543624161073814</v>
      </c>
      <c r="AB1310" s="22">
        <f t="shared" si="401"/>
        <v>11.345234899328858</v>
      </c>
      <c r="AC1310" s="22">
        <f t="shared" si="399"/>
        <v>411.26476510067107</v>
      </c>
      <c r="AD1310" s="22">
        <f t="shared" si="397"/>
        <v>-2.4052348993288888</v>
      </c>
      <c r="AE1310" s="24"/>
      <c r="AF1310" s="4">
        <v>11.345234899328858</v>
      </c>
      <c r="AG1310" s="4">
        <v>0</v>
      </c>
      <c r="AH1310" s="4">
        <f t="shared" si="398"/>
        <v>11.345234899328858</v>
      </c>
    </row>
    <row r="1311" spans="1:34">
      <c r="A1311" s="16" t="s">
        <v>2913</v>
      </c>
      <c r="B1311" s="16" t="s">
        <v>515</v>
      </c>
      <c r="C1311" s="16" t="s">
        <v>2794</v>
      </c>
      <c r="D1311" s="19">
        <v>43586</v>
      </c>
      <c r="E1311" s="16" t="s">
        <v>111</v>
      </c>
      <c r="F1311" s="20">
        <v>50</v>
      </c>
      <c r="G1311" s="20">
        <v>0</v>
      </c>
      <c r="H1311" s="20">
        <v>46</v>
      </c>
      <c r="I1311" s="20">
        <v>8</v>
      </c>
      <c r="J1311" s="21">
        <f t="shared" si="389"/>
        <v>560</v>
      </c>
      <c r="K1311" s="22">
        <v>3346.92</v>
      </c>
      <c r="L1311" s="19">
        <v>44804</v>
      </c>
      <c r="M1311" s="22">
        <v>218.17</v>
      </c>
      <c r="N1311" s="22">
        <v>3128.75</v>
      </c>
      <c r="O1311" s="22">
        <f t="shared" si="390"/>
        <v>3173.37</v>
      </c>
      <c r="P1311" s="22">
        <v>44.62</v>
      </c>
      <c r="Q1311" s="22">
        <f t="shared" si="391"/>
        <v>5.5774999999999997</v>
      </c>
      <c r="R1311" s="22">
        <f t="shared" si="392"/>
        <v>22.31</v>
      </c>
      <c r="S1311" s="22">
        <f t="shared" si="393"/>
        <v>3106.44</v>
      </c>
      <c r="U1311" s="22">
        <v>3173.37</v>
      </c>
      <c r="V1311" s="23">
        <v>40</v>
      </c>
      <c r="W1311" s="23">
        <v>50</v>
      </c>
      <c r="X1311" s="23">
        <f t="shared" si="394"/>
        <v>-10</v>
      </c>
      <c r="Y1311" s="24">
        <f t="shared" si="395"/>
        <v>-120</v>
      </c>
      <c r="Z1311" s="24">
        <f t="shared" si="396"/>
        <v>448</v>
      </c>
      <c r="AA1311" s="22">
        <f t="shared" si="400"/>
        <v>7.0834151785714283</v>
      </c>
      <c r="AB1311" s="22">
        <f t="shared" si="401"/>
        <v>85.00098214285714</v>
      </c>
      <c r="AC1311" s="22">
        <f t="shared" si="399"/>
        <v>3088.3690178571428</v>
      </c>
      <c r="AD1311" s="22">
        <f t="shared" si="397"/>
        <v>-18.070982142857247</v>
      </c>
      <c r="AE1311" s="24"/>
      <c r="AF1311" s="4">
        <v>85.00098214285714</v>
      </c>
      <c r="AG1311" s="4">
        <v>0</v>
      </c>
      <c r="AH1311" s="4">
        <f t="shared" si="398"/>
        <v>85.00098214285714</v>
      </c>
    </row>
    <row r="1312" spans="1:34">
      <c r="A1312" s="16" t="s">
        <v>2914</v>
      </c>
      <c r="B1312" s="16" t="s">
        <v>515</v>
      </c>
      <c r="C1312" s="16" t="s">
        <v>2794</v>
      </c>
      <c r="D1312" s="19">
        <v>43617</v>
      </c>
      <c r="E1312" s="16" t="s">
        <v>111</v>
      </c>
      <c r="F1312" s="20">
        <v>50</v>
      </c>
      <c r="G1312" s="20">
        <v>0</v>
      </c>
      <c r="H1312" s="20">
        <v>46</v>
      </c>
      <c r="I1312" s="20">
        <v>9</v>
      </c>
      <c r="J1312" s="21">
        <f t="shared" ref="J1312:J1375" si="402">(H1312*12)+I1312</f>
        <v>561</v>
      </c>
      <c r="K1312" s="22">
        <v>369.6</v>
      </c>
      <c r="L1312" s="19">
        <v>44804</v>
      </c>
      <c r="M1312" s="22">
        <v>24.01</v>
      </c>
      <c r="N1312" s="22">
        <v>345.59</v>
      </c>
      <c r="O1312" s="22">
        <f t="shared" ref="O1312:O1375" si="403">+N1312+P1312</f>
        <v>350.51</v>
      </c>
      <c r="P1312" s="22">
        <v>4.92</v>
      </c>
      <c r="Q1312" s="22">
        <f t="shared" ref="Q1312:Q1366" si="404">+P1312/8</f>
        <v>0.61499999999999999</v>
      </c>
      <c r="R1312" s="22">
        <f t="shared" ref="R1312:R1375" si="405">+Q1312*4</f>
        <v>2.46</v>
      </c>
      <c r="S1312" s="22">
        <f t="shared" ref="S1312:S1375" si="406">+O1312-P1312-R1312</f>
        <v>343.13</v>
      </c>
      <c r="U1312" s="22">
        <v>350.51</v>
      </c>
      <c r="V1312" s="23">
        <v>40</v>
      </c>
      <c r="W1312" s="23">
        <v>50</v>
      </c>
      <c r="X1312" s="23">
        <f t="shared" ref="X1312:X1375" si="407">+V1312-W1312</f>
        <v>-10</v>
      </c>
      <c r="Y1312" s="24">
        <f t="shared" ref="Y1312:Y1375" si="408">+X1312*12</f>
        <v>-120</v>
      </c>
      <c r="Z1312" s="24">
        <f t="shared" ref="Z1312:Z1366" si="409">+J1312+Y1312+8</f>
        <v>449</v>
      </c>
      <c r="AA1312" s="22">
        <f t="shared" si="400"/>
        <v>0.78064587973273936</v>
      </c>
      <c r="AB1312" s="22">
        <f t="shared" si="401"/>
        <v>9.3677505567928723</v>
      </c>
      <c r="AC1312" s="22">
        <f t="shared" si="399"/>
        <v>341.14224944320711</v>
      </c>
      <c r="AD1312" s="22">
        <f t="shared" ref="AD1312:AD1375" si="410">+AC1312-S1312</f>
        <v>-1.9877505567928893</v>
      </c>
      <c r="AE1312" s="24"/>
      <c r="AF1312" s="4">
        <v>9.3677505567928723</v>
      </c>
      <c r="AG1312" s="4">
        <v>0</v>
      </c>
      <c r="AH1312" s="4">
        <f t="shared" ref="AH1312:AH1375" si="411">+AF1312+AG1312</f>
        <v>9.3677505567928723</v>
      </c>
    </row>
    <row r="1313" spans="1:34">
      <c r="A1313" s="16" t="s">
        <v>2915</v>
      </c>
      <c r="B1313" s="16" t="s">
        <v>515</v>
      </c>
      <c r="C1313" s="16" t="s">
        <v>2794</v>
      </c>
      <c r="D1313" s="19">
        <v>43647</v>
      </c>
      <c r="E1313" s="16" t="s">
        <v>111</v>
      </c>
      <c r="F1313" s="20">
        <v>50</v>
      </c>
      <c r="G1313" s="20">
        <v>0</v>
      </c>
      <c r="H1313" s="20">
        <v>46</v>
      </c>
      <c r="I1313" s="20">
        <v>10</v>
      </c>
      <c r="J1313" s="21">
        <f t="shared" si="402"/>
        <v>562</v>
      </c>
      <c r="K1313" s="22">
        <v>2244.59</v>
      </c>
      <c r="L1313" s="19">
        <v>44804</v>
      </c>
      <c r="M1313" s="22">
        <v>142.15</v>
      </c>
      <c r="N1313" s="22">
        <v>2102.44</v>
      </c>
      <c r="O1313" s="22">
        <f t="shared" si="403"/>
        <v>2132.36</v>
      </c>
      <c r="P1313" s="22">
        <v>29.92</v>
      </c>
      <c r="Q1313" s="22">
        <f t="shared" si="404"/>
        <v>3.74</v>
      </c>
      <c r="R1313" s="22">
        <f t="shared" si="405"/>
        <v>14.96</v>
      </c>
      <c r="S1313" s="22">
        <f t="shared" si="406"/>
        <v>2087.48</v>
      </c>
      <c r="U1313" s="22">
        <v>2132.36</v>
      </c>
      <c r="V1313" s="23">
        <v>40</v>
      </c>
      <c r="W1313" s="23">
        <v>50</v>
      </c>
      <c r="X1313" s="23">
        <f t="shared" si="407"/>
        <v>-10</v>
      </c>
      <c r="Y1313" s="24">
        <f t="shared" si="408"/>
        <v>-120</v>
      </c>
      <c r="Z1313" s="24">
        <f t="shared" si="409"/>
        <v>450</v>
      </c>
      <c r="AA1313" s="22">
        <f t="shared" si="400"/>
        <v>4.7385777777777784</v>
      </c>
      <c r="AB1313" s="22">
        <f t="shared" si="401"/>
        <v>56.862933333333345</v>
      </c>
      <c r="AC1313" s="22">
        <f t="shared" si="399"/>
        <v>2075.4970666666668</v>
      </c>
      <c r="AD1313" s="22">
        <f t="shared" si="410"/>
        <v>-11.982933333333222</v>
      </c>
      <c r="AE1313" s="24"/>
      <c r="AF1313" s="4">
        <v>56.862933333333345</v>
      </c>
      <c r="AG1313" s="4">
        <v>0</v>
      </c>
      <c r="AH1313" s="4">
        <f t="shared" si="411"/>
        <v>56.862933333333345</v>
      </c>
    </row>
    <row r="1314" spans="1:34">
      <c r="A1314" s="16" t="s">
        <v>2916</v>
      </c>
      <c r="B1314" s="16" t="s">
        <v>515</v>
      </c>
      <c r="C1314" s="16" t="s">
        <v>2917</v>
      </c>
      <c r="D1314" s="19">
        <v>43647</v>
      </c>
      <c r="E1314" s="16" t="s">
        <v>111</v>
      </c>
      <c r="F1314" s="20">
        <v>50</v>
      </c>
      <c r="G1314" s="20">
        <v>0</v>
      </c>
      <c r="H1314" s="20">
        <v>46</v>
      </c>
      <c r="I1314" s="20">
        <v>10</v>
      </c>
      <c r="J1314" s="21">
        <f t="shared" si="402"/>
        <v>562</v>
      </c>
      <c r="K1314" s="22">
        <v>1562.67</v>
      </c>
      <c r="L1314" s="19">
        <v>44804</v>
      </c>
      <c r="M1314" s="22">
        <v>98.96</v>
      </c>
      <c r="N1314" s="22">
        <v>1463.71</v>
      </c>
      <c r="O1314" s="22">
        <f t="shared" si="403"/>
        <v>1484.54</v>
      </c>
      <c r="P1314" s="22">
        <v>20.83</v>
      </c>
      <c r="Q1314" s="22">
        <f t="shared" si="404"/>
        <v>2.6037499999999998</v>
      </c>
      <c r="R1314" s="22">
        <f t="shared" si="405"/>
        <v>10.414999999999999</v>
      </c>
      <c r="S1314" s="22">
        <f t="shared" si="406"/>
        <v>1453.2950000000001</v>
      </c>
      <c r="U1314" s="22">
        <v>1484.54</v>
      </c>
      <c r="V1314" s="23">
        <v>40</v>
      </c>
      <c r="W1314" s="23">
        <v>50</v>
      </c>
      <c r="X1314" s="23">
        <f t="shared" si="407"/>
        <v>-10</v>
      </c>
      <c r="Y1314" s="24">
        <f t="shared" si="408"/>
        <v>-120</v>
      </c>
      <c r="Z1314" s="24">
        <f t="shared" si="409"/>
        <v>450</v>
      </c>
      <c r="AA1314" s="22">
        <f t="shared" si="400"/>
        <v>3.2989777777777776</v>
      </c>
      <c r="AB1314" s="22">
        <f t="shared" si="401"/>
        <v>39.587733333333333</v>
      </c>
      <c r="AC1314" s="22">
        <f t="shared" si="399"/>
        <v>1444.9522666666667</v>
      </c>
      <c r="AD1314" s="22">
        <f t="shared" si="410"/>
        <v>-8.3427333333333991</v>
      </c>
      <c r="AE1314" s="24"/>
      <c r="AF1314" s="4">
        <v>39.587733333333333</v>
      </c>
      <c r="AG1314" s="4">
        <v>0</v>
      </c>
      <c r="AH1314" s="4">
        <f t="shared" si="411"/>
        <v>39.587733333333333</v>
      </c>
    </row>
    <row r="1315" spans="1:34">
      <c r="A1315" s="16" t="s">
        <v>2918</v>
      </c>
      <c r="B1315" s="16" t="s">
        <v>515</v>
      </c>
      <c r="C1315" s="16" t="s">
        <v>2919</v>
      </c>
      <c r="D1315" s="19">
        <v>43647</v>
      </c>
      <c r="E1315" s="16" t="s">
        <v>111</v>
      </c>
      <c r="F1315" s="20">
        <v>50</v>
      </c>
      <c r="G1315" s="20">
        <v>0</v>
      </c>
      <c r="H1315" s="20">
        <v>46</v>
      </c>
      <c r="I1315" s="20">
        <v>10</v>
      </c>
      <c r="J1315" s="21">
        <f t="shared" si="402"/>
        <v>562</v>
      </c>
      <c r="K1315" s="22">
        <v>16149.13</v>
      </c>
      <c r="L1315" s="19">
        <v>44804</v>
      </c>
      <c r="M1315" s="22">
        <v>1022.77</v>
      </c>
      <c r="N1315" s="22">
        <v>15126.36</v>
      </c>
      <c r="O1315" s="22">
        <f t="shared" si="403"/>
        <v>15341.68</v>
      </c>
      <c r="P1315" s="22">
        <v>215.32</v>
      </c>
      <c r="Q1315" s="22">
        <f t="shared" si="404"/>
        <v>26.914999999999999</v>
      </c>
      <c r="R1315" s="22">
        <f t="shared" si="405"/>
        <v>107.66</v>
      </c>
      <c r="S1315" s="22">
        <f t="shared" si="406"/>
        <v>15018.7</v>
      </c>
      <c r="U1315" s="22">
        <v>15341.68</v>
      </c>
      <c r="V1315" s="23">
        <v>40</v>
      </c>
      <c r="W1315" s="23">
        <v>50</v>
      </c>
      <c r="X1315" s="23">
        <f t="shared" si="407"/>
        <v>-10</v>
      </c>
      <c r="Y1315" s="24">
        <f t="shared" si="408"/>
        <v>-120</v>
      </c>
      <c r="Z1315" s="24">
        <f t="shared" si="409"/>
        <v>450</v>
      </c>
      <c r="AA1315" s="22">
        <f t="shared" si="400"/>
        <v>34.092622222222225</v>
      </c>
      <c r="AB1315" s="22">
        <f t="shared" si="401"/>
        <v>409.11146666666673</v>
      </c>
      <c r="AC1315" s="22">
        <f t="shared" si="399"/>
        <v>14932.568533333333</v>
      </c>
      <c r="AD1315" s="22">
        <f t="shared" si="410"/>
        <v>-86.13146666666762</v>
      </c>
      <c r="AE1315" s="24"/>
      <c r="AF1315" s="4">
        <v>409.11146666666673</v>
      </c>
      <c r="AG1315" s="4">
        <v>0</v>
      </c>
      <c r="AH1315" s="4">
        <f t="shared" si="411"/>
        <v>409.11146666666673</v>
      </c>
    </row>
    <row r="1316" spans="1:34">
      <c r="A1316" s="16" t="s">
        <v>2920</v>
      </c>
      <c r="B1316" s="16" t="s">
        <v>515</v>
      </c>
      <c r="C1316" s="16" t="s">
        <v>2794</v>
      </c>
      <c r="D1316" s="19">
        <v>43678</v>
      </c>
      <c r="E1316" s="16" t="s">
        <v>111</v>
      </c>
      <c r="F1316" s="20">
        <v>50</v>
      </c>
      <c r="G1316" s="20">
        <v>0</v>
      </c>
      <c r="H1316" s="20">
        <v>46</v>
      </c>
      <c r="I1316" s="20">
        <v>11</v>
      </c>
      <c r="J1316" s="21">
        <f t="shared" si="402"/>
        <v>563</v>
      </c>
      <c r="K1316" s="22">
        <v>2032.98</v>
      </c>
      <c r="L1316" s="19">
        <v>44804</v>
      </c>
      <c r="M1316" s="22">
        <v>125.36</v>
      </c>
      <c r="N1316" s="22">
        <v>1907.62</v>
      </c>
      <c r="O1316" s="22">
        <f t="shared" si="403"/>
        <v>1934.7199999999998</v>
      </c>
      <c r="P1316" s="22">
        <v>27.1</v>
      </c>
      <c r="Q1316" s="22">
        <f t="shared" si="404"/>
        <v>3.3875000000000002</v>
      </c>
      <c r="R1316" s="22">
        <f t="shared" si="405"/>
        <v>13.55</v>
      </c>
      <c r="S1316" s="22">
        <f t="shared" si="406"/>
        <v>1894.07</v>
      </c>
      <c r="U1316" s="22">
        <v>1934.7199999999998</v>
      </c>
      <c r="V1316" s="23">
        <v>40</v>
      </c>
      <c r="W1316" s="23">
        <v>50</v>
      </c>
      <c r="X1316" s="23">
        <f t="shared" si="407"/>
        <v>-10</v>
      </c>
      <c r="Y1316" s="24">
        <f t="shared" si="408"/>
        <v>-120</v>
      </c>
      <c r="Z1316" s="24">
        <f t="shared" si="409"/>
        <v>451</v>
      </c>
      <c r="AA1316" s="22">
        <f t="shared" si="400"/>
        <v>4.2898447893569838</v>
      </c>
      <c r="AB1316" s="22">
        <f t="shared" si="401"/>
        <v>51.478137472283805</v>
      </c>
      <c r="AC1316" s="22">
        <f t="shared" si="399"/>
        <v>1883.241862527716</v>
      </c>
      <c r="AD1316" s="22">
        <f t="shared" si="410"/>
        <v>-10.82813747228397</v>
      </c>
      <c r="AE1316" s="24"/>
      <c r="AF1316" s="4">
        <v>51.478137472283805</v>
      </c>
      <c r="AG1316" s="4">
        <v>0</v>
      </c>
      <c r="AH1316" s="4">
        <f t="shared" si="411"/>
        <v>51.478137472283805</v>
      </c>
    </row>
    <row r="1317" spans="1:34">
      <c r="A1317" s="16" t="s">
        <v>2921</v>
      </c>
      <c r="B1317" s="16" t="s">
        <v>515</v>
      </c>
      <c r="C1317" s="16" t="s">
        <v>2794</v>
      </c>
      <c r="D1317" s="19">
        <v>43709</v>
      </c>
      <c r="E1317" s="16" t="s">
        <v>111</v>
      </c>
      <c r="F1317" s="20">
        <v>50</v>
      </c>
      <c r="G1317" s="20">
        <v>0</v>
      </c>
      <c r="H1317" s="20">
        <v>47</v>
      </c>
      <c r="I1317" s="20">
        <v>0</v>
      </c>
      <c r="J1317" s="21">
        <f t="shared" si="402"/>
        <v>564</v>
      </c>
      <c r="K1317" s="22">
        <v>444.02</v>
      </c>
      <c r="L1317" s="19">
        <v>44804</v>
      </c>
      <c r="M1317" s="22">
        <v>26.64</v>
      </c>
      <c r="N1317" s="22">
        <v>417.38</v>
      </c>
      <c r="O1317" s="22">
        <f t="shared" si="403"/>
        <v>423.3</v>
      </c>
      <c r="P1317" s="22">
        <v>5.92</v>
      </c>
      <c r="Q1317" s="22">
        <f t="shared" si="404"/>
        <v>0.74</v>
      </c>
      <c r="R1317" s="22">
        <f t="shared" si="405"/>
        <v>2.96</v>
      </c>
      <c r="S1317" s="22">
        <f t="shared" si="406"/>
        <v>414.42</v>
      </c>
      <c r="U1317" s="22">
        <v>423.3</v>
      </c>
      <c r="V1317" s="23">
        <v>40</v>
      </c>
      <c r="W1317" s="23">
        <v>50</v>
      </c>
      <c r="X1317" s="23">
        <f t="shared" si="407"/>
        <v>-10</v>
      </c>
      <c r="Y1317" s="24">
        <f t="shared" si="408"/>
        <v>-120</v>
      </c>
      <c r="Z1317" s="24">
        <f t="shared" si="409"/>
        <v>452</v>
      </c>
      <c r="AA1317" s="22">
        <f t="shared" si="400"/>
        <v>0.93650442477876106</v>
      </c>
      <c r="AB1317" s="22">
        <f t="shared" si="401"/>
        <v>11.238053097345134</v>
      </c>
      <c r="AC1317" s="22">
        <f t="shared" si="399"/>
        <v>412.06194690265488</v>
      </c>
      <c r="AD1317" s="22">
        <f t="shared" si="410"/>
        <v>-2.3580530973451346</v>
      </c>
      <c r="AE1317" s="24"/>
      <c r="AF1317" s="4">
        <v>11.238053097345134</v>
      </c>
      <c r="AG1317" s="4">
        <v>0</v>
      </c>
      <c r="AH1317" s="4">
        <f t="shared" si="411"/>
        <v>11.238053097345134</v>
      </c>
    </row>
    <row r="1318" spans="1:34">
      <c r="A1318" s="16" t="s">
        <v>2922</v>
      </c>
      <c r="B1318" s="16" t="s">
        <v>515</v>
      </c>
      <c r="C1318" s="16" t="s">
        <v>2794</v>
      </c>
      <c r="D1318" s="19">
        <v>43739</v>
      </c>
      <c r="E1318" s="16" t="s">
        <v>111</v>
      </c>
      <c r="F1318" s="20">
        <v>50</v>
      </c>
      <c r="G1318" s="20">
        <v>0</v>
      </c>
      <c r="H1318" s="20">
        <v>47</v>
      </c>
      <c r="I1318" s="20">
        <v>1</v>
      </c>
      <c r="J1318" s="21">
        <f t="shared" si="402"/>
        <v>565</v>
      </c>
      <c r="K1318" s="22">
        <v>2108.88</v>
      </c>
      <c r="L1318" s="19">
        <v>44804</v>
      </c>
      <c r="M1318" s="22">
        <v>123.03</v>
      </c>
      <c r="N1318" s="22">
        <v>1985.85</v>
      </c>
      <c r="O1318" s="22">
        <f t="shared" si="403"/>
        <v>2013.9699999999998</v>
      </c>
      <c r="P1318" s="22">
        <v>28.12</v>
      </c>
      <c r="Q1318" s="22">
        <f t="shared" si="404"/>
        <v>3.5150000000000001</v>
      </c>
      <c r="R1318" s="22">
        <f t="shared" si="405"/>
        <v>14.06</v>
      </c>
      <c r="S1318" s="22">
        <f t="shared" si="406"/>
        <v>1971.79</v>
      </c>
      <c r="U1318" s="22">
        <v>2013.9699999999998</v>
      </c>
      <c r="V1318" s="23">
        <v>40</v>
      </c>
      <c r="W1318" s="23">
        <v>50</v>
      </c>
      <c r="X1318" s="23">
        <f t="shared" si="407"/>
        <v>-10</v>
      </c>
      <c r="Y1318" s="24">
        <f t="shared" si="408"/>
        <v>-120</v>
      </c>
      <c r="Z1318" s="24">
        <f t="shared" si="409"/>
        <v>453</v>
      </c>
      <c r="AA1318" s="22">
        <f t="shared" si="400"/>
        <v>4.445849889624724</v>
      </c>
      <c r="AB1318" s="22">
        <f t="shared" si="401"/>
        <v>53.350198675496685</v>
      </c>
      <c r="AC1318" s="22">
        <f t="shared" si="399"/>
        <v>1960.6198013245032</v>
      </c>
      <c r="AD1318" s="22">
        <f t="shared" si="410"/>
        <v>-11.170198675496749</v>
      </c>
      <c r="AE1318" s="24"/>
      <c r="AF1318" s="4">
        <v>53.350198675496685</v>
      </c>
      <c r="AG1318" s="4">
        <v>0</v>
      </c>
      <c r="AH1318" s="4">
        <f t="shared" si="411"/>
        <v>53.350198675496685</v>
      </c>
    </row>
    <row r="1319" spans="1:34">
      <c r="A1319" s="16" t="s">
        <v>2923</v>
      </c>
      <c r="B1319" s="16" t="s">
        <v>515</v>
      </c>
      <c r="C1319" s="16" t="s">
        <v>2794</v>
      </c>
      <c r="D1319" s="19">
        <v>43770</v>
      </c>
      <c r="E1319" s="16" t="s">
        <v>111</v>
      </c>
      <c r="F1319" s="20">
        <v>50</v>
      </c>
      <c r="G1319" s="20">
        <v>0</v>
      </c>
      <c r="H1319" s="20">
        <v>47</v>
      </c>
      <c r="I1319" s="20">
        <v>2</v>
      </c>
      <c r="J1319" s="21">
        <f t="shared" si="402"/>
        <v>566</v>
      </c>
      <c r="K1319" s="22">
        <v>3038.28</v>
      </c>
      <c r="L1319" s="19">
        <v>44804</v>
      </c>
      <c r="M1319" s="22">
        <v>172.18</v>
      </c>
      <c r="N1319" s="22">
        <v>2866.1</v>
      </c>
      <c r="O1319" s="22">
        <f t="shared" si="403"/>
        <v>2906.61</v>
      </c>
      <c r="P1319" s="22">
        <v>40.51</v>
      </c>
      <c r="Q1319" s="22">
        <f t="shared" si="404"/>
        <v>5.0637499999999998</v>
      </c>
      <c r="R1319" s="22">
        <f t="shared" si="405"/>
        <v>20.254999999999999</v>
      </c>
      <c r="S1319" s="22">
        <f t="shared" si="406"/>
        <v>2845.8449999999998</v>
      </c>
      <c r="U1319" s="22">
        <v>2906.61</v>
      </c>
      <c r="V1319" s="23">
        <v>40</v>
      </c>
      <c r="W1319" s="23">
        <v>50</v>
      </c>
      <c r="X1319" s="23">
        <f t="shared" si="407"/>
        <v>-10</v>
      </c>
      <c r="Y1319" s="24">
        <f t="shared" si="408"/>
        <v>-120</v>
      </c>
      <c r="Z1319" s="24">
        <f t="shared" si="409"/>
        <v>454</v>
      </c>
      <c r="AA1319" s="22">
        <f t="shared" si="400"/>
        <v>6.4022246696035241</v>
      </c>
      <c r="AB1319" s="22">
        <f t="shared" si="401"/>
        <v>76.826696035242293</v>
      </c>
      <c r="AC1319" s="22">
        <f t="shared" si="399"/>
        <v>2829.783303964758</v>
      </c>
      <c r="AD1319" s="22">
        <f t="shared" si="410"/>
        <v>-16.061696035241766</v>
      </c>
      <c r="AE1319" s="24"/>
      <c r="AF1319" s="4">
        <v>76.826696035242293</v>
      </c>
      <c r="AG1319" s="4">
        <v>0</v>
      </c>
      <c r="AH1319" s="4">
        <f t="shared" si="411"/>
        <v>76.826696035242293</v>
      </c>
    </row>
    <row r="1320" spans="1:34">
      <c r="A1320" s="16" t="s">
        <v>2924</v>
      </c>
      <c r="B1320" s="16" t="s">
        <v>515</v>
      </c>
      <c r="C1320" s="16" t="s">
        <v>2794</v>
      </c>
      <c r="D1320" s="19">
        <v>43800</v>
      </c>
      <c r="E1320" s="16" t="s">
        <v>111</v>
      </c>
      <c r="F1320" s="20">
        <v>50</v>
      </c>
      <c r="G1320" s="20">
        <v>0</v>
      </c>
      <c r="H1320" s="20">
        <v>47</v>
      </c>
      <c r="I1320" s="20">
        <v>3</v>
      </c>
      <c r="J1320" s="21">
        <f t="shared" si="402"/>
        <v>567</v>
      </c>
      <c r="K1320" s="22">
        <v>391.51</v>
      </c>
      <c r="L1320" s="19">
        <v>44804</v>
      </c>
      <c r="M1320" s="22">
        <v>21.53</v>
      </c>
      <c r="N1320" s="22">
        <v>369.98</v>
      </c>
      <c r="O1320" s="22">
        <f t="shared" si="403"/>
        <v>375.20000000000005</v>
      </c>
      <c r="P1320" s="22">
        <v>5.22</v>
      </c>
      <c r="Q1320" s="22">
        <f t="shared" si="404"/>
        <v>0.65249999999999997</v>
      </c>
      <c r="R1320" s="22">
        <f t="shared" si="405"/>
        <v>2.61</v>
      </c>
      <c r="S1320" s="22">
        <f t="shared" si="406"/>
        <v>367.37</v>
      </c>
      <c r="U1320" s="22">
        <v>375.20000000000005</v>
      </c>
      <c r="V1320" s="23">
        <v>40</v>
      </c>
      <c r="W1320" s="23">
        <v>50</v>
      </c>
      <c r="X1320" s="23">
        <f t="shared" si="407"/>
        <v>-10</v>
      </c>
      <c r="Y1320" s="24">
        <f t="shared" si="408"/>
        <v>-120</v>
      </c>
      <c r="Z1320" s="24">
        <f t="shared" si="409"/>
        <v>455</v>
      </c>
      <c r="AA1320" s="22">
        <f t="shared" si="400"/>
        <v>0.82461538461538475</v>
      </c>
      <c r="AB1320" s="22">
        <f t="shared" si="401"/>
        <v>9.8953846153846179</v>
      </c>
      <c r="AC1320" s="22">
        <f t="shared" ref="AC1320:AC1383" si="412">+U1320-AB1320</f>
        <v>365.30461538461543</v>
      </c>
      <c r="AD1320" s="22">
        <f t="shared" si="410"/>
        <v>-2.0653846153845734</v>
      </c>
      <c r="AE1320" s="24"/>
      <c r="AF1320" s="4">
        <v>9.8953846153846179</v>
      </c>
      <c r="AG1320" s="4">
        <v>0</v>
      </c>
      <c r="AH1320" s="4">
        <f t="shared" si="411"/>
        <v>9.8953846153846179</v>
      </c>
    </row>
    <row r="1321" spans="1:34">
      <c r="A1321" s="16" t="s">
        <v>2925</v>
      </c>
      <c r="B1321" s="16" t="s">
        <v>515</v>
      </c>
      <c r="C1321" s="16" t="s">
        <v>2794</v>
      </c>
      <c r="D1321" s="19">
        <v>43831</v>
      </c>
      <c r="E1321" s="16" t="s">
        <v>111</v>
      </c>
      <c r="F1321" s="20">
        <v>50</v>
      </c>
      <c r="G1321" s="20">
        <v>0</v>
      </c>
      <c r="H1321" s="20">
        <v>47</v>
      </c>
      <c r="I1321" s="20">
        <v>4</v>
      </c>
      <c r="J1321" s="21">
        <f t="shared" si="402"/>
        <v>568</v>
      </c>
      <c r="K1321" s="22">
        <v>346.06</v>
      </c>
      <c r="L1321" s="19">
        <v>44804</v>
      </c>
      <c r="M1321" s="22">
        <v>18.45</v>
      </c>
      <c r="N1321" s="22">
        <v>327.61</v>
      </c>
      <c r="O1321" s="22">
        <f t="shared" si="403"/>
        <v>332.22</v>
      </c>
      <c r="P1321" s="22">
        <v>4.6100000000000003</v>
      </c>
      <c r="Q1321" s="22">
        <f t="shared" si="404"/>
        <v>0.57625000000000004</v>
      </c>
      <c r="R1321" s="22">
        <f t="shared" si="405"/>
        <v>2.3050000000000002</v>
      </c>
      <c r="S1321" s="22">
        <f t="shared" si="406"/>
        <v>325.30500000000001</v>
      </c>
      <c r="U1321" s="22">
        <v>332.22</v>
      </c>
      <c r="V1321" s="23">
        <v>40</v>
      </c>
      <c r="W1321" s="23">
        <v>50</v>
      </c>
      <c r="X1321" s="23">
        <f t="shared" si="407"/>
        <v>-10</v>
      </c>
      <c r="Y1321" s="24">
        <f t="shared" si="408"/>
        <v>-120</v>
      </c>
      <c r="Z1321" s="24">
        <f t="shared" si="409"/>
        <v>456</v>
      </c>
      <c r="AA1321" s="22">
        <f t="shared" ref="AA1321:AA1384" si="413">+U1321/Z1321</f>
        <v>0.72855263157894745</v>
      </c>
      <c r="AB1321" s="22">
        <f t="shared" ref="AB1321:AB1366" si="414">+AA1321*12</f>
        <v>8.7426315789473694</v>
      </c>
      <c r="AC1321" s="22">
        <f t="shared" si="412"/>
        <v>323.47736842105263</v>
      </c>
      <c r="AD1321" s="22">
        <f t="shared" si="410"/>
        <v>-1.8276315789473756</v>
      </c>
      <c r="AE1321" s="24"/>
      <c r="AF1321" s="4">
        <v>8.7426315789473694</v>
      </c>
      <c r="AG1321" s="4">
        <v>0</v>
      </c>
      <c r="AH1321" s="4">
        <f t="shared" si="411"/>
        <v>8.7426315789473694</v>
      </c>
    </row>
    <row r="1322" spans="1:34">
      <c r="A1322" s="16" t="s">
        <v>2926</v>
      </c>
      <c r="B1322" s="16" t="s">
        <v>515</v>
      </c>
      <c r="C1322" s="16" t="s">
        <v>2927</v>
      </c>
      <c r="D1322" s="19">
        <v>43831</v>
      </c>
      <c r="E1322" s="16" t="s">
        <v>111</v>
      </c>
      <c r="F1322" s="20">
        <v>50</v>
      </c>
      <c r="G1322" s="20">
        <v>0</v>
      </c>
      <c r="H1322" s="20">
        <v>47</v>
      </c>
      <c r="I1322" s="20">
        <v>4</v>
      </c>
      <c r="J1322" s="21">
        <f t="shared" si="402"/>
        <v>568</v>
      </c>
      <c r="K1322" s="22">
        <v>192.71</v>
      </c>
      <c r="L1322" s="19">
        <v>44804</v>
      </c>
      <c r="M1322" s="22">
        <v>10.29</v>
      </c>
      <c r="N1322" s="22">
        <v>182.42</v>
      </c>
      <c r="O1322" s="22">
        <f t="shared" si="403"/>
        <v>184.98999999999998</v>
      </c>
      <c r="P1322" s="22">
        <v>2.57</v>
      </c>
      <c r="Q1322" s="22">
        <f t="shared" si="404"/>
        <v>0.32124999999999998</v>
      </c>
      <c r="R1322" s="22">
        <f t="shared" si="405"/>
        <v>1.2849999999999999</v>
      </c>
      <c r="S1322" s="22">
        <f t="shared" si="406"/>
        <v>181.13499999999999</v>
      </c>
      <c r="U1322" s="22">
        <v>184.98999999999998</v>
      </c>
      <c r="V1322" s="23">
        <v>40</v>
      </c>
      <c r="W1322" s="23">
        <v>50</v>
      </c>
      <c r="X1322" s="23">
        <f t="shared" si="407"/>
        <v>-10</v>
      </c>
      <c r="Y1322" s="24">
        <f t="shared" si="408"/>
        <v>-120</v>
      </c>
      <c r="Z1322" s="24">
        <f t="shared" si="409"/>
        <v>456</v>
      </c>
      <c r="AA1322" s="22">
        <f t="shared" si="413"/>
        <v>0.40567982456140345</v>
      </c>
      <c r="AB1322" s="22">
        <f t="shared" si="414"/>
        <v>4.8681578947368411</v>
      </c>
      <c r="AC1322" s="22">
        <f t="shared" si="412"/>
        <v>180.12184210526314</v>
      </c>
      <c r="AD1322" s="22">
        <f t="shared" si="410"/>
        <v>-1.0131578947368496</v>
      </c>
      <c r="AE1322" s="24"/>
      <c r="AF1322" s="4">
        <v>4.8681578947368411</v>
      </c>
      <c r="AG1322" s="4">
        <v>0</v>
      </c>
      <c r="AH1322" s="4">
        <f t="shared" si="411"/>
        <v>4.8681578947368411</v>
      </c>
    </row>
    <row r="1323" spans="1:34">
      <c r="A1323" s="16" t="s">
        <v>2928</v>
      </c>
      <c r="B1323" s="16" t="s">
        <v>515</v>
      </c>
      <c r="C1323" s="16" t="s">
        <v>2919</v>
      </c>
      <c r="D1323" s="19">
        <v>43831</v>
      </c>
      <c r="E1323" s="16" t="s">
        <v>111</v>
      </c>
      <c r="F1323" s="20">
        <v>50</v>
      </c>
      <c r="G1323" s="20">
        <v>0</v>
      </c>
      <c r="H1323" s="20">
        <v>47</v>
      </c>
      <c r="I1323" s="20">
        <v>4</v>
      </c>
      <c r="J1323" s="21">
        <f t="shared" si="402"/>
        <v>568</v>
      </c>
      <c r="K1323" s="22">
        <v>23903.919999999998</v>
      </c>
      <c r="L1323" s="19">
        <v>44804</v>
      </c>
      <c r="M1323" s="22">
        <v>1274.8800000000001</v>
      </c>
      <c r="N1323" s="22">
        <v>22629.040000000001</v>
      </c>
      <c r="O1323" s="22">
        <f t="shared" si="403"/>
        <v>22947.760000000002</v>
      </c>
      <c r="P1323" s="22">
        <v>318.72000000000003</v>
      </c>
      <c r="Q1323" s="22">
        <f t="shared" si="404"/>
        <v>39.840000000000003</v>
      </c>
      <c r="R1323" s="22">
        <f t="shared" si="405"/>
        <v>159.36000000000001</v>
      </c>
      <c r="S1323" s="22">
        <f t="shared" si="406"/>
        <v>22469.68</v>
      </c>
      <c r="U1323" s="22">
        <v>22947.760000000002</v>
      </c>
      <c r="V1323" s="23">
        <v>40</v>
      </c>
      <c r="W1323" s="23">
        <v>50</v>
      </c>
      <c r="X1323" s="23">
        <f t="shared" si="407"/>
        <v>-10</v>
      </c>
      <c r="Y1323" s="24">
        <f t="shared" si="408"/>
        <v>-120</v>
      </c>
      <c r="Z1323" s="24">
        <f t="shared" si="409"/>
        <v>456</v>
      </c>
      <c r="AA1323" s="22">
        <f t="shared" si="413"/>
        <v>50.324035087719302</v>
      </c>
      <c r="AB1323" s="22">
        <f t="shared" si="414"/>
        <v>603.88842105263166</v>
      </c>
      <c r="AC1323" s="22">
        <f t="shared" si="412"/>
        <v>22343.871578947372</v>
      </c>
      <c r="AD1323" s="22">
        <f t="shared" si="410"/>
        <v>-125.80842105262855</v>
      </c>
      <c r="AE1323" s="24"/>
      <c r="AF1323" s="4">
        <v>603.88842105263166</v>
      </c>
      <c r="AG1323" s="4">
        <v>0</v>
      </c>
      <c r="AH1323" s="4">
        <f t="shared" si="411"/>
        <v>603.88842105263166</v>
      </c>
    </row>
    <row r="1324" spans="1:34">
      <c r="A1324" s="16" t="s">
        <v>2929</v>
      </c>
      <c r="B1324" s="16" t="s">
        <v>515</v>
      </c>
      <c r="C1324" s="16" t="s">
        <v>2930</v>
      </c>
      <c r="D1324" s="19">
        <v>43831</v>
      </c>
      <c r="E1324" s="16" t="s">
        <v>111</v>
      </c>
      <c r="F1324" s="20">
        <v>50</v>
      </c>
      <c r="G1324" s="20">
        <v>0</v>
      </c>
      <c r="H1324" s="20">
        <v>47</v>
      </c>
      <c r="I1324" s="20">
        <v>4</v>
      </c>
      <c r="J1324" s="21">
        <f t="shared" si="402"/>
        <v>568</v>
      </c>
      <c r="K1324" s="22">
        <v>1425.89</v>
      </c>
      <c r="L1324" s="19">
        <v>44804</v>
      </c>
      <c r="M1324" s="22">
        <v>76.05</v>
      </c>
      <c r="N1324" s="22">
        <v>1349.84</v>
      </c>
      <c r="O1324" s="22">
        <f t="shared" si="403"/>
        <v>1368.85</v>
      </c>
      <c r="P1324" s="22">
        <v>19.010000000000002</v>
      </c>
      <c r="Q1324" s="22">
        <f t="shared" si="404"/>
        <v>2.3762500000000002</v>
      </c>
      <c r="R1324" s="22">
        <f t="shared" si="405"/>
        <v>9.5050000000000008</v>
      </c>
      <c r="S1324" s="22">
        <f t="shared" si="406"/>
        <v>1340.3349999999998</v>
      </c>
      <c r="U1324" s="22">
        <v>1368.85</v>
      </c>
      <c r="V1324" s="23">
        <v>40</v>
      </c>
      <c r="W1324" s="23">
        <v>50</v>
      </c>
      <c r="X1324" s="23">
        <f t="shared" si="407"/>
        <v>-10</v>
      </c>
      <c r="Y1324" s="24">
        <f t="shared" si="408"/>
        <v>-120</v>
      </c>
      <c r="Z1324" s="24">
        <f t="shared" si="409"/>
        <v>456</v>
      </c>
      <c r="AA1324" s="22">
        <f t="shared" si="413"/>
        <v>3.0018640350877193</v>
      </c>
      <c r="AB1324" s="22">
        <f t="shared" si="414"/>
        <v>36.022368421052633</v>
      </c>
      <c r="AC1324" s="22">
        <f t="shared" si="412"/>
        <v>1332.8276315789474</v>
      </c>
      <c r="AD1324" s="22">
        <f t="shared" si="410"/>
        <v>-7.5073684210524334</v>
      </c>
      <c r="AE1324" s="24"/>
      <c r="AF1324" s="4">
        <v>36.022368421052633</v>
      </c>
      <c r="AG1324" s="4">
        <v>0</v>
      </c>
      <c r="AH1324" s="4">
        <f t="shared" si="411"/>
        <v>36.022368421052633</v>
      </c>
    </row>
    <row r="1325" spans="1:34">
      <c r="A1325" s="16" t="s">
        <v>2931</v>
      </c>
      <c r="B1325" s="16" t="s">
        <v>515</v>
      </c>
      <c r="C1325" s="16" t="s">
        <v>2932</v>
      </c>
      <c r="D1325" s="19">
        <v>43862</v>
      </c>
      <c r="E1325" s="16" t="s">
        <v>111</v>
      </c>
      <c r="F1325" s="20">
        <v>50</v>
      </c>
      <c r="G1325" s="20">
        <v>0</v>
      </c>
      <c r="H1325" s="20">
        <v>47</v>
      </c>
      <c r="I1325" s="20">
        <v>5</v>
      </c>
      <c r="J1325" s="21">
        <f t="shared" si="402"/>
        <v>569</v>
      </c>
      <c r="K1325" s="22">
        <v>1455.6</v>
      </c>
      <c r="L1325" s="19">
        <v>44804</v>
      </c>
      <c r="M1325" s="22">
        <v>75.2</v>
      </c>
      <c r="N1325" s="22">
        <v>1380.4</v>
      </c>
      <c r="O1325" s="22">
        <f t="shared" si="403"/>
        <v>1399.8000000000002</v>
      </c>
      <c r="P1325" s="22">
        <v>19.399999999999999</v>
      </c>
      <c r="Q1325" s="22">
        <f t="shared" si="404"/>
        <v>2.4249999999999998</v>
      </c>
      <c r="R1325" s="22">
        <f t="shared" si="405"/>
        <v>9.6999999999999993</v>
      </c>
      <c r="S1325" s="22">
        <f t="shared" si="406"/>
        <v>1370.7</v>
      </c>
      <c r="U1325" s="22">
        <v>1399.8000000000002</v>
      </c>
      <c r="V1325" s="23">
        <v>40</v>
      </c>
      <c r="W1325" s="23">
        <v>50</v>
      </c>
      <c r="X1325" s="23">
        <f t="shared" si="407"/>
        <v>-10</v>
      </c>
      <c r="Y1325" s="24">
        <f t="shared" si="408"/>
        <v>-120</v>
      </c>
      <c r="Z1325" s="24">
        <f t="shared" si="409"/>
        <v>457</v>
      </c>
      <c r="AA1325" s="22">
        <f t="shared" si="413"/>
        <v>3.0630196936542675</v>
      </c>
      <c r="AB1325" s="22">
        <f t="shared" si="414"/>
        <v>36.756236323851212</v>
      </c>
      <c r="AC1325" s="22">
        <f t="shared" si="412"/>
        <v>1363.043763676149</v>
      </c>
      <c r="AD1325" s="22">
        <f t="shared" si="410"/>
        <v>-7.6562363238510898</v>
      </c>
      <c r="AE1325" s="24"/>
      <c r="AF1325" s="4">
        <v>36.756236323851212</v>
      </c>
      <c r="AG1325" s="4">
        <v>0</v>
      </c>
      <c r="AH1325" s="4">
        <f t="shared" si="411"/>
        <v>36.756236323851212</v>
      </c>
    </row>
    <row r="1326" spans="1:34">
      <c r="A1326" s="16" t="s">
        <v>2933</v>
      </c>
      <c r="B1326" s="16" t="s">
        <v>515</v>
      </c>
      <c r="C1326" s="16" t="s">
        <v>2932</v>
      </c>
      <c r="D1326" s="19">
        <v>43891</v>
      </c>
      <c r="E1326" s="16" t="s">
        <v>111</v>
      </c>
      <c r="F1326" s="20">
        <v>50</v>
      </c>
      <c r="G1326" s="20">
        <v>0</v>
      </c>
      <c r="H1326" s="20">
        <v>47</v>
      </c>
      <c r="I1326" s="20">
        <v>6</v>
      </c>
      <c r="J1326" s="21">
        <f t="shared" si="402"/>
        <v>570</v>
      </c>
      <c r="K1326" s="22">
        <v>1156.99</v>
      </c>
      <c r="L1326" s="19">
        <v>44804</v>
      </c>
      <c r="M1326" s="22">
        <v>57.84</v>
      </c>
      <c r="N1326" s="22">
        <v>1099.1500000000001</v>
      </c>
      <c r="O1326" s="22">
        <f t="shared" si="403"/>
        <v>1114.5700000000002</v>
      </c>
      <c r="P1326" s="22">
        <v>15.42</v>
      </c>
      <c r="Q1326" s="22">
        <f t="shared" si="404"/>
        <v>1.9275</v>
      </c>
      <c r="R1326" s="22">
        <f t="shared" si="405"/>
        <v>7.71</v>
      </c>
      <c r="S1326" s="22">
        <f t="shared" si="406"/>
        <v>1091.44</v>
      </c>
      <c r="U1326" s="22">
        <v>1114.5700000000002</v>
      </c>
      <c r="V1326" s="23">
        <v>40</v>
      </c>
      <c r="W1326" s="23">
        <v>50</v>
      </c>
      <c r="X1326" s="23">
        <f t="shared" si="407"/>
        <v>-10</v>
      </c>
      <c r="Y1326" s="24">
        <f t="shared" si="408"/>
        <v>-120</v>
      </c>
      <c r="Z1326" s="24">
        <f t="shared" si="409"/>
        <v>458</v>
      </c>
      <c r="AA1326" s="22">
        <f t="shared" si="413"/>
        <v>2.433558951965066</v>
      </c>
      <c r="AB1326" s="22">
        <f t="shared" si="414"/>
        <v>29.20270742358079</v>
      </c>
      <c r="AC1326" s="22">
        <f t="shared" si="412"/>
        <v>1085.3672925764195</v>
      </c>
      <c r="AD1326" s="22">
        <f t="shared" si="410"/>
        <v>-6.0727074235805958</v>
      </c>
      <c r="AE1326" s="24"/>
      <c r="AF1326" s="4">
        <v>29.20270742358079</v>
      </c>
      <c r="AG1326" s="4">
        <v>0</v>
      </c>
      <c r="AH1326" s="4">
        <f t="shared" si="411"/>
        <v>29.20270742358079</v>
      </c>
    </row>
    <row r="1327" spans="1:34">
      <c r="A1327" s="16" t="s">
        <v>2934</v>
      </c>
      <c r="B1327" s="16" t="s">
        <v>515</v>
      </c>
      <c r="C1327" s="16" t="s">
        <v>2935</v>
      </c>
      <c r="D1327" s="19">
        <v>43922</v>
      </c>
      <c r="E1327" s="16" t="s">
        <v>111</v>
      </c>
      <c r="F1327" s="20">
        <v>50</v>
      </c>
      <c r="G1327" s="20">
        <v>0</v>
      </c>
      <c r="H1327" s="20">
        <v>47</v>
      </c>
      <c r="I1327" s="20">
        <v>7</v>
      </c>
      <c r="J1327" s="21">
        <f t="shared" si="402"/>
        <v>571</v>
      </c>
      <c r="K1327" s="22">
        <v>520.49</v>
      </c>
      <c r="L1327" s="19">
        <v>44804</v>
      </c>
      <c r="M1327" s="22">
        <v>25.16</v>
      </c>
      <c r="N1327" s="22">
        <v>495.33</v>
      </c>
      <c r="O1327" s="22">
        <f t="shared" si="403"/>
        <v>502.27</v>
      </c>
      <c r="P1327" s="22">
        <v>6.94</v>
      </c>
      <c r="Q1327" s="22">
        <f t="shared" si="404"/>
        <v>0.86750000000000005</v>
      </c>
      <c r="R1327" s="22">
        <f t="shared" si="405"/>
        <v>3.47</v>
      </c>
      <c r="S1327" s="22">
        <f t="shared" si="406"/>
        <v>491.85999999999996</v>
      </c>
      <c r="U1327" s="22">
        <v>502.27</v>
      </c>
      <c r="V1327" s="23">
        <v>40</v>
      </c>
      <c r="W1327" s="23">
        <v>50</v>
      </c>
      <c r="X1327" s="23">
        <f t="shared" si="407"/>
        <v>-10</v>
      </c>
      <c r="Y1327" s="24">
        <f t="shared" si="408"/>
        <v>-120</v>
      </c>
      <c r="Z1327" s="24">
        <f t="shared" si="409"/>
        <v>459</v>
      </c>
      <c r="AA1327" s="22">
        <f t="shared" si="413"/>
        <v>1.0942701525054466</v>
      </c>
      <c r="AB1327" s="22">
        <f t="shared" si="414"/>
        <v>13.13124183006536</v>
      </c>
      <c r="AC1327" s="22">
        <f t="shared" si="412"/>
        <v>489.13875816993465</v>
      </c>
      <c r="AD1327" s="22">
        <f t="shared" si="410"/>
        <v>-2.7212418300653098</v>
      </c>
      <c r="AE1327" s="24"/>
      <c r="AF1327" s="4">
        <v>13.13124183006536</v>
      </c>
      <c r="AG1327" s="4">
        <v>0</v>
      </c>
      <c r="AH1327" s="4">
        <f t="shared" si="411"/>
        <v>13.13124183006536</v>
      </c>
    </row>
    <row r="1328" spans="1:34">
      <c r="A1328" s="16" t="s">
        <v>2936</v>
      </c>
      <c r="B1328" s="16" t="s">
        <v>515</v>
      </c>
      <c r="C1328" s="16" t="s">
        <v>2919</v>
      </c>
      <c r="D1328" s="19">
        <v>43922</v>
      </c>
      <c r="E1328" s="16" t="s">
        <v>111</v>
      </c>
      <c r="F1328" s="20">
        <v>50</v>
      </c>
      <c r="G1328" s="20">
        <v>0</v>
      </c>
      <c r="H1328" s="20">
        <v>47</v>
      </c>
      <c r="I1328" s="20">
        <v>7</v>
      </c>
      <c r="J1328" s="21">
        <f t="shared" si="402"/>
        <v>571</v>
      </c>
      <c r="K1328" s="22">
        <v>6386.8</v>
      </c>
      <c r="L1328" s="19">
        <v>44804</v>
      </c>
      <c r="M1328" s="22">
        <v>308.7</v>
      </c>
      <c r="N1328" s="22">
        <v>6078.1</v>
      </c>
      <c r="O1328" s="22">
        <f t="shared" si="403"/>
        <v>6163.26</v>
      </c>
      <c r="P1328" s="22">
        <v>85.16</v>
      </c>
      <c r="Q1328" s="22">
        <f t="shared" si="404"/>
        <v>10.645</v>
      </c>
      <c r="R1328" s="22">
        <f t="shared" si="405"/>
        <v>42.58</v>
      </c>
      <c r="S1328" s="22">
        <f t="shared" si="406"/>
        <v>6035.52</v>
      </c>
      <c r="U1328" s="22">
        <v>6163.26</v>
      </c>
      <c r="V1328" s="23">
        <v>40</v>
      </c>
      <c r="W1328" s="23">
        <v>50</v>
      </c>
      <c r="X1328" s="23">
        <f t="shared" si="407"/>
        <v>-10</v>
      </c>
      <c r="Y1328" s="24">
        <f t="shared" si="408"/>
        <v>-120</v>
      </c>
      <c r="Z1328" s="24">
        <f t="shared" si="409"/>
        <v>459</v>
      </c>
      <c r="AA1328" s="22">
        <f t="shared" si="413"/>
        <v>13.427581699346407</v>
      </c>
      <c r="AB1328" s="22">
        <f t="shared" si="414"/>
        <v>161.13098039215689</v>
      </c>
      <c r="AC1328" s="22">
        <f t="shared" si="412"/>
        <v>6002.1290196078435</v>
      </c>
      <c r="AD1328" s="22">
        <f t="shared" si="410"/>
        <v>-33.390980392156962</v>
      </c>
      <c r="AE1328" s="24"/>
      <c r="AF1328" s="4">
        <v>161.13098039215689</v>
      </c>
      <c r="AG1328" s="4">
        <v>0</v>
      </c>
      <c r="AH1328" s="4">
        <f t="shared" si="411"/>
        <v>161.13098039215689</v>
      </c>
    </row>
    <row r="1329" spans="1:34">
      <c r="A1329" s="16" t="s">
        <v>2937</v>
      </c>
      <c r="B1329" s="16" t="s">
        <v>515</v>
      </c>
      <c r="C1329" s="16" t="s">
        <v>2938</v>
      </c>
      <c r="D1329" s="19">
        <v>43922</v>
      </c>
      <c r="E1329" s="16" t="s">
        <v>111</v>
      </c>
      <c r="F1329" s="20">
        <v>50</v>
      </c>
      <c r="G1329" s="20">
        <v>0</v>
      </c>
      <c r="H1329" s="20">
        <v>47</v>
      </c>
      <c r="I1329" s="20">
        <v>7</v>
      </c>
      <c r="J1329" s="21">
        <f t="shared" si="402"/>
        <v>571</v>
      </c>
      <c r="K1329" s="22">
        <v>366.36</v>
      </c>
      <c r="L1329" s="19">
        <v>44804</v>
      </c>
      <c r="M1329" s="22">
        <v>17.71</v>
      </c>
      <c r="N1329" s="22">
        <v>348.65</v>
      </c>
      <c r="O1329" s="22">
        <f t="shared" si="403"/>
        <v>353.53</v>
      </c>
      <c r="P1329" s="22">
        <v>4.88</v>
      </c>
      <c r="Q1329" s="22">
        <f t="shared" si="404"/>
        <v>0.61</v>
      </c>
      <c r="R1329" s="22">
        <f t="shared" si="405"/>
        <v>2.44</v>
      </c>
      <c r="S1329" s="22">
        <f t="shared" si="406"/>
        <v>346.21</v>
      </c>
      <c r="U1329" s="22">
        <v>353.53</v>
      </c>
      <c r="V1329" s="23">
        <v>40</v>
      </c>
      <c r="W1329" s="23">
        <v>50</v>
      </c>
      <c r="X1329" s="23">
        <f t="shared" si="407"/>
        <v>-10</v>
      </c>
      <c r="Y1329" s="24">
        <f t="shared" si="408"/>
        <v>-120</v>
      </c>
      <c r="Z1329" s="24">
        <f t="shared" si="409"/>
        <v>459</v>
      </c>
      <c r="AA1329" s="22">
        <f t="shared" si="413"/>
        <v>0.77021786492374722</v>
      </c>
      <c r="AB1329" s="22">
        <f t="shared" si="414"/>
        <v>9.2426143790849657</v>
      </c>
      <c r="AC1329" s="22">
        <f t="shared" si="412"/>
        <v>344.28738562091502</v>
      </c>
      <c r="AD1329" s="22">
        <f t="shared" si="410"/>
        <v>-1.9226143790849619</v>
      </c>
      <c r="AE1329" s="24"/>
      <c r="AF1329" s="4">
        <v>9.2426143790849657</v>
      </c>
      <c r="AG1329" s="4">
        <v>0</v>
      </c>
      <c r="AH1329" s="4">
        <f t="shared" si="411"/>
        <v>9.2426143790849657</v>
      </c>
    </row>
    <row r="1330" spans="1:34">
      <c r="A1330" s="16" t="s">
        <v>2939</v>
      </c>
      <c r="B1330" s="16" t="s">
        <v>515</v>
      </c>
      <c r="C1330" s="16" t="s">
        <v>2938</v>
      </c>
      <c r="D1330" s="19">
        <v>43952</v>
      </c>
      <c r="E1330" s="16" t="s">
        <v>111</v>
      </c>
      <c r="F1330" s="20">
        <v>50</v>
      </c>
      <c r="G1330" s="20">
        <v>0</v>
      </c>
      <c r="H1330" s="20">
        <v>47</v>
      </c>
      <c r="I1330" s="20">
        <v>8</v>
      </c>
      <c r="J1330" s="21">
        <f t="shared" si="402"/>
        <v>572</v>
      </c>
      <c r="K1330" s="22">
        <v>1784.49</v>
      </c>
      <c r="L1330" s="19">
        <v>44804</v>
      </c>
      <c r="M1330" s="22">
        <v>83.27</v>
      </c>
      <c r="N1330" s="22">
        <v>1701.22</v>
      </c>
      <c r="O1330" s="22">
        <f t="shared" si="403"/>
        <v>1725.01</v>
      </c>
      <c r="P1330" s="22">
        <v>23.79</v>
      </c>
      <c r="Q1330" s="22">
        <f t="shared" si="404"/>
        <v>2.9737499999999999</v>
      </c>
      <c r="R1330" s="22">
        <f t="shared" si="405"/>
        <v>11.895</v>
      </c>
      <c r="S1330" s="22">
        <f t="shared" si="406"/>
        <v>1689.325</v>
      </c>
      <c r="U1330" s="22">
        <v>1725.01</v>
      </c>
      <c r="V1330" s="23">
        <v>40</v>
      </c>
      <c r="W1330" s="23">
        <v>50</v>
      </c>
      <c r="X1330" s="23">
        <f t="shared" si="407"/>
        <v>-10</v>
      </c>
      <c r="Y1330" s="24">
        <f t="shared" si="408"/>
        <v>-120</v>
      </c>
      <c r="Z1330" s="24">
        <f t="shared" si="409"/>
        <v>460</v>
      </c>
      <c r="AA1330" s="22">
        <f t="shared" si="413"/>
        <v>3.7500217391304349</v>
      </c>
      <c r="AB1330" s="22">
        <f t="shared" si="414"/>
        <v>45.000260869565217</v>
      </c>
      <c r="AC1330" s="22">
        <f t="shared" si="412"/>
        <v>1680.0097391304348</v>
      </c>
      <c r="AD1330" s="22">
        <f t="shared" si="410"/>
        <v>-9.3152608695652361</v>
      </c>
      <c r="AE1330" s="24"/>
      <c r="AF1330" s="4">
        <v>45.000260869565217</v>
      </c>
      <c r="AG1330" s="4">
        <v>0</v>
      </c>
      <c r="AH1330" s="4">
        <f t="shared" si="411"/>
        <v>45.000260869565217</v>
      </c>
    </row>
    <row r="1331" spans="1:34">
      <c r="A1331" s="16" t="s">
        <v>2940</v>
      </c>
      <c r="B1331" s="16" t="s">
        <v>515</v>
      </c>
      <c r="C1331" s="16" t="s">
        <v>2938</v>
      </c>
      <c r="D1331" s="19">
        <v>43983</v>
      </c>
      <c r="E1331" s="16" t="s">
        <v>111</v>
      </c>
      <c r="F1331" s="20">
        <v>50</v>
      </c>
      <c r="G1331" s="20">
        <v>0</v>
      </c>
      <c r="H1331" s="20">
        <v>47</v>
      </c>
      <c r="I1331" s="20">
        <v>9</v>
      </c>
      <c r="J1331" s="21">
        <f t="shared" si="402"/>
        <v>573</v>
      </c>
      <c r="K1331" s="22">
        <v>1966.54</v>
      </c>
      <c r="L1331" s="19">
        <v>44804</v>
      </c>
      <c r="M1331" s="22">
        <v>88.49</v>
      </c>
      <c r="N1331" s="22">
        <v>1878.05</v>
      </c>
      <c r="O1331" s="22">
        <f t="shared" si="403"/>
        <v>1904.27</v>
      </c>
      <c r="P1331" s="22">
        <v>26.22</v>
      </c>
      <c r="Q1331" s="22">
        <f t="shared" si="404"/>
        <v>3.2774999999999999</v>
      </c>
      <c r="R1331" s="22">
        <f t="shared" si="405"/>
        <v>13.11</v>
      </c>
      <c r="S1331" s="22">
        <f t="shared" si="406"/>
        <v>1864.94</v>
      </c>
      <c r="U1331" s="22">
        <v>1904.27</v>
      </c>
      <c r="V1331" s="23">
        <v>40</v>
      </c>
      <c r="W1331" s="23">
        <v>50</v>
      </c>
      <c r="X1331" s="23">
        <f t="shared" si="407"/>
        <v>-10</v>
      </c>
      <c r="Y1331" s="24">
        <f t="shared" si="408"/>
        <v>-120</v>
      </c>
      <c r="Z1331" s="24">
        <f t="shared" si="409"/>
        <v>461</v>
      </c>
      <c r="AA1331" s="22">
        <f t="shared" si="413"/>
        <v>4.1307375271149676</v>
      </c>
      <c r="AB1331" s="22">
        <f t="shared" si="414"/>
        <v>49.568850325379614</v>
      </c>
      <c r="AC1331" s="22">
        <f t="shared" si="412"/>
        <v>1854.7011496746204</v>
      </c>
      <c r="AD1331" s="22">
        <f t="shared" si="410"/>
        <v>-10.238850325379644</v>
      </c>
      <c r="AE1331" s="24"/>
      <c r="AF1331" s="4">
        <v>49.568850325379614</v>
      </c>
      <c r="AG1331" s="4">
        <v>0</v>
      </c>
      <c r="AH1331" s="4">
        <f t="shared" si="411"/>
        <v>49.568850325379614</v>
      </c>
    </row>
    <row r="1332" spans="1:34">
      <c r="A1332" s="16" t="s">
        <v>2941</v>
      </c>
      <c r="B1332" s="16" t="s">
        <v>515</v>
      </c>
      <c r="C1332" s="16" t="s">
        <v>2938</v>
      </c>
      <c r="D1332" s="19">
        <v>44013</v>
      </c>
      <c r="E1332" s="16" t="s">
        <v>111</v>
      </c>
      <c r="F1332" s="20">
        <v>50</v>
      </c>
      <c r="G1332" s="20">
        <v>0</v>
      </c>
      <c r="H1332" s="20">
        <v>47</v>
      </c>
      <c r="I1332" s="20">
        <v>10</v>
      </c>
      <c r="J1332" s="21">
        <f t="shared" si="402"/>
        <v>574</v>
      </c>
      <c r="K1332" s="22">
        <v>1330.46</v>
      </c>
      <c r="L1332" s="19">
        <v>44804</v>
      </c>
      <c r="M1332" s="22">
        <v>57.66</v>
      </c>
      <c r="N1332" s="22">
        <v>1272.8</v>
      </c>
      <c r="O1332" s="22">
        <f t="shared" si="403"/>
        <v>1290.54</v>
      </c>
      <c r="P1332" s="22">
        <v>17.739999999999998</v>
      </c>
      <c r="Q1332" s="22">
        <f t="shared" si="404"/>
        <v>2.2174999999999998</v>
      </c>
      <c r="R1332" s="22">
        <f t="shared" si="405"/>
        <v>8.8699999999999992</v>
      </c>
      <c r="S1332" s="22">
        <f t="shared" si="406"/>
        <v>1263.93</v>
      </c>
      <c r="U1332" s="22">
        <v>1290.54</v>
      </c>
      <c r="V1332" s="23">
        <v>40</v>
      </c>
      <c r="W1332" s="23">
        <v>50</v>
      </c>
      <c r="X1332" s="23">
        <f t="shared" si="407"/>
        <v>-10</v>
      </c>
      <c r="Y1332" s="24">
        <f t="shared" si="408"/>
        <v>-120</v>
      </c>
      <c r="Z1332" s="24">
        <f t="shared" si="409"/>
        <v>462</v>
      </c>
      <c r="AA1332" s="22">
        <f t="shared" si="413"/>
        <v>2.7933766233766235</v>
      </c>
      <c r="AB1332" s="22">
        <f t="shared" si="414"/>
        <v>33.520519480519482</v>
      </c>
      <c r="AC1332" s="22">
        <f t="shared" si="412"/>
        <v>1257.0194805194806</v>
      </c>
      <c r="AD1332" s="22">
        <f t="shared" si="410"/>
        <v>-6.9105194805194969</v>
      </c>
      <c r="AE1332" s="24"/>
      <c r="AF1332" s="4">
        <v>33.520519480519482</v>
      </c>
      <c r="AG1332" s="4">
        <v>0</v>
      </c>
      <c r="AH1332" s="4">
        <f t="shared" si="411"/>
        <v>33.520519480519482</v>
      </c>
    </row>
    <row r="1333" spans="1:34">
      <c r="A1333" s="16" t="s">
        <v>2942</v>
      </c>
      <c r="B1333" s="16" t="s">
        <v>515</v>
      </c>
      <c r="C1333" s="16" t="s">
        <v>2943</v>
      </c>
      <c r="D1333" s="19">
        <v>44013</v>
      </c>
      <c r="E1333" s="16" t="s">
        <v>111</v>
      </c>
      <c r="F1333" s="20">
        <v>50</v>
      </c>
      <c r="G1333" s="20">
        <v>0</v>
      </c>
      <c r="H1333" s="20">
        <v>47</v>
      </c>
      <c r="I1333" s="20">
        <v>10</v>
      </c>
      <c r="J1333" s="21">
        <f t="shared" si="402"/>
        <v>574</v>
      </c>
      <c r="K1333" s="22">
        <v>93.35</v>
      </c>
      <c r="L1333" s="19">
        <v>44804</v>
      </c>
      <c r="M1333" s="22">
        <v>4.04</v>
      </c>
      <c r="N1333" s="22">
        <v>89.31</v>
      </c>
      <c r="O1333" s="22">
        <f t="shared" si="403"/>
        <v>90.55</v>
      </c>
      <c r="P1333" s="22">
        <v>1.24</v>
      </c>
      <c r="Q1333" s="22">
        <f t="shared" si="404"/>
        <v>0.155</v>
      </c>
      <c r="R1333" s="22">
        <f t="shared" si="405"/>
        <v>0.62</v>
      </c>
      <c r="S1333" s="22">
        <f t="shared" si="406"/>
        <v>88.69</v>
      </c>
      <c r="U1333" s="22">
        <v>90.55</v>
      </c>
      <c r="V1333" s="23">
        <v>40</v>
      </c>
      <c r="W1333" s="23">
        <v>50</v>
      </c>
      <c r="X1333" s="23">
        <f t="shared" si="407"/>
        <v>-10</v>
      </c>
      <c r="Y1333" s="24">
        <f t="shared" si="408"/>
        <v>-120</v>
      </c>
      <c r="Z1333" s="24">
        <f t="shared" si="409"/>
        <v>462</v>
      </c>
      <c r="AA1333" s="22">
        <f t="shared" si="413"/>
        <v>0.195995670995671</v>
      </c>
      <c r="AB1333" s="22">
        <f t="shared" si="414"/>
        <v>2.3519480519480522</v>
      </c>
      <c r="AC1333" s="22">
        <f t="shared" si="412"/>
        <v>88.19805194805194</v>
      </c>
      <c r="AD1333" s="22">
        <f t="shared" si="410"/>
        <v>-0.49194805194805724</v>
      </c>
      <c r="AE1333" s="24"/>
      <c r="AF1333" s="4">
        <v>2.3519480519480522</v>
      </c>
      <c r="AG1333" s="4">
        <v>0</v>
      </c>
      <c r="AH1333" s="4">
        <f t="shared" si="411"/>
        <v>2.3519480519480522</v>
      </c>
    </row>
    <row r="1334" spans="1:34">
      <c r="A1334" s="16" t="s">
        <v>2944</v>
      </c>
      <c r="B1334" s="16" t="s">
        <v>515</v>
      </c>
      <c r="C1334" s="16" t="s">
        <v>2763</v>
      </c>
      <c r="D1334" s="19">
        <v>44013</v>
      </c>
      <c r="E1334" s="16" t="s">
        <v>111</v>
      </c>
      <c r="F1334" s="20">
        <v>50</v>
      </c>
      <c r="G1334" s="20">
        <v>0</v>
      </c>
      <c r="H1334" s="20">
        <v>47</v>
      </c>
      <c r="I1334" s="20">
        <v>10</v>
      </c>
      <c r="J1334" s="21">
        <f t="shared" si="402"/>
        <v>574</v>
      </c>
      <c r="K1334" s="22">
        <v>8678.2999999999993</v>
      </c>
      <c r="L1334" s="19">
        <v>44804</v>
      </c>
      <c r="M1334" s="22">
        <v>376.06</v>
      </c>
      <c r="N1334" s="22">
        <v>8302.24</v>
      </c>
      <c r="O1334" s="22">
        <f t="shared" si="403"/>
        <v>8417.9499999999989</v>
      </c>
      <c r="P1334" s="22">
        <v>115.71</v>
      </c>
      <c r="Q1334" s="22">
        <f t="shared" si="404"/>
        <v>14.463749999999999</v>
      </c>
      <c r="R1334" s="22">
        <f t="shared" si="405"/>
        <v>57.854999999999997</v>
      </c>
      <c r="S1334" s="22">
        <f t="shared" si="406"/>
        <v>8244.3850000000002</v>
      </c>
      <c r="U1334" s="22">
        <v>8417.9499999999989</v>
      </c>
      <c r="V1334" s="23">
        <v>40</v>
      </c>
      <c r="W1334" s="23">
        <v>50</v>
      </c>
      <c r="X1334" s="23">
        <f t="shared" si="407"/>
        <v>-10</v>
      </c>
      <c r="Y1334" s="24">
        <f t="shared" si="408"/>
        <v>-120</v>
      </c>
      <c r="Z1334" s="24">
        <f t="shared" si="409"/>
        <v>462</v>
      </c>
      <c r="AA1334" s="22">
        <f t="shared" si="413"/>
        <v>18.220670995670993</v>
      </c>
      <c r="AB1334" s="22">
        <f t="shared" si="414"/>
        <v>218.64805194805191</v>
      </c>
      <c r="AC1334" s="22">
        <f t="shared" si="412"/>
        <v>8199.301948051947</v>
      </c>
      <c r="AD1334" s="22">
        <f t="shared" si="410"/>
        <v>-45.083051948053253</v>
      </c>
      <c r="AE1334" s="24"/>
      <c r="AF1334" s="4">
        <v>218.64805194805191</v>
      </c>
      <c r="AG1334" s="4">
        <v>0</v>
      </c>
      <c r="AH1334" s="4">
        <f t="shared" si="411"/>
        <v>218.64805194805191</v>
      </c>
    </row>
    <row r="1335" spans="1:34">
      <c r="A1335" s="16" t="s">
        <v>2945</v>
      </c>
      <c r="B1335" s="16" t="s">
        <v>515</v>
      </c>
      <c r="C1335" s="16" t="s">
        <v>2938</v>
      </c>
      <c r="D1335" s="19">
        <v>44044</v>
      </c>
      <c r="E1335" s="16" t="s">
        <v>111</v>
      </c>
      <c r="F1335" s="20">
        <v>50</v>
      </c>
      <c r="G1335" s="20">
        <v>0</v>
      </c>
      <c r="H1335" s="20">
        <v>47</v>
      </c>
      <c r="I1335" s="20">
        <v>11</v>
      </c>
      <c r="J1335" s="21">
        <f t="shared" si="402"/>
        <v>575</v>
      </c>
      <c r="K1335" s="22">
        <v>1644.79</v>
      </c>
      <c r="L1335" s="19">
        <v>44804</v>
      </c>
      <c r="M1335" s="22">
        <v>68.540000000000006</v>
      </c>
      <c r="N1335" s="22">
        <v>1576.25</v>
      </c>
      <c r="O1335" s="22">
        <f t="shared" si="403"/>
        <v>1598.18</v>
      </c>
      <c r="P1335" s="22">
        <v>21.93</v>
      </c>
      <c r="Q1335" s="22">
        <f t="shared" si="404"/>
        <v>2.74125</v>
      </c>
      <c r="R1335" s="22">
        <f t="shared" si="405"/>
        <v>10.965</v>
      </c>
      <c r="S1335" s="22">
        <f t="shared" si="406"/>
        <v>1565.2850000000001</v>
      </c>
      <c r="U1335" s="22">
        <v>1598.18</v>
      </c>
      <c r="V1335" s="23">
        <v>40</v>
      </c>
      <c r="W1335" s="23">
        <v>50</v>
      </c>
      <c r="X1335" s="23">
        <f t="shared" si="407"/>
        <v>-10</v>
      </c>
      <c r="Y1335" s="24">
        <f t="shared" si="408"/>
        <v>-120</v>
      </c>
      <c r="Z1335" s="24">
        <f t="shared" si="409"/>
        <v>463</v>
      </c>
      <c r="AA1335" s="22">
        <f t="shared" si="413"/>
        <v>3.451792656587473</v>
      </c>
      <c r="AB1335" s="22">
        <f t="shared" si="414"/>
        <v>41.421511879049675</v>
      </c>
      <c r="AC1335" s="22">
        <f t="shared" si="412"/>
        <v>1556.7584881209505</v>
      </c>
      <c r="AD1335" s="22">
        <f t="shared" si="410"/>
        <v>-8.5265118790496217</v>
      </c>
      <c r="AE1335" s="24"/>
      <c r="AF1335" s="4">
        <v>41.421511879049675</v>
      </c>
      <c r="AG1335" s="4">
        <v>0</v>
      </c>
      <c r="AH1335" s="4">
        <f t="shared" si="411"/>
        <v>41.421511879049675</v>
      </c>
    </row>
    <row r="1336" spans="1:34">
      <c r="A1336" s="16" t="s">
        <v>2946</v>
      </c>
      <c r="B1336" s="16" t="s">
        <v>515</v>
      </c>
      <c r="C1336" s="16" t="s">
        <v>2938</v>
      </c>
      <c r="D1336" s="19">
        <v>44075</v>
      </c>
      <c r="E1336" s="16" t="s">
        <v>111</v>
      </c>
      <c r="F1336" s="20">
        <v>50</v>
      </c>
      <c r="G1336" s="20">
        <v>0</v>
      </c>
      <c r="H1336" s="20">
        <v>48</v>
      </c>
      <c r="I1336" s="20">
        <v>0</v>
      </c>
      <c r="J1336" s="21">
        <f t="shared" si="402"/>
        <v>576</v>
      </c>
      <c r="K1336" s="22">
        <v>1805.93</v>
      </c>
      <c r="L1336" s="19">
        <v>44804</v>
      </c>
      <c r="M1336" s="22">
        <v>72.239999999999995</v>
      </c>
      <c r="N1336" s="22">
        <v>1733.69</v>
      </c>
      <c r="O1336" s="22">
        <f t="shared" si="403"/>
        <v>1757.77</v>
      </c>
      <c r="P1336" s="22">
        <v>24.08</v>
      </c>
      <c r="Q1336" s="22">
        <f t="shared" si="404"/>
        <v>3.01</v>
      </c>
      <c r="R1336" s="22">
        <f t="shared" si="405"/>
        <v>12.04</v>
      </c>
      <c r="S1336" s="22">
        <f t="shared" si="406"/>
        <v>1721.65</v>
      </c>
      <c r="U1336" s="22">
        <v>1757.77</v>
      </c>
      <c r="V1336" s="23">
        <v>40</v>
      </c>
      <c r="W1336" s="23">
        <v>50</v>
      </c>
      <c r="X1336" s="23">
        <f t="shared" si="407"/>
        <v>-10</v>
      </c>
      <c r="Y1336" s="24">
        <f t="shared" si="408"/>
        <v>-120</v>
      </c>
      <c r="Z1336" s="24">
        <f t="shared" si="409"/>
        <v>464</v>
      </c>
      <c r="AA1336" s="22">
        <f t="shared" si="413"/>
        <v>3.7882974137931034</v>
      </c>
      <c r="AB1336" s="22">
        <f t="shared" si="414"/>
        <v>45.459568965517242</v>
      </c>
      <c r="AC1336" s="22">
        <f t="shared" si="412"/>
        <v>1712.3104310344827</v>
      </c>
      <c r="AD1336" s="22">
        <f t="shared" si="410"/>
        <v>-9.339568965517401</v>
      </c>
      <c r="AE1336" s="24"/>
      <c r="AF1336" s="4">
        <v>45.459568965517242</v>
      </c>
      <c r="AG1336" s="4">
        <v>0</v>
      </c>
      <c r="AH1336" s="4">
        <f t="shared" si="411"/>
        <v>45.459568965517242</v>
      </c>
    </row>
    <row r="1337" spans="1:34">
      <c r="A1337" s="16" t="s">
        <v>2947</v>
      </c>
      <c r="B1337" s="16" t="s">
        <v>515</v>
      </c>
      <c r="C1337" s="16" t="s">
        <v>2938</v>
      </c>
      <c r="D1337" s="19">
        <v>44105</v>
      </c>
      <c r="E1337" s="16" t="s">
        <v>111</v>
      </c>
      <c r="F1337" s="20">
        <v>50</v>
      </c>
      <c r="G1337" s="20">
        <v>0</v>
      </c>
      <c r="H1337" s="20">
        <v>48</v>
      </c>
      <c r="I1337" s="20">
        <v>1</v>
      </c>
      <c r="J1337" s="21">
        <f t="shared" si="402"/>
        <v>577</v>
      </c>
      <c r="K1337" s="22">
        <v>2521.79</v>
      </c>
      <c r="L1337" s="19">
        <v>44804</v>
      </c>
      <c r="M1337" s="22">
        <v>96.67</v>
      </c>
      <c r="N1337" s="22">
        <v>2425.12</v>
      </c>
      <c r="O1337" s="22">
        <f t="shared" si="403"/>
        <v>2458.7399999999998</v>
      </c>
      <c r="P1337" s="22">
        <v>33.619999999999997</v>
      </c>
      <c r="Q1337" s="22">
        <f t="shared" si="404"/>
        <v>4.2024999999999997</v>
      </c>
      <c r="R1337" s="22">
        <f t="shared" si="405"/>
        <v>16.809999999999999</v>
      </c>
      <c r="S1337" s="22">
        <f t="shared" si="406"/>
        <v>2408.31</v>
      </c>
      <c r="U1337" s="22">
        <v>2458.7399999999998</v>
      </c>
      <c r="V1337" s="23">
        <v>40</v>
      </c>
      <c r="W1337" s="23">
        <v>50</v>
      </c>
      <c r="X1337" s="23">
        <f t="shared" si="407"/>
        <v>-10</v>
      </c>
      <c r="Y1337" s="24">
        <f t="shared" si="408"/>
        <v>-120</v>
      </c>
      <c r="Z1337" s="24">
        <f t="shared" si="409"/>
        <v>465</v>
      </c>
      <c r="AA1337" s="22">
        <f t="shared" si="413"/>
        <v>5.2876129032258063</v>
      </c>
      <c r="AB1337" s="22">
        <f t="shared" si="414"/>
        <v>63.451354838709676</v>
      </c>
      <c r="AC1337" s="22">
        <f t="shared" si="412"/>
        <v>2395.2886451612903</v>
      </c>
      <c r="AD1337" s="22">
        <f t="shared" si="410"/>
        <v>-13.021354838709613</v>
      </c>
      <c r="AE1337" s="24"/>
      <c r="AF1337" s="4">
        <v>63.451354838709676</v>
      </c>
      <c r="AG1337" s="4">
        <v>0</v>
      </c>
      <c r="AH1337" s="4">
        <f t="shared" si="411"/>
        <v>63.451354838709676</v>
      </c>
    </row>
    <row r="1338" spans="1:34">
      <c r="A1338" s="16" t="s">
        <v>2948</v>
      </c>
      <c r="B1338" s="16" t="s">
        <v>515</v>
      </c>
      <c r="C1338" s="16" t="s">
        <v>2949</v>
      </c>
      <c r="D1338" s="19">
        <v>44105</v>
      </c>
      <c r="E1338" s="16" t="s">
        <v>111</v>
      </c>
      <c r="F1338" s="20">
        <v>50</v>
      </c>
      <c r="G1338" s="20">
        <v>0</v>
      </c>
      <c r="H1338" s="20">
        <v>48</v>
      </c>
      <c r="I1338" s="20">
        <v>1</v>
      </c>
      <c r="J1338" s="21">
        <f t="shared" si="402"/>
        <v>577</v>
      </c>
      <c r="K1338" s="22">
        <v>1220.28</v>
      </c>
      <c r="L1338" s="19">
        <v>44804</v>
      </c>
      <c r="M1338" s="22">
        <v>46.78</v>
      </c>
      <c r="N1338" s="22">
        <v>1173.5</v>
      </c>
      <c r="O1338" s="22">
        <f t="shared" si="403"/>
        <v>1189.77</v>
      </c>
      <c r="P1338" s="22">
        <v>16.27</v>
      </c>
      <c r="Q1338" s="22">
        <f t="shared" si="404"/>
        <v>2.0337499999999999</v>
      </c>
      <c r="R1338" s="22">
        <f t="shared" si="405"/>
        <v>8.1349999999999998</v>
      </c>
      <c r="S1338" s="22">
        <f t="shared" si="406"/>
        <v>1165.365</v>
      </c>
      <c r="U1338" s="22">
        <v>1189.77</v>
      </c>
      <c r="V1338" s="23">
        <v>40</v>
      </c>
      <c r="W1338" s="23">
        <v>50</v>
      </c>
      <c r="X1338" s="23">
        <f t="shared" si="407"/>
        <v>-10</v>
      </c>
      <c r="Y1338" s="24">
        <f t="shared" si="408"/>
        <v>-120</v>
      </c>
      <c r="Z1338" s="24">
        <f t="shared" si="409"/>
        <v>465</v>
      </c>
      <c r="AA1338" s="22">
        <f t="shared" si="413"/>
        <v>2.5586451612903227</v>
      </c>
      <c r="AB1338" s="22">
        <f t="shared" si="414"/>
        <v>30.703741935483873</v>
      </c>
      <c r="AC1338" s="22">
        <f t="shared" si="412"/>
        <v>1159.0662580645162</v>
      </c>
      <c r="AD1338" s="22">
        <f t="shared" si="410"/>
        <v>-6.2987419354838039</v>
      </c>
      <c r="AE1338" s="24"/>
      <c r="AF1338" s="4">
        <v>30.703741935483873</v>
      </c>
      <c r="AG1338" s="4">
        <v>0</v>
      </c>
      <c r="AH1338" s="4">
        <f t="shared" si="411"/>
        <v>30.703741935483873</v>
      </c>
    </row>
    <row r="1339" spans="1:34">
      <c r="A1339" s="16" t="s">
        <v>2950</v>
      </c>
      <c r="B1339" s="16" t="s">
        <v>515</v>
      </c>
      <c r="C1339" s="16" t="s">
        <v>2763</v>
      </c>
      <c r="D1339" s="19">
        <v>44105</v>
      </c>
      <c r="E1339" s="16" t="s">
        <v>111</v>
      </c>
      <c r="F1339" s="20">
        <v>50</v>
      </c>
      <c r="G1339" s="20">
        <v>0</v>
      </c>
      <c r="H1339" s="20">
        <v>48</v>
      </c>
      <c r="I1339" s="20">
        <v>1</v>
      </c>
      <c r="J1339" s="21">
        <f t="shared" si="402"/>
        <v>577</v>
      </c>
      <c r="K1339" s="22">
        <v>14676.24</v>
      </c>
      <c r="L1339" s="19">
        <v>44804</v>
      </c>
      <c r="M1339" s="22">
        <v>562.59</v>
      </c>
      <c r="N1339" s="22">
        <v>14113.65</v>
      </c>
      <c r="O1339" s="22">
        <f t="shared" si="403"/>
        <v>14309.33</v>
      </c>
      <c r="P1339" s="22">
        <v>195.68</v>
      </c>
      <c r="Q1339" s="22">
        <f t="shared" si="404"/>
        <v>24.46</v>
      </c>
      <c r="R1339" s="22">
        <f t="shared" si="405"/>
        <v>97.84</v>
      </c>
      <c r="S1339" s="22">
        <f t="shared" si="406"/>
        <v>14015.81</v>
      </c>
      <c r="U1339" s="22">
        <v>14309.33</v>
      </c>
      <c r="V1339" s="23">
        <v>40</v>
      </c>
      <c r="W1339" s="23">
        <v>50</v>
      </c>
      <c r="X1339" s="23">
        <f t="shared" si="407"/>
        <v>-10</v>
      </c>
      <c r="Y1339" s="24">
        <f t="shared" si="408"/>
        <v>-120</v>
      </c>
      <c r="Z1339" s="24">
        <f t="shared" si="409"/>
        <v>465</v>
      </c>
      <c r="AA1339" s="22">
        <f t="shared" si="413"/>
        <v>30.772752688172044</v>
      </c>
      <c r="AB1339" s="22">
        <f t="shared" si="414"/>
        <v>369.27303225806452</v>
      </c>
      <c r="AC1339" s="22">
        <f t="shared" si="412"/>
        <v>13940.056967741935</v>
      </c>
      <c r="AD1339" s="22">
        <f t="shared" si="410"/>
        <v>-75.753032258064195</v>
      </c>
      <c r="AE1339" s="24"/>
      <c r="AF1339" s="4">
        <v>369.27303225806452</v>
      </c>
      <c r="AG1339" s="4">
        <v>0</v>
      </c>
      <c r="AH1339" s="4">
        <f t="shared" si="411"/>
        <v>369.27303225806452</v>
      </c>
    </row>
    <row r="1340" spans="1:34">
      <c r="A1340" s="16" t="s">
        <v>2951</v>
      </c>
      <c r="B1340" s="16" t="s">
        <v>515</v>
      </c>
      <c r="C1340" s="16" t="s">
        <v>2938</v>
      </c>
      <c r="D1340" s="19">
        <v>44136</v>
      </c>
      <c r="E1340" s="16" t="s">
        <v>111</v>
      </c>
      <c r="F1340" s="20">
        <v>50</v>
      </c>
      <c r="G1340" s="20">
        <v>0</v>
      </c>
      <c r="H1340" s="20">
        <v>48</v>
      </c>
      <c r="I1340" s="20">
        <v>2</v>
      </c>
      <c r="J1340" s="21">
        <f t="shared" si="402"/>
        <v>578</v>
      </c>
      <c r="K1340" s="22">
        <v>3338.73</v>
      </c>
      <c r="L1340" s="19">
        <v>44804</v>
      </c>
      <c r="M1340" s="22">
        <v>122.43</v>
      </c>
      <c r="N1340" s="22">
        <v>3216.3</v>
      </c>
      <c r="O1340" s="22">
        <f t="shared" si="403"/>
        <v>3260.82</v>
      </c>
      <c r="P1340" s="22">
        <v>44.52</v>
      </c>
      <c r="Q1340" s="22">
        <f t="shared" si="404"/>
        <v>5.5650000000000004</v>
      </c>
      <c r="R1340" s="22">
        <f t="shared" si="405"/>
        <v>22.26</v>
      </c>
      <c r="S1340" s="22">
        <f t="shared" si="406"/>
        <v>3194.04</v>
      </c>
      <c r="U1340" s="22">
        <v>3260.82</v>
      </c>
      <c r="V1340" s="23">
        <v>40</v>
      </c>
      <c r="W1340" s="23">
        <v>50</v>
      </c>
      <c r="X1340" s="23">
        <f t="shared" si="407"/>
        <v>-10</v>
      </c>
      <c r="Y1340" s="24">
        <f t="shared" si="408"/>
        <v>-120</v>
      </c>
      <c r="Z1340" s="24">
        <f t="shared" si="409"/>
        <v>466</v>
      </c>
      <c r="AA1340" s="22">
        <f t="shared" si="413"/>
        <v>6.9974678111587982</v>
      </c>
      <c r="AB1340" s="22">
        <f t="shared" si="414"/>
        <v>83.969613733905575</v>
      </c>
      <c r="AC1340" s="22">
        <f t="shared" si="412"/>
        <v>3176.8503862660946</v>
      </c>
      <c r="AD1340" s="22">
        <f t="shared" si="410"/>
        <v>-17.189613733905389</v>
      </c>
      <c r="AE1340" s="24"/>
      <c r="AF1340" s="4">
        <v>83.969613733905575</v>
      </c>
      <c r="AG1340" s="4">
        <v>0</v>
      </c>
      <c r="AH1340" s="4">
        <f t="shared" si="411"/>
        <v>83.969613733905575</v>
      </c>
    </row>
    <row r="1341" spans="1:34">
      <c r="A1341" s="16" t="s">
        <v>2952</v>
      </c>
      <c r="B1341" s="16" t="s">
        <v>515</v>
      </c>
      <c r="C1341" s="16" t="s">
        <v>2938</v>
      </c>
      <c r="D1341" s="19">
        <v>44166</v>
      </c>
      <c r="E1341" s="16" t="s">
        <v>111</v>
      </c>
      <c r="F1341" s="20">
        <v>50</v>
      </c>
      <c r="G1341" s="20">
        <v>0</v>
      </c>
      <c r="H1341" s="20">
        <v>48</v>
      </c>
      <c r="I1341" s="20">
        <v>3</v>
      </c>
      <c r="J1341" s="21">
        <f t="shared" si="402"/>
        <v>579</v>
      </c>
      <c r="K1341" s="22">
        <v>3223.68</v>
      </c>
      <c r="L1341" s="19">
        <v>44804</v>
      </c>
      <c r="M1341" s="22">
        <v>112.82</v>
      </c>
      <c r="N1341" s="22">
        <v>3110.86</v>
      </c>
      <c r="O1341" s="22">
        <f t="shared" si="403"/>
        <v>3153.84</v>
      </c>
      <c r="P1341" s="22">
        <v>42.98</v>
      </c>
      <c r="Q1341" s="22">
        <f t="shared" si="404"/>
        <v>5.3724999999999996</v>
      </c>
      <c r="R1341" s="22">
        <f t="shared" si="405"/>
        <v>21.49</v>
      </c>
      <c r="S1341" s="22">
        <f t="shared" si="406"/>
        <v>3089.3700000000003</v>
      </c>
      <c r="U1341" s="22">
        <v>3153.84</v>
      </c>
      <c r="V1341" s="23">
        <v>40</v>
      </c>
      <c r="W1341" s="23">
        <v>50</v>
      </c>
      <c r="X1341" s="23">
        <f t="shared" si="407"/>
        <v>-10</v>
      </c>
      <c r="Y1341" s="24">
        <f t="shared" si="408"/>
        <v>-120</v>
      </c>
      <c r="Z1341" s="24">
        <f t="shared" si="409"/>
        <v>467</v>
      </c>
      <c r="AA1341" s="22">
        <f t="shared" si="413"/>
        <v>6.7534047109207709</v>
      </c>
      <c r="AB1341" s="22">
        <f t="shared" si="414"/>
        <v>81.040856531049258</v>
      </c>
      <c r="AC1341" s="22">
        <f t="shared" si="412"/>
        <v>3072.7991434689511</v>
      </c>
      <c r="AD1341" s="22">
        <f t="shared" si="410"/>
        <v>-16.57085653104923</v>
      </c>
      <c r="AE1341" s="24"/>
      <c r="AF1341" s="4">
        <v>81.040856531049258</v>
      </c>
      <c r="AG1341" s="4">
        <v>0</v>
      </c>
      <c r="AH1341" s="4">
        <f t="shared" si="411"/>
        <v>81.040856531049258</v>
      </c>
    </row>
    <row r="1342" spans="1:34">
      <c r="A1342" s="16" t="s">
        <v>2953</v>
      </c>
      <c r="B1342" s="16" t="s">
        <v>515</v>
      </c>
      <c r="C1342" s="16" t="s">
        <v>2954</v>
      </c>
      <c r="D1342" s="19">
        <v>44166</v>
      </c>
      <c r="E1342" s="16" t="s">
        <v>111</v>
      </c>
      <c r="F1342" s="20">
        <v>50</v>
      </c>
      <c r="G1342" s="20">
        <v>0</v>
      </c>
      <c r="H1342" s="20">
        <v>48</v>
      </c>
      <c r="I1342" s="20">
        <v>3</v>
      </c>
      <c r="J1342" s="21">
        <f t="shared" si="402"/>
        <v>579</v>
      </c>
      <c r="K1342" s="22">
        <v>452.29</v>
      </c>
      <c r="L1342" s="19">
        <v>44804</v>
      </c>
      <c r="M1342" s="22">
        <v>15.83</v>
      </c>
      <c r="N1342" s="22">
        <v>436.46</v>
      </c>
      <c r="O1342" s="22">
        <f t="shared" si="403"/>
        <v>442.48999999999995</v>
      </c>
      <c r="P1342" s="22">
        <v>6.03</v>
      </c>
      <c r="Q1342" s="22">
        <f t="shared" si="404"/>
        <v>0.75375000000000003</v>
      </c>
      <c r="R1342" s="22">
        <f t="shared" si="405"/>
        <v>3.0150000000000001</v>
      </c>
      <c r="S1342" s="22">
        <f t="shared" si="406"/>
        <v>433.44499999999999</v>
      </c>
      <c r="U1342" s="22">
        <v>442.48999999999995</v>
      </c>
      <c r="V1342" s="23">
        <v>40</v>
      </c>
      <c r="W1342" s="23">
        <v>50</v>
      </c>
      <c r="X1342" s="23">
        <f t="shared" si="407"/>
        <v>-10</v>
      </c>
      <c r="Y1342" s="24">
        <f t="shared" si="408"/>
        <v>-120</v>
      </c>
      <c r="Z1342" s="24">
        <f t="shared" si="409"/>
        <v>467</v>
      </c>
      <c r="AA1342" s="22">
        <f t="shared" si="413"/>
        <v>0.94751605995717336</v>
      </c>
      <c r="AB1342" s="22">
        <f t="shared" si="414"/>
        <v>11.370192719486081</v>
      </c>
      <c r="AC1342" s="22">
        <f t="shared" si="412"/>
        <v>431.1198072805139</v>
      </c>
      <c r="AD1342" s="22">
        <f t="shared" si="410"/>
        <v>-2.3251927194860968</v>
      </c>
      <c r="AE1342" s="24"/>
      <c r="AF1342" s="4">
        <v>11.370192719486081</v>
      </c>
      <c r="AG1342" s="4">
        <v>0</v>
      </c>
      <c r="AH1342" s="4">
        <f t="shared" si="411"/>
        <v>11.370192719486081</v>
      </c>
    </row>
    <row r="1343" spans="1:34">
      <c r="A1343" s="16" t="s">
        <v>2955</v>
      </c>
      <c r="B1343" s="16" t="s">
        <v>515</v>
      </c>
      <c r="C1343" s="16" t="s">
        <v>2938</v>
      </c>
      <c r="D1343" s="19">
        <v>44197</v>
      </c>
      <c r="E1343" s="16" t="s">
        <v>111</v>
      </c>
      <c r="F1343" s="20">
        <v>50</v>
      </c>
      <c r="G1343" s="20">
        <v>0</v>
      </c>
      <c r="H1343" s="20">
        <v>48</v>
      </c>
      <c r="I1343" s="20">
        <v>4</v>
      </c>
      <c r="J1343" s="21">
        <f t="shared" si="402"/>
        <v>580</v>
      </c>
      <c r="K1343" s="22">
        <v>1872.06</v>
      </c>
      <c r="L1343" s="19">
        <v>44804</v>
      </c>
      <c r="M1343" s="22">
        <v>62.4</v>
      </c>
      <c r="N1343" s="22">
        <v>1809.66</v>
      </c>
      <c r="O1343" s="22">
        <f t="shared" si="403"/>
        <v>1834.6200000000001</v>
      </c>
      <c r="P1343" s="22">
        <v>24.96</v>
      </c>
      <c r="Q1343" s="22">
        <f t="shared" si="404"/>
        <v>3.12</v>
      </c>
      <c r="R1343" s="22">
        <f t="shared" si="405"/>
        <v>12.48</v>
      </c>
      <c r="S1343" s="22">
        <f t="shared" si="406"/>
        <v>1797.18</v>
      </c>
      <c r="U1343" s="22">
        <v>1834.6200000000001</v>
      </c>
      <c r="V1343" s="23">
        <v>40</v>
      </c>
      <c r="W1343" s="23">
        <v>50</v>
      </c>
      <c r="X1343" s="23">
        <f t="shared" si="407"/>
        <v>-10</v>
      </c>
      <c r="Y1343" s="24">
        <f t="shared" si="408"/>
        <v>-120</v>
      </c>
      <c r="Z1343" s="24">
        <f t="shared" si="409"/>
        <v>468</v>
      </c>
      <c r="AA1343" s="22">
        <f t="shared" si="413"/>
        <v>3.9201282051282056</v>
      </c>
      <c r="AB1343" s="22">
        <f t="shared" si="414"/>
        <v>47.041538461538465</v>
      </c>
      <c r="AC1343" s="22">
        <f t="shared" si="412"/>
        <v>1787.5784615384616</v>
      </c>
      <c r="AD1343" s="22">
        <f t="shared" si="410"/>
        <v>-9.6015384615384392</v>
      </c>
      <c r="AE1343" s="24"/>
      <c r="AF1343" s="4">
        <v>47.041538461538465</v>
      </c>
      <c r="AG1343" s="4">
        <v>0</v>
      </c>
      <c r="AH1343" s="4">
        <f t="shared" si="411"/>
        <v>47.041538461538465</v>
      </c>
    </row>
    <row r="1344" spans="1:34">
      <c r="A1344" s="16" t="s">
        <v>2956</v>
      </c>
      <c r="B1344" s="16" t="s">
        <v>515</v>
      </c>
      <c r="C1344" s="16" t="s">
        <v>2957</v>
      </c>
      <c r="D1344" s="19">
        <v>44197</v>
      </c>
      <c r="E1344" s="16" t="s">
        <v>111</v>
      </c>
      <c r="F1344" s="20">
        <v>50</v>
      </c>
      <c r="G1344" s="20">
        <v>0</v>
      </c>
      <c r="H1344" s="20">
        <v>48</v>
      </c>
      <c r="I1344" s="20">
        <v>4</v>
      </c>
      <c r="J1344" s="21">
        <f t="shared" si="402"/>
        <v>580</v>
      </c>
      <c r="K1344" s="22">
        <v>1594.16</v>
      </c>
      <c r="L1344" s="19">
        <v>44804</v>
      </c>
      <c r="M1344" s="22">
        <v>53.13</v>
      </c>
      <c r="N1344" s="22">
        <v>1541.03</v>
      </c>
      <c r="O1344" s="22">
        <f t="shared" si="403"/>
        <v>1562.28</v>
      </c>
      <c r="P1344" s="22">
        <v>21.25</v>
      </c>
      <c r="Q1344" s="22">
        <f t="shared" si="404"/>
        <v>2.65625</v>
      </c>
      <c r="R1344" s="22">
        <f t="shared" si="405"/>
        <v>10.625</v>
      </c>
      <c r="S1344" s="22">
        <f t="shared" si="406"/>
        <v>1530.405</v>
      </c>
      <c r="U1344" s="22">
        <v>1562.28</v>
      </c>
      <c r="V1344" s="23">
        <v>40</v>
      </c>
      <c r="W1344" s="23">
        <v>50</v>
      </c>
      <c r="X1344" s="23">
        <f t="shared" si="407"/>
        <v>-10</v>
      </c>
      <c r="Y1344" s="24">
        <f t="shared" si="408"/>
        <v>-120</v>
      </c>
      <c r="Z1344" s="24">
        <f t="shared" si="409"/>
        <v>468</v>
      </c>
      <c r="AA1344" s="22">
        <f t="shared" si="413"/>
        <v>3.3382051282051282</v>
      </c>
      <c r="AB1344" s="22">
        <f t="shared" si="414"/>
        <v>40.058461538461536</v>
      </c>
      <c r="AC1344" s="22">
        <f t="shared" si="412"/>
        <v>1522.2215384615383</v>
      </c>
      <c r="AD1344" s="22">
        <f t="shared" si="410"/>
        <v>-8.1834615384616427</v>
      </c>
      <c r="AE1344" s="24"/>
      <c r="AF1344" s="4">
        <v>40.058461538461536</v>
      </c>
      <c r="AG1344" s="4">
        <v>0</v>
      </c>
      <c r="AH1344" s="4">
        <f t="shared" si="411"/>
        <v>40.058461538461536</v>
      </c>
    </row>
    <row r="1345" spans="1:34">
      <c r="A1345" s="16" t="s">
        <v>2958</v>
      </c>
      <c r="B1345" s="16" t="s">
        <v>515</v>
      </c>
      <c r="C1345" s="16" t="s">
        <v>2959</v>
      </c>
      <c r="D1345" s="19">
        <v>44197</v>
      </c>
      <c r="E1345" s="16" t="s">
        <v>111</v>
      </c>
      <c r="F1345" s="20">
        <v>50</v>
      </c>
      <c r="G1345" s="20">
        <v>0</v>
      </c>
      <c r="H1345" s="20">
        <v>48</v>
      </c>
      <c r="I1345" s="20">
        <v>4</v>
      </c>
      <c r="J1345" s="21">
        <f t="shared" si="402"/>
        <v>580</v>
      </c>
      <c r="K1345" s="22">
        <v>1572.42</v>
      </c>
      <c r="L1345" s="19">
        <v>44804</v>
      </c>
      <c r="M1345" s="22">
        <v>52.41</v>
      </c>
      <c r="N1345" s="22">
        <v>1520.01</v>
      </c>
      <c r="O1345" s="22">
        <f t="shared" si="403"/>
        <v>1540.97</v>
      </c>
      <c r="P1345" s="22">
        <v>20.96</v>
      </c>
      <c r="Q1345" s="22">
        <f t="shared" si="404"/>
        <v>2.62</v>
      </c>
      <c r="R1345" s="22">
        <f t="shared" si="405"/>
        <v>10.48</v>
      </c>
      <c r="S1345" s="22">
        <f t="shared" si="406"/>
        <v>1509.53</v>
      </c>
      <c r="U1345" s="22">
        <v>1540.97</v>
      </c>
      <c r="V1345" s="23">
        <v>40</v>
      </c>
      <c r="W1345" s="23">
        <v>50</v>
      </c>
      <c r="X1345" s="23">
        <f t="shared" si="407"/>
        <v>-10</v>
      </c>
      <c r="Y1345" s="24">
        <f t="shared" si="408"/>
        <v>-120</v>
      </c>
      <c r="Z1345" s="24">
        <f t="shared" si="409"/>
        <v>468</v>
      </c>
      <c r="AA1345" s="22">
        <f t="shared" si="413"/>
        <v>3.2926709401709404</v>
      </c>
      <c r="AB1345" s="22">
        <f t="shared" si="414"/>
        <v>39.512051282051289</v>
      </c>
      <c r="AC1345" s="22">
        <f t="shared" si="412"/>
        <v>1501.4579487179487</v>
      </c>
      <c r="AD1345" s="22">
        <f t="shared" si="410"/>
        <v>-8.072051282051234</v>
      </c>
      <c r="AE1345" s="24"/>
      <c r="AF1345" s="4">
        <v>39.512051282051289</v>
      </c>
      <c r="AG1345" s="4">
        <v>0</v>
      </c>
      <c r="AH1345" s="4">
        <f t="shared" si="411"/>
        <v>39.512051282051289</v>
      </c>
    </row>
    <row r="1346" spans="1:34">
      <c r="A1346" s="16" t="s">
        <v>2960</v>
      </c>
      <c r="B1346" s="16" t="s">
        <v>515</v>
      </c>
      <c r="C1346" s="16" t="s">
        <v>2763</v>
      </c>
      <c r="D1346" s="19">
        <v>44197</v>
      </c>
      <c r="E1346" s="16" t="s">
        <v>111</v>
      </c>
      <c r="F1346" s="20">
        <v>50</v>
      </c>
      <c r="G1346" s="20">
        <v>0</v>
      </c>
      <c r="H1346" s="20">
        <v>48</v>
      </c>
      <c r="I1346" s="20">
        <v>4</v>
      </c>
      <c r="J1346" s="21">
        <f t="shared" si="402"/>
        <v>580</v>
      </c>
      <c r="K1346" s="22">
        <v>16394.16</v>
      </c>
      <c r="L1346" s="19">
        <v>44804</v>
      </c>
      <c r="M1346" s="22">
        <v>546.46</v>
      </c>
      <c r="N1346" s="22">
        <v>15847.7</v>
      </c>
      <c r="O1346" s="22">
        <f t="shared" si="403"/>
        <v>16066.28</v>
      </c>
      <c r="P1346" s="22">
        <v>218.58</v>
      </c>
      <c r="Q1346" s="22">
        <f t="shared" si="404"/>
        <v>27.322500000000002</v>
      </c>
      <c r="R1346" s="22">
        <f t="shared" si="405"/>
        <v>109.29</v>
      </c>
      <c r="S1346" s="22">
        <f t="shared" si="406"/>
        <v>15738.41</v>
      </c>
      <c r="U1346" s="22">
        <v>16066.28</v>
      </c>
      <c r="V1346" s="23">
        <v>40</v>
      </c>
      <c r="W1346" s="23">
        <v>50</v>
      </c>
      <c r="X1346" s="23">
        <f t="shared" si="407"/>
        <v>-10</v>
      </c>
      <c r="Y1346" s="24">
        <f t="shared" si="408"/>
        <v>-120</v>
      </c>
      <c r="Z1346" s="24">
        <f t="shared" si="409"/>
        <v>468</v>
      </c>
      <c r="AA1346" s="22">
        <f t="shared" si="413"/>
        <v>34.32965811965812</v>
      </c>
      <c r="AB1346" s="22">
        <f t="shared" si="414"/>
        <v>411.95589743589744</v>
      </c>
      <c r="AC1346" s="22">
        <f t="shared" si="412"/>
        <v>15654.324102564104</v>
      </c>
      <c r="AD1346" s="22">
        <f t="shared" si="410"/>
        <v>-84.085897435896186</v>
      </c>
      <c r="AE1346" s="24"/>
      <c r="AF1346" s="4">
        <v>411.95589743589744</v>
      </c>
      <c r="AG1346" s="4">
        <v>0</v>
      </c>
      <c r="AH1346" s="4">
        <f t="shared" si="411"/>
        <v>411.95589743589744</v>
      </c>
    </row>
    <row r="1347" spans="1:34">
      <c r="A1347" s="16" t="s">
        <v>2961</v>
      </c>
      <c r="B1347" s="16" t="s">
        <v>515</v>
      </c>
      <c r="C1347" s="16" t="s">
        <v>2938</v>
      </c>
      <c r="D1347" s="19">
        <v>44256</v>
      </c>
      <c r="E1347" s="16" t="s">
        <v>111</v>
      </c>
      <c r="F1347" s="20">
        <v>50</v>
      </c>
      <c r="G1347" s="20">
        <v>0</v>
      </c>
      <c r="H1347" s="20">
        <v>48</v>
      </c>
      <c r="I1347" s="20">
        <v>6</v>
      </c>
      <c r="J1347" s="21">
        <f t="shared" si="402"/>
        <v>582</v>
      </c>
      <c r="K1347" s="22">
        <v>738.26</v>
      </c>
      <c r="L1347" s="19">
        <v>44804</v>
      </c>
      <c r="M1347" s="22">
        <v>22.15</v>
      </c>
      <c r="N1347" s="22">
        <v>716.11</v>
      </c>
      <c r="O1347" s="22">
        <f t="shared" si="403"/>
        <v>725.95</v>
      </c>
      <c r="P1347" s="22">
        <v>9.84</v>
      </c>
      <c r="Q1347" s="22">
        <f t="shared" si="404"/>
        <v>1.23</v>
      </c>
      <c r="R1347" s="22">
        <f t="shared" si="405"/>
        <v>4.92</v>
      </c>
      <c r="S1347" s="22">
        <f t="shared" si="406"/>
        <v>711.19</v>
      </c>
      <c r="U1347" s="22">
        <v>725.95</v>
      </c>
      <c r="V1347" s="23">
        <v>40</v>
      </c>
      <c r="W1347" s="23">
        <v>50</v>
      </c>
      <c r="X1347" s="23">
        <f t="shared" si="407"/>
        <v>-10</v>
      </c>
      <c r="Y1347" s="24">
        <f t="shared" si="408"/>
        <v>-120</v>
      </c>
      <c r="Z1347" s="24">
        <f t="shared" si="409"/>
        <v>470</v>
      </c>
      <c r="AA1347" s="22">
        <f t="shared" si="413"/>
        <v>1.5445744680851066</v>
      </c>
      <c r="AB1347" s="22">
        <f t="shared" si="414"/>
        <v>18.534893617021279</v>
      </c>
      <c r="AC1347" s="22">
        <f t="shared" si="412"/>
        <v>707.41510638297882</v>
      </c>
      <c r="AD1347" s="22">
        <f t="shared" si="410"/>
        <v>-3.7748936170212346</v>
      </c>
      <c r="AE1347" s="24"/>
      <c r="AF1347" s="4">
        <v>18.534893617021279</v>
      </c>
      <c r="AG1347" s="4">
        <v>0</v>
      </c>
      <c r="AH1347" s="4">
        <f t="shared" si="411"/>
        <v>18.534893617021279</v>
      </c>
    </row>
    <row r="1348" spans="1:34">
      <c r="A1348" s="16" t="s">
        <v>2962</v>
      </c>
      <c r="B1348" s="16" t="s">
        <v>515</v>
      </c>
      <c r="C1348" s="16" t="s">
        <v>2963</v>
      </c>
      <c r="D1348" s="19">
        <v>44287</v>
      </c>
      <c r="E1348" s="16" t="s">
        <v>111</v>
      </c>
      <c r="F1348" s="20">
        <v>50</v>
      </c>
      <c r="G1348" s="20">
        <v>0</v>
      </c>
      <c r="H1348" s="20">
        <v>48</v>
      </c>
      <c r="I1348" s="20">
        <v>7</v>
      </c>
      <c r="J1348" s="21">
        <f t="shared" si="402"/>
        <v>583</v>
      </c>
      <c r="K1348" s="22">
        <v>59.24</v>
      </c>
      <c r="L1348" s="19">
        <v>44804</v>
      </c>
      <c r="M1348" s="22">
        <v>1.68</v>
      </c>
      <c r="N1348" s="22">
        <v>57.56</v>
      </c>
      <c r="O1348" s="22">
        <f t="shared" si="403"/>
        <v>58.35</v>
      </c>
      <c r="P1348" s="22">
        <v>0.79</v>
      </c>
      <c r="Q1348" s="22">
        <f t="shared" si="404"/>
        <v>9.8750000000000004E-2</v>
      </c>
      <c r="R1348" s="22">
        <f t="shared" si="405"/>
        <v>0.39500000000000002</v>
      </c>
      <c r="S1348" s="22">
        <f t="shared" si="406"/>
        <v>57.164999999999999</v>
      </c>
      <c r="U1348" s="22">
        <v>58.35</v>
      </c>
      <c r="V1348" s="23">
        <v>40</v>
      </c>
      <c r="W1348" s="23">
        <v>50</v>
      </c>
      <c r="X1348" s="23">
        <f t="shared" si="407"/>
        <v>-10</v>
      </c>
      <c r="Y1348" s="24">
        <f t="shared" si="408"/>
        <v>-120</v>
      </c>
      <c r="Z1348" s="24">
        <f t="shared" si="409"/>
        <v>471</v>
      </c>
      <c r="AA1348" s="22">
        <f t="shared" si="413"/>
        <v>0.12388535031847134</v>
      </c>
      <c r="AB1348" s="22">
        <f t="shared" si="414"/>
        <v>1.4866242038216559</v>
      </c>
      <c r="AC1348" s="22">
        <f t="shared" si="412"/>
        <v>56.863375796178346</v>
      </c>
      <c r="AD1348" s="22">
        <f t="shared" si="410"/>
        <v>-0.30162420382165323</v>
      </c>
      <c r="AE1348" s="24"/>
      <c r="AF1348" s="4">
        <v>1.4866242038216559</v>
      </c>
      <c r="AG1348" s="4">
        <v>0</v>
      </c>
      <c r="AH1348" s="4">
        <f t="shared" si="411"/>
        <v>1.4866242038216559</v>
      </c>
    </row>
    <row r="1349" spans="1:34">
      <c r="A1349" s="16" t="s">
        <v>2964</v>
      </c>
      <c r="B1349" s="16" t="s">
        <v>515</v>
      </c>
      <c r="C1349" s="16" t="s">
        <v>2919</v>
      </c>
      <c r="D1349" s="19">
        <v>44287</v>
      </c>
      <c r="E1349" s="16" t="s">
        <v>111</v>
      </c>
      <c r="F1349" s="20">
        <v>50</v>
      </c>
      <c r="G1349" s="20">
        <v>0</v>
      </c>
      <c r="H1349" s="20">
        <v>48</v>
      </c>
      <c r="I1349" s="20">
        <v>7</v>
      </c>
      <c r="J1349" s="21">
        <f t="shared" si="402"/>
        <v>583</v>
      </c>
      <c r="K1349" s="22">
        <v>9273.2800000000007</v>
      </c>
      <c r="L1349" s="19">
        <v>44804</v>
      </c>
      <c r="M1349" s="22">
        <v>262.74</v>
      </c>
      <c r="N1349" s="22">
        <v>9010.5400000000009</v>
      </c>
      <c r="O1349" s="22">
        <f t="shared" si="403"/>
        <v>9134.18</v>
      </c>
      <c r="P1349" s="22">
        <v>123.64</v>
      </c>
      <c r="Q1349" s="22">
        <f t="shared" si="404"/>
        <v>15.455</v>
      </c>
      <c r="R1349" s="22">
        <f t="shared" si="405"/>
        <v>61.82</v>
      </c>
      <c r="S1349" s="22">
        <f t="shared" si="406"/>
        <v>8948.7200000000012</v>
      </c>
      <c r="U1349" s="22">
        <v>9134.18</v>
      </c>
      <c r="V1349" s="23">
        <v>40</v>
      </c>
      <c r="W1349" s="23">
        <v>50</v>
      </c>
      <c r="X1349" s="23">
        <f t="shared" si="407"/>
        <v>-10</v>
      </c>
      <c r="Y1349" s="24">
        <f t="shared" si="408"/>
        <v>-120</v>
      </c>
      <c r="Z1349" s="24">
        <f t="shared" si="409"/>
        <v>471</v>
      </c>
      <c r="AA1349" s="22">
        <f t="shared" si="413"/>
        <v>19.393163481953291</v>
      </c>
      <c r="AB1349" s="22">
        <f t="shared" si="414"/>
        <v>232.71796178343948</v>
      </c>
      <c r="AC1349" s="22">
        <f t="shared" si="412"/>
        <v>8901.4620382165613</v>
      </c>
      <c r="AD1349" s="22">
        <f t="shared" si="410"/>
        <v>-47.257961783439896</v>
      </c>
      <c r="AE1349" s="24"/>
      <c r="AF1349" s="4">
        <v>232.71796178343948</v>
      </c>
      <c r="AG1349" s="4">
        <v>0</v>
      </c>
      <c r="AH1349" s="4">
        <f t="shared" si="411"/>
        <v>232.71796178343948</v>
      </c>
    </row>
    <row r="1350" spans="1:34">
      <c r="A1350" s="16" t="s">
        <v>2965</v>
      </c>
      <c r="B1350" s="16" t="s">
        <v>515</v>
      </c>
      <c r="C1350" s="16" t="s">
        <v>2954</v>
      </c>
      <c r="D1350" s="19">
        <v>44287</v>
      </c>
      <c r="E1350" s="16" t="s">
        <v>111</v>
      </c>
      <c r="F1350" s="20">
        <v>50</v>
      </c>
      <c r="G1350" s="20">
        <v>0</v>
      </c>
      <c r="H1350" s="20">
        <v>48</v>
      </c>
      <c r="I1350" s="20">
        <v>7</v>
      </c>
      <c r="J1350" s="21">
        <f t="shared" si="402"/>
        <v>583</v>
      </c>
      <c r="K1350" s="22">
        <v>631.01</v>
      </c>
      <c r="L1350" s="19">
        <v>44804</v>
      </c>
      <c r="M1350" s="22">
        <v>17.88</v>
      </c>
      <c r="N1350" s="22">
        <v>613.13</v>
      </c>
      <c r="O1350" s="22">
        <f t="shared" si="403"/>
        <v>621.54</v>
      </c>
      <c r="P1350" s="22">
        <v>8.41</v>
      </c>
      <c r="Q1350" s="22">
        <f t="shared" si="404"/>
        <v>1.05125</v>
      </c>
      <c r="R1350" s="22">
        <f t="shared" si="405"/>
        <v>4.2050000000000001</v>
      </c>
      <c r="S1350" s="22">
        <f t="shared" si="406"/>
        <v>608.92499999999995</v>
      </c>
      <c r="U1350" s="22">
        <v>621.54</v>
      </c>
      <c r="V1350" s="23">
        <v>40</v>
      </c>
      <c r="W1350" s="23">
        <v>50</v>
      </c>
      <c r="X1350" s="23">
        <f t="shared" si="407"/>
        <v>-10</v>
      </c>
      <c r="Y1350" s="24">
        <f t="shared" si="408"/>
        <v>-120</v>
      </c>
      <c r="Z1350" s="24">
        <f t="shared" si="409"/>
        <v>471</v>
      </c>
      <c r="AA1350" s="22">
        <f t="shared" si="413"/>
        <v>1.3196178343949043</v>
      </c>
      <c r="AB1350" s="22">
        <f t="shared" si="414"/>
        <v>15.835414012738852</v>
      </c>
      <c r="AC1350" s="22">
        <f t="shared" si="412"/>
        <v>605.70458598726111</v>
      </c>
      <c r="AD1350" s="22">
        <f t="shared" si="410"/>
        <v>-3.2204140127388428</v>
      </c>
      <c r="AE1350" s="24"/>
      <c r="AF1350" s="4">
        <v>15.835414012738852</v>
      </c>
      <c r="AG1350" s="4">
        <v>0</v>
      </c>
      <c r="AH1350" s="4">
        <f t="shared" si="411"/>
        <v>15.835414012738852</v>
      </c>
    </row>
    <row r="1351" spans="1:34">
      <c r="A1351" s="16" t="s">
        <v>2966</v>
      </c>
      <c r="B1351" s="16" t="s">
        <v>515</v>
      </c>
      <c r="C1351" s="16" t="s">
        <v>2938</v>
      </c>
      <c r="D1351" s="19">
        <v>44287</v>
      </c>
      <c r="E1351" s="16" t="s">
        <v>111</v>
      </c>
      <c r="F1351" s="20">
        <v>50</v>
      </c>
      <c r="G1351" s="20">
        <v>0</v>
      </c>
      <c r="H1351" s="20">
        <v>48</v>
      </c>
      <c r="I1351" s="20">
        <v>7</v>
      </c>
      <c r="J1351" s="21">
        <f t="shared" si="402"/>
        <v>583</v>
      </c>
      <c r="K1351" s="22">
        <v>2160.9699999999998</v>
      </c>
      <c r="L1351" s="19">
        <v>44804</v>
      </c>
      <c r="M1351" s="22">
        <v>61.23</v>
      </c>
      <c r="N1351" s="22">
        <v>2099.7399999999998</v>
      </c>
      <c r="O1351" s="22">
        <f t="shared" si="403"/>
        <v>2128.5499999999997</v>
      </c>
      <c r="P1351" s="22">
        <v>28.81</v>
      </c>
      <c r="Q1351" s="22">
        <f t="shared" si="404"/>
        <v>3.6012499999999998</v>
      </c>
      <c r="R1351" s="22">
        <f t="shared" si="405"/>
        <v>14.404999999999999</v>
      </c>
      <c r="S1351" s="22">
        <f t="shared" si="406"/>
        <v>2085.3349999999996</v>
      </c>
      <c r="U1351" s="22">
        <v>2128.5499999999997</v>
      </c>
      <c r="V1351" s="23">
        <v>40</v>
      </c>
      <c r="W1351" s="23">
        <v>50</v>
      </c>
      <c r="X1351" s="23">
        <f t="shared" si="407"/>
        <v>-10</v>
      </c>
      <c r="Y1351" s="24">
        <f t="shared" si="408"/>
        <v>-120</v>
      </c>
      <c r="Z1351" s="24">
        <f t="shared" si="409"/>
        <v>471</v>
      </c>
      <c r="AA1351" s="22">
        <f t="shared" si="413"/>
        <v>4.5192144373673031</v>
      </c>
      <c r="AB1351" s="22">
        <f t="shared" si="414"/>
        <v>54.230573248407637</v>
      </c>
      <c r="AC1351" s="22">
        <f t="shared" si="412"/>
        <v>2074.3194267515919</v>
      </c>
      <c r="AD1351" s="22">
        <f t="shared" si="410"/>
        <v>-11.015573248407691</v>
      </c>
      <c r="AE1351" s="24"/>
      <c r="AF1351" s="4">
        <v>54.230573248407637</v>
      </c>
      <c r="AG1351" s="4">
        <v>0</v>
      </c>
      <c r="AH1351" s="4">
        <f t="shared" si="411"/>
        <v>54.230573248407637</v>
      </c>
    </row>
    <row r="1352" spans="1:34">
      <c r="A1352" s="16" t="s">
        <v>2967</v>
      </c>
      <c r="B1352" s="16" t="s">
        <v>515</v>
      </c>
      <c r="C1352" s="16" t="s">
        <v>2938</v>
      </c>
      <c r="D1352" s="19">
        <v>44317</v>
      </c>
      <c r="E1352" s="16" t="s">
        <v>111</v>
      </c>
      <c r="F1352" s="20">
        <v>50</v>
      </c>
      <c r="G1352" s="20">
        <v>0</v>
      </c>
      <c r="H1352" s="20">
        <v>48</v>
      </c>
      <c r="I1352" s="20">
        <v>8</v>
      </c>
      <c r="J1352" s="21">
        <f t="shared" si="402"/>
        <v>584</v>
      </c>
      <c r="K1352" s="22">
        <v>4191.7700000000004</v>
      </c>
      <c r="L1352" s="19">
        <v>44804</v>
      </c>
      <c r="M1352" s="22">
        <v>111.78</v>
      </c>
      <c r="N1352" s="22">
        <v>4079.99</v>
      </c>
      <c r="O1352" s="22">
        <f t="shared" si="403"/>
        <v>4135.88</v>
      </c>
      <c r="P1352" s="22">
        <v>55.89</v>
      </c>
      <c r="Q1352" s="22">
        <f t="shared" si="404"/>
        <v>6.9862500000000001</v>
      </c>
      <c r="R1352" s="22">
        <f t="shared" si="405"/>
        <v>27.945</v>
      </c>
      <c r="S1352" s="22">
        <f t="shared" si="406"/>
        <v>4052.0450000000001</v>
      </c>
      <c r="U1352" s="22">
        <v>4135.88</v>
      </c>
      <c r="V1352" s="23">
        <v>40</v>
      </c>
      <c r="W1352" s="23">
        <v>50</v>
      </c>
      <c r="X1352" s="23">
        <f t="shared" si="407"/>
        <v>-10</v>
      </c>
      <c r="Y1352" s="24">
        <f t="shared" si="408"/>
        <v>-120</v>
      </c>
      <c r="Z1352" s="24">
        <f t="shared" si="409"/>
        <v>472</v>
      </c>
      <c r="AA1352" s="22">
        <f t="shared" si="413"/>
        <v>8.7624576271186445</v>
      </c>
      <c r="AB1352" s="22">
        <f t="shared" si="414"/>
        <v>105.14949152542374</v>
      </c>
      <c r="AC1352" s="22">
        <f t="shared" si="412"/>
        <v>4030.7305084745763</v>
      </c>
      <c r="AD1352" s="22">
        <f t="shared" si="410"/>
        <v>-21.314491525423819</v>
      </c>
      <c r="AE1352" s="24"/>
      <c r="AF1352" s="4">
        <v>105.14949152542374</v>
      </c>
      <c r="AG1352" s="4">
        <v>0</v>
      </c>
      <c r="AH1352" s="4">
        <f t="shared" si="411"/>
        <v>105.14949152542374</v>
      </c>
    </row>
    <row r="1353" spans="1:34">
      <c r="A1353" s="16" t="s">
        <v>2968</v>
      </c>
      <c r="B1353" s="16" t="s">
        <v>515</v>
      </c>
      <c r="C1353" s="16" t="s">
        <v>2938</v>
      </c>
      <c r="D1353" s="19">
        <v>44348</v>
      </c>
      <c r="E1353" s="16" t="s">
        <v>111</v>
      </c>
      <c r="F1353" s="20">
        <v>50</v>
      </c>
      <c r="G1353" s="20">
        <v>0</v>
      </c>
      <c r="H1353" s="20">
        <v>48</v>
      </c>
      <c r="I1353" s="20">
        <v>9</v>
      </c>
      <c r="J1353" s="21">
        <f t="shared" si="402"/>
        <v>585</v>
      </c>
      <c r="K1353" s="22">
        <v>1080.45</v>
      </c>
      <c r="L1353" s="19">
        <v>44804</v>
      </c>
      <c r="M1353" s="22">
        <v>27.01</v>
      </c>
      <c r="N1353" s="22">
        <v>1053.44</v>
      </c>
      <c r="O1353" s="22">
        <f t="shared" si="403"/>
        <v>1067.8400000000001</v>
      </c>
      <c r="P1353" s="22">
        <v>14.4</v>
      </c>
      <c r="Q1353" s="22">
        <f t="shared" si="404"/>
        <v>1.8</v>
      </c>
      <c r="R1353" s="22">
        <f t="shared" si="405"/>
        <v>7.2</v>
      </c>
      <c r="S1353" s="22">
        <f t="shared" si="406"/>
        <v>1046.24</v>
      </c>
      <c r="U1353" s="22">
        <v>1067.8400000000001</v>
      </c>
      <c r="V1353" s="23">
        <v>40</v>
      </c>
      <c r="W1353" s="23">
        <v>50</v>
      </c>
      <c r="X1353" s="23">
        <f t="shared" si="407"/>
        <v>-10</v>
      </c>
      <c r="Y1353" s="24">
        <f t="shared" si="408"/>
        <v>-120</v>
      </c>
      <c r="Z1353" s="24">
        <f t="shared" si="409"/>
        <v>473</v>
      </c>
      <c r="AA1353" s="22">
        <f t="shared" si="413"/>
        <v>2.257589852008457</v>
      </c>
      <c r="AB1353" s="22">
        <f t="shared" si="414"/>
        <v>27.091078224101484</v>
      </c>
      <c r="AC1353" s="22">
        <f t="shared" si="412"/>
        <v>1040.7489217758987</v>
      </c>
      <c r="AD1353" s="22">
        <f t="shared" si="410"/>
        <v>-5.4910782241013294</v>
      </c>
      <c r="AE1353" s="24"/>
      <c r="AF1353" s="4">
        <v>27.091078224101484</v>
      </c>
      <c r="AG1353" s="4">
        <v>0</v>
      </c>
      <c r="AH1353" s="4">
        <f t="shared" si="411"/>
        <v>27.091078224101484</v>
      </c>
    </row>
    <row r="1354" spans="1:34">
      <c r="A1354" s="16" t="s">
        <v>2969</v>
      </c>
      <c r="B1354" s="16" t="s">
        <v>515</v>
      </c>
      <c r="C1354" s="16" t="s">
        <v>2938</v>
      </c>
      <c r="D1354" s="19">
        <v>44378</v>
      </c>
      <c r="E1354" s="16" t="s">
        <v>111</v>
      </c>
      <c r="F1354" s="20">
        <v>50</v>
      </c>
      <c r="G1354" s="20">
        <v>0</v>
      </c>
      <c r="H1354" s="20">
        <v>48</v>
      </c>
      <c r="I1354" s="20">
        <v>10</v>
      </c>
      <c r="J1354" s="21">
        <f t="shared" si="402"/>
        <v>586</v>
      </c>
      <c r="K1354" s="22">
        <v>3095.98</v>
      </c>
      <c r="L1354" s="19">
        <v>44804</v>
      </c>
      <c r="M1354" s="22">
        <v>72.239999999999995</v>
      </c>
      <c r="N1354" s="22">
        <v>3023.74</v>
      </c>
      <c r="O1354" s="22">
        <f t="shared" si="403"/>
        <v>3065.02</v>
      </c>
      <c r="P1354" s="22">
        <v>41.28</v>
      </c>
      <c r="Q1354" s="22">
        <f t="shared" si="404"/>
        <v>5.16</v>
      </c>
      <c r="R1354" s="22">
        <f t="shared" si="405"/>
        <v>20.64</v>
      </c>
      <c r="S1354" s="22">
        <f t="shared" si="406"/>
        <v>3003.1</v>
      </c>
      <c r="U1354" s="22">
        <v>3065.02</v>
      </c>
      <c r="V1354" s="23">
        <v>40</v>
      </c>
      <c r="W1354" s="23">
        <v>50</v>
      </c>
      <c r="X1354" s="23">
        <f t="shared" si="407"/>
        <v>-10</v>
      </c>
      <c r="Y1354" s="24">
        <f t="shared" si="408"/>
        <v>-120</v>
      </c>
      <c r="Z1354" s="24">
        <f t="shared" si="409"/>
        <v>474</v>
      </c>
      <c r="AA1354" s="22">
        <f t="shared" si="413"/>
        <v>6.4662869198312238</v>
      </c>
      <c r="AB1354" s="22">
        <f t="shared" si="414"/>
        <v>77.59544303797469</v>
      </c>
      <c r="AC1354" s="22">
        <f t="shared" si="412"/>
        <v>2987.4245569620252</v>
      </c>
      <c r="AD1354" s="22">
        <f t="shared" si="410"/>
        <v>-15.675443037974674</v>
      </c>
      <c r="AE1354" s="24"/>
      <c r="AF1354" s="4">
        <v>77.59544303797469</v>
      </c>
      <c r="AG1354" s="4">
        <v>0</v>
      </c>
      <c r="AH1354" s="4">
        <f t="shared" si="411"/>
        <v>77.59544303797469</v>
      </c>
    </row>
    <row r="1355" spans="1:34">
      <c r="A1355" s="16" t="s">
        <v>2970</v>
      </c>
      <c r="B1355" s="16" t="s">
        <v>515</v>
      </c>
      <c r="C1355" s="16" t="s">
        <v>1736</v>
      </c>
      <c r="D1355" s="19">
        <v>44378</v>
      </c>
      <c r="E1355" s="16" t="s">
        <v>111</v>
      </c>
      <c r="F1355" s="20">
        <v>50</v>
      </c>
      <c r="G1355" s="20">
        <v>0</v>
      </c>
      <c r="H1355" s="20">
        <v>48</v>
      </c>
      <c r="I1355" s="20">
        <v>10</v>
      </c>
      <c r="J1355" s="21">
        <f t="shared" si="402"/>
        <v>586</v>
      </c>
      <c r="K1355" s="22">
        <v>194.8</v>
      </c>
      <c r="L1355" s="19">
        <v>44804</v>
      </c>
      <c r="M1355" s="22">
        <v>4.55</v>
      </c>
      <c r="N1355" s="22">
        <v>190.25</v>
      </c>
      <c r="O1355" s="22">
        <f t="shared" si="403"/>
        <v>192.85</v>
      </c>
      <c r="P1355" s="22">
        <v>2.6</v>
      </c>
      <c r="Q1355" s="22">
        <f t="shared" si="404"/>
        <v>0.32500000000000001</v>
      </c>
      <c r="R1355" s="22">
        <f t="shared" si="405"/>
        <v>1.3</v>
      </c>
      <c r="S1355" s="22">
        <f t="shared" si="406"/>
        <v>188.95</v>
      </c>
      <c r="U1355" s="22">
        <v>192.85</v>
      </c>
      <c r="V1355" s="23">
        <v>40</v>
      </c>
      <c r="W1355" s="23">
        <v>50</v>
      </c>
      <c r="X1355" s="23">
        <f t="shared" si="407"/>
        <v>-10</v>
      </c>
      <c r="Y1355" s="24">
        <f t="shared" si="408"/>
        <v>-120</v>
      </c>
      <c r="Z1355" s="24">
        <f t="shared" si="409"/>
        <v>474</v>
      </c>
      <c r="AA1355" s="22">
        <f t="shared" si="413"/>
        <v>0.40685654008438815</v>
      </c>
      <c r="AB1355" s="22">
        <f t="shared" si="414"/>
        <v>4.8822784810126576</v>
      </c>
      <c r="AC1355" s="22">
        <f t="shared" si="412"/>
        <v>187.96772151898733</v>
      </c>
      <c r="AD1355" s="22">
        <f t="shared" si="410"/>
        <v>-0.98227848101265636</v>
      </c>
      <c r="AE1355" s="24"/>
      <c r="AF1355" s="4">
        <v>4.8822784810126576</v>
      </c>
      <c r="AG1355" s="4">
        <v>0</v>
      </c>
      <c r="AH1355" s="4">
        <f t="shared" si="411"/>
        <v>4.8822784810126576</v>
      </c>
    </row>
    <row r="1356" spans="1:34">
      <c r="A1356" s="16" t="s">
        <v>2971</v>
      </c>
      <c r="B1356" s="16" t="s">
        <v>515</v>
      </c>
      <c r="C1356" s="16" t="s">
        <v>2919</v>
      </c>
      <c r="D1356" s="19">
        <v>44378</v>
      </c>
      <c r="E1356" s="16" t="s">
        <v>111</v>
      </c>
      <c r="F1356" s="20">
        <v>50</v>
      </c>
      <c r="G1356" s="20">
        <v>0</v>
      </c>
      <c r="H1356" s="20">
        <v>48</v>
      </c>
      <c r="I1356" s="20">
        <v>10</v>
      </c>
      <c r="J1356" s="21">
        <f t="shared" si="402"/>
        <v>586</v>
      </c>
      <c r="K1356" s="22">
        <v>16823.3</v>
      </c>
      <c r="L1356" s="19">
        <v>44804</v>
      </c>
      <c r="M1356" s="22">
        <v>392.54</v>
      </c>
      <c r="N1356" s="22">
        <v>16430.759999999998</v>
      </c>
      <c r="O1356" s="22">
        <f t="shared" si="403"/>
        <v>16655.07</v>
      </c>
      <c r="P1356" s="22">
        <v>224.31</v>
      </c>
      <c r="Q1356" s="22">
        <f t="shared" si="404"/>
        <v>28.03875</v>
      </c>
      <c r="R1356" s="22">
        <f t="shared" si="405"/>
        <v>112.155</v>
      </c>
      <c r="S1356" s="22">
        <f t="shared" si="406"/>
        <v>16318.604999999998</v>
      </c>
      <c r="U1356" s="22">
        <v>16655.07</v>
      </c>
      <c r="V1356" s="23">
        <v>40</v>
      </c>
      <c r="W1356" s="23">
        <v>50</v>
      </c>
      <c r="X1356" s="23">
        <f t="shared" si="407"/>
        <v>-10</v>
      </c>
      <c r="Y1356" s="24">
        <f t="shared" si="408"/>
        <v>-120</v>
      </c>
      <c r="Z1356" s="24">
        <f t="shared" si="409"/>
        <v>474</v>
      </c>
      <c r="AA1356" s="22">
        <f t="shared" si="413"/>
        <v>35.137278481012657</v>
      </c>
      <c r="AB1356" s="22">
        <f t="shared" si="414"/>
        <v>421.64734177215189</v>
      </c>
      <c r="AC1356" s="22">
        <f t="shared" si="412"/>
        <v>16233.422658227848</v>
      </c>
      <c r="AD1356" s="22">
        <f t="shared" si="410"/>
        <v>-85.182341772149812</v>
      </c>
      <c r="AE1356" s="24"/>
      <c r="AF1356" s="4">
        <v>421.64734177215189</v>
      </c>
      <c r="AG1356" s="4">
        <v>0</v>
      </c>
      <c r="AH1356" s="4">
        <f t="shared" si="411"/>
        <v>421.64734177215189</v>
      </c>
    </row>
    <row r="1357" spans="1:34">
      <c r="A1357" s="16" t="s">
        <v>2972</v>
      </c>
      <c r="B1357" s="16" t="s">
        <v>515</v>
      </c>
      <c r="C1357" s="16" t="s">
        <v>2938</v>
      </c>
      <c r="D1357" s="19">
        <v>44409</v>
      </c>
      <c r="E1357" s="16" t="s">
        <v>111</v>
      </c>
      <c r="F1357" s="20">
        <v>50</v>
      </c>
      <c r="G1357" s="20">
        <v>0</v>
      </c>
      <c r="H1357" s="20">
        <v>48</v>
      </c>
      <c r="I1357" s="20">
        <v>11</v>
      </c>
      <c r="J1357" s="21">
        <f t="shared" si="402"/>
        <v>587</v>
      </c>
      <c r="K1357" s="22">
        <v>2036.88</v>
      </c>
      <c r="L1357" s="19">
        <v>44804</v>
      </c>
      <c r="M1357" s="22">
        <v>44.13</v>
      </c>
      <c r="N1357" s="22">
        <v>1992.75</v>
      </c>
      <c r="O1357" s="22">
        <f t="shared" si="403"/>
        <v>2019.91</v>
      </c>
      <c r="P1357" s="22">
        <v>27.16</v>
      </c>
      <c r="Q1357" s="22">
        <f t="shared" si="404"/>
        <v>3.395</v>
      </c>
      <c r="R1357" s="22">
        <f t="shared" si="405"/>
        <v>13.58</v>
      </c>
      <c r="S1357" s="22">
        <f t="shared" si="406"/>
        <v>1979.17</v>
      </c>
      <c r="U1357" s="22">
        <v>2019.91</v>
      </c>
      <c r="V1357" s="23">
        <v>40</v>
      </c>
      <c r="W1357" s="23">
        <v>50</v>
      </c>
      <c r="X1357" s="23">
        <f t="shared" si="407"/>
        <v>-10</v>
      </c>
      <c r="Y1357" s="24">
        <f t="shared" si="408"/>
        <v>-120</v>
      </c>
      <c r="Z1357" s="24">
        <f t="shared" si="409"/>
        <v>475</v>
      </c>
      <c r="AA1357" s="22">
        <f t="shared" si="413"/>
        <v>4.2524421052631585</v>
      </c>
      <c r="AB1357" s="22">
        <f t="shared" si="414"/>
        <v>51.029305263157902</v>
      </c>
      <c r="AC1357" s="22">
        <f t="shared" si="412"/>
        <v>1968.8806947368421</v>
      </c>
      <c r="AD1357" s="22">
        <f t="shared" si="410"/>
        <v>-10.289305263157985</v>
      </c>
      <c r="AE1357" s="24"/>
      <c r="AF1357" s="4">
        <v>51.029305263157902</v>
      </c>
      <c r="AG1357" s="4">
        <v>0</v>
      </c>
      <c r="AH1357" s="4">
        <f t="shared" si="411"/>
        <v>51.029305263157902</v>
      </c>
    </row>
    <row r="1358" spans="1:34">
      <c r="A1358" s="16" t="s">
        <v>2973</v>
      </c>
      <c r="B1358" s="16" t="s">
        <v>515</v>
      </c>
      <c r="C1358" s="16" t="s">
        <v>2938</v>
      </c>
      <c r="D1358" s="19">
        <v>44440</v>
      </c>
      <c r="E1358" s="16" t="s">
        <v>111</v>
      </c>
      <c r="F1358" s="20">
        <v>50</v>
      </c>
      <c r="G1358" s="20">
        <v>0</v>
      </c>
      <c r="H1358" s="20">
        <v>49</v>
      </c>
      <c r="I1358" s="20">
        <v>0</v>
      </c>
      <c r="J1358" s="21">
        <f t="shared" si="402"/>
        <v>588</v>
      </c>
      <c r="K1358" s="22">
        <v>915.8</v>
      </c>
      <c r="L1358" s="19">
        <v>44804</v>
      </c>
      <c r="M1358" s="22">
        <v>18.32</v>
      </c>
      <c r="N1358" s="22">
        <v>897.48</v>
      </c>
      <c r="O1358" s="22">
        <f t="shared" si="403"/>
        <v>909.69</v>
      </c>
      <c r="P1358" s="22">
        <v>12.21</v>
      </c>
      <c r="Q1358" s="22">
        <f t="shared" si="404"/>
        <v>1.5262500000000001</v>
      </c>
      <c r="R1358" s="22">
        <f t="shared" si="405"/>
        <v>6.1050000000000004</v>
      </c>
      <c r="S1358" s="22">
        <f t="shared" si="406"/>
        <v>891.375</v>
      </c>
      <c r="U1358" s="22">
        <v>909.69</v>
      </c>
      <c r="V1358" s="23">
        <v>40</v>
      </c>
      <c r="W1358" s="23">
        <v>50</v>
      </c>
      <c r="X1358" s="23">
        <f t="shared" si="407"/>
        <v>-10</v>
      </c>
      <c r="Y1358" s="24">
        <f t="shared" si="408"/>
        <v>-120</v>
      </c>
      <c r="Z1358" s="24">
        <f t="shared" si="409"/>
        <v>476</v>
      </c>
      <c r="AA1358" s="22">
        <f t="shared" si="413"/>
        <v>1.9111134453781513</v>
      </c>
      <c r="AB1358" s="22">
        <f t="shared" si="414"/>
        <v>22.933361344537815</v>
      </c>
      <c r="AC1358" s="22">
        <f t="shared" si="412"/>
        <v>886.75663865546221</v>
      </c>
      <c r="AD1358" s="22">
        <f t="shared" si="410"/>
        <v>-4.6183613445377887</v>
      </c>
      <c r="AE1358" s="24"/>
      <c r="AF1358" s="4">
        <v>22.933361344537815</v>
      </c>
      <c r="AG1358" s="4">
        <v>0</v>
      </c>
      <c r="AH1358" s="4">
        <f t="shared" si="411"/>
        <v>22.933361344537815</v>
      </c>
    </row>
    <row r="1359" spans="1:34">
      <c r="A1359" s="16" t="s">
        <v>2974</v>
      </c>
      <c r="B1359" s="16" t="s">
        <v>515</v>
      </c>
      <c r="C1359" s="16" t="s">
        <v>2938</v>
      </c>
      <c r="D1359" s="19">
        <v>44470</v>
      </c>
      <c r="E1359" s="16" t="s">
        <v>111</v>
      </c>
      <c r="F1359" s="20">
        <v>50</v>
      </c>
      <c r="G1359" s="20">
        <v>0</v>
      </c>
      <c r="H1359" s="20">
        <v>49</v>
      </c>
      <c r="I1359" s="20">
        <v>1</v>
      </c>
      <c r="J1359" s="21">
        <f t="shared" si="402"/>
        <v>589</v>
      </c>
      <c r="K1359" s="22">
        <v>996.4</v>
      </c>
      <c r="L1359" s="19">
        <v>44804</v>
      </c>
      <c r="M1359" s="22">
        <v>18.260000000000002</v>
      </c>
      <c r="N1359" s="22">
        <v>978.14</v>
      </c>
      <c r="O1359" s="22">
        <f t="shared" si="403"/>
        <v>991.42</v>
      </c>
      <c r="P1359" s="22">
        <v>13.28</v>
      </c>
      <c r="Q1359" s="22">
        <f t="shared" si="404"/>
        <v>1.66</v>
      </c>
      <c r="R1359" s="22">
        <f t="shared" si="405"/>
        <v>6.64</v>
      </c>
      <c r="S1359" s="22">
        <f t="shared" si="406"/>
        <v>971.5</v>
      </c>
      <c r="U1359" s="22">
        <v>991.42</v>
      </c>
      <c r="V1359" s="23">
        <v>40</v>
      </c>
      <c r="W1359" s="23">
        <v>50</v>
      </c>
      <c r="X1359" s="23">
        <f t="shared" si="407"/>
        <v>-10</v>
      </c>
      <c r="Y1359" s="24">
        <f t="shared" si="408"/>
        <v>-120</v>
      </c>
      <c r="Z1359" s="24">
        <f t="shared" si="409"/>
        <v>477</v>
      </c>
      <c r="AA1359" s="22">
        <f t="shared" si="413"/>
        <v>2.0784486373165616</v>
      </c>
      <c r="AB1359" s="22">
        <f t="shared" si="414"/>
        <v>24.941383647798737</v>
      </c>
      <c r="AC1359" s="22">
        <f t="shared" si="412"/>
        <v>966.47861635220124</v>
      </c>
      <c r="AD1359" s="22">
        <f t="shared" si="410"/>
        <v>-5.021383647798757</v>
      </c>
      <c r="AE1359" s="24"/>
      <c r="AF1359" s="4">
        <v>24.941383647798737</v>
      </c>
      <c r="AG1359" s="4">
        <v>0</v>
      </c>
      <c r="AH1359" s="4">
        <f t="shared" si="411"/>
        <v>24.941383647798737</v>
      </c>
    </row>
    <row r="1360" spans="1:34">
      <c r="A1360" s="16" t="s">
        <v>2975</v>
      </c>
      <c r="B1360" s="16" t="s">
        <v>515</v>
      </c>
      <c r="C1360" s="16" t="s">
        <v>2763</v>
      </c>
      <c r="D1360" s="19">
        <v>44470</v>
      </c>
      <c r="E1360" s="16" t="s">
        <v>111</v>
      </c>
      <c r="F1360" s="20">
        <v>50</v>
      </c>
      <c r="G1360" s="20">
        <v>0</v>
      </c>
      <c r="H1360" s="20">
        <v>49</v>
      </c>
      <c r="I1360" s="20">
        <v>1</v>
      </c>
      <c r="J1360" s="21">
        <f t="shared" si="402"/>
        <v>589</v>
      </c>
      <c r="K1360" s="22">
        <v>21852.85</v>
      </c>
      <c r="L1360" s="19">
        <v>44804</v>
      </c>
      <c r="M1360" s="22">
        <v>400.64</v>
      </c>
      <c r="N1360" s="22">
        <v>21452.21</v>
      </c>
      <c r="O1360" s="22">
        <f t="shared" si="403"/>
        <v>21743.579999999998</v>
      </c>
      <c r="P1360" s="22">
        <v>291.37</v>
      </c>
      <c r="Q1360" s="22">
        <f t="shared" si="404"/>
        <v>36.421250000000001</v>
      </c>
      <c r="R1360" s="22">
        <f t="shared" si="405"/>
        <v>145.685</v>
      </c>
      <c r="S1360" s="22">
        <f t="shared" si="406"/>
        <v>21306.524999999998</v>
      </c>
      <c r="U1360" s="22">
        <v>21743.579999999998</v>
      </c>
      <c r="V1360" s="23">
        <v>40</v>
      </c>
      <c r="W1360" s="23">
        <v>50</v>
      </c>
      <c r="X1360" s="23">
        <f t="shared" si="407"/>
        <v>-10</v>
      </c>
      <c r="Y1360" s="24">
        <f t="shared" si="408"/>
        <v>-120</v>
      </c>
      <c r="Z1360" s="24">
        <f t="shared" si="409"/>
        <v>477</v>
      </c>
      <c r="AA1360" s="22">
        <f t="shared" si="413"/>
        <v>45.584025157232702</v>
      </c>
      <c r="AB1360" s="22">
        <f t="shared" si="414"/>
        <v>547.00830188679242</v>
      </c>
      <c r="AC1360" s="22">
        <f t="shared" si="412"/>
        <v>21196.571698113206</v>
      </c>
      <c r="AD1360" s="22">
        <f t="shared" si="410"/>
        <v>-109.95330188679145</v>
      </c>
      <c r="AE1360" s="24"/>
      <c r="AF1360" s="4">
        <v>547.00830188679242</v>
      </c>
      <c r="AG1360" s="4">
        <v>0</v>
      </c>
      <c r="AH1360" s="4">
        <f t="shared" si="411"/>
        <v>547.00830188679242</v>
      </c>
    </row>
    <row r="1361" spans="1:34">
      <c r="A1361" s="16" t="s">
        <v>2976</v>
      </c>
      <c r="B1361" s="16" t="s">
        <v>515</v>
      </c>
      <c r="C1361" s="16" t="s">
        <v>2938</v>
      </c>
      <c r="D1361" s="19">
        <v>44501</v>
      </c>
      <c r="E1361" s="16" t="s">
        <v>111</v>
      </c>
      <c r="F1361" s="20">
        <v>50</v>
      </c>
      <c r="G1361" s="20">
        <v>0</v>
      </c>
      <c r="H1361" s="20">
        <v>49</v>
      </c>
      <c r="I1361" s="20">
        <v>2</v>
      </c>
      <c r="J1361" s="21">
        <f t="shared" si="402"/>
        <v>590</v>
      </c>
      <c r="K1361" s="22">
        <v>4284.6000000000004</v>
      </c>
      <c r="L1361" s="19">
        <v>44804</v>
      </c>
      <c r="M1361" s="22">
        <v>71.400000000000006</v>
      </c>
      <c r="N1361" s="22">
        <v>4213.2</v>
      </c>
      <c r="O1361" s="22">
        <f t="shared" si="403"/>
        <v>4270.32</v>
      </c>
      <c r="P1361" s="22">
        <v>57.12</v>
      </c>
      <c r="Q1361" s="22">
        <f t="shared" si="404"/>
        <v>7.14</v>
      </c>
      <c r="R1361" s="22">
        <f t="shared" si="405"/>
        <v>28.56</v>
      </c>
      <c r="S1361" s="22">
        <f t="shared" si="406"/>
        <v>4184.6399999999994</v>
      </c>
      <c r="U1361" s="22">
        <v>4270.32</v>
      </c>
      <c r="V1361" s="23">
        <v>40</v>
      </c>
      <c r="W1361" s="23">
        <v>50</v>
      </c>
      <c r="X1361" s="23">
        <f t="shared" si="407"/>
        <v>-10</v>
      </c>
      <c r="Y1361" s="24">
        <f t="shared" si="408"/>
        <v>-120</v>
      </c>
      <c r="Z1361" s="24">
        <f t="shared" si="409"/>
        <v>478</v>
      </c>
      <c r="AA1361" s="22">
        <f t="shared" si="413"/>
        <v>8.9337238493723845</v>
      </c>
      <c r="AB1361" s="22">
        <f t="shared" si="414"/>
        <v>107.20468619246861</v>
      </c>
      <c r="AC1361" s="22">
        <f t="shared" si="412"/>
        <v>4163.1153138075315</v>
      </c>
      <c r="AD1361" s="22">
        <f t="shared" si="410"/>
        <v>-21.524686192467925</v>
      </c>
      <c r="AE1361" s="24"/>
      <c r="AF1361" s="4">
        <v>107.20468619246861</v>
      </c>
      <c r="AG1361" s="4">
        <v>0</v>
      </c>
      <c r="AH1361" s="4">
        <f t="shared" si="411"/>
        <v>107.20468619246861</v>
      </c>
    </row>
    <row r="1362" spans="1:34">
      <c r="A1362" s="16" t="s">
        <v>2977</v>
      </c>
      <c r="B1362" s="16" t="s">
        <v>515</v>
      </c>
      <c r="C1362" s="16" t="s">
        <v>2938</v>
      </c>
      <c r="D1362" s="19">
        <v>44531</v>
      </c>
      <c r="E1362" s="16" t="s">
        <v>111</v>
      </c>
      <c r="F1362" s="20">
        <v>50</v>
      </c>
      <c r="G1362" s="20">
        <v>0</v>
      </c>
      <c r="H1362" s="20">
        <v>49</v>
      </c>
      <c r="I1362" s="20">
        <v>3</v>
      </c>
      <c r="J1362" s="21">
        <f t="shared" si="402"/>
        <v>591</v>
      </c>
      <c r="K1362" s="22">
        <v>1490.28</v>
      </c>
      <c r="L1362" s="19">
        <v>44804</v>
      </c>
      <c r="M1362" s="22">
        <v>22.35</v>
      </c>
      <c r="N1362" s="22">
        <v>1467.93</v>
      </c>
      <c r="O1362" s="22">
        <f t="shared" si="403"/>
        <v>1487.8</v>
      </c>
      <c r="P1362" s="22">
        <v>19.87</v>
      </c>
      <c r="Q1362" s="22">
        <f t="shared" si="404"/>
        <v>2.4837500000000001</v>
      </c>
      <c r="R1362" s="22">
        <f t="shared" si="405"/>
        <v>9.9350000000000005</v>
      </c>
      <c r="S1362" s="22">
        <f t="shared" si="406"/>
        <v>1457.9950000000001</v>
      </c>
      <c r="U1362" s="22">
        <v>1487.8</v>
      </c>
      <c r="V1362" s="23">
        <v>40</v>
      </c>
      <c r="W1362" s="23">
        <v>50</v>
      </c>
      <c r="X1362" s="23">
        <f t="shared" si="407"/>
        <v>-10</v>
      </c>
      <c r="Y1362" s="24">
        <f t="shared" si="408"/>
        <v>-120</v>
      </c>
      <c r="Z1362" s="24">
        <f t="shared" si="409"/>
        <v>479</v>
      </c>
      <c r="AA1362" s="22">
        <f t="shared" si="413"/>
        <v>3.1060542797494781</v>
      </c>
      <c r="AB1362" s="22">
        <f t="shared" si="414"/>
        <v>37.272651356993734</v>
      </c>
      <c r="AC1362" s="22">
        <f t="shared" si="412"/>
        <v>1450.5273486430062</v>
      </c>
      <c r="AD1362" s="22">
        <f t="shared" si="410"/>
        <v>-7.4676513569938834</v>
      </c>
      <c r="AE1362" s="24"/>
      <c r="AF1362" s="4">
        <v>37.272651356993734</v>
      </c>
      <c r="AG1362" s="4">
        <v>0</v>
      </c>
      <c r="AH1362" s="4">
        <f t="shared" si="411"/>
        <v>37.272651356993734</v>
      </c>
    </row>
    <row r="1363" spans="1:34">
      <c r="A1363" s="16" t="s">
        <v>2978</v>
      </c>
      <c r="B1363" s="16" t="s">
        <v>515</v>
      </c>
      <c r="C1363" s="16" t="s">
        <v>2938</v>
      </c>
      <c r="D1363" s="19">
        <v>44562</v>
      </c>
      <c r="E1363" s="16" t="s">
        <v>111</v>
      </c>
      <c r="F1363" s="20">
        <v>50</v>
      </c>
      <c r="G1363" s="20">
        <v>0</v>
      </c>
      <c r="H1363" s="20">
        <v>49</v>
      </c>
      <c r="I1363" s="20">
        <v>4</v>
      </c>
      <c r="J1363" s="21">
        <f t="shared" si="402"/>
        <v>592</v>
      </c>
      <c r="K1363" s="22">
        <v>3123.57</v>
      </c>
      <c r="L1363" s="19">
        <v>44804</v>
      </c>
      <c r="M1363" s="22">
        <v>41.64</v>
      </c>
      <c r="N1363" s="22">
        <v>3081.93</v>
      </c>
      <c r="O1363" s="22">
        <f t="shared" si="403"/>
        <v>3123.5699999999997</v>
      </c>
      <c r="P1363" s="22">
        <v>41.64</v>
      </c>
      <c r="Q1363" s="22">
        <f t="shared" si="404"/>
        <v>5.2050000000000001</v>
      </c>
      <c r="R1363" s="22">
        <f t="shared" si="405"/>
        <v>20.82</v>
      </c>
      <c r="S1363" s="22">
        <f t="shared" si="406"/>
        <v>3061.1099999999997</v>
      </c>
      <c r="U1363" s="22">
        <v>3123.5699999999997</v>
      </c>
      <c r="V1363" s="23">
        <v>40</v>
      </c>
      <c r="W1363" s="23">
        <v>50</v>
      </c>
      <c r="X1363" s="23">
        <f t="shared" si="407"/>
        <v>-10</v>
      </c>
      <c r="Y1363" s="24">
        <f t="shared" si="408"/>
        <v>-120</v>
      </c>
      <c r="Z1363" s="24">
        <f t="shared" si="409"/>
        <v>480</v>
      </c>
      <c r="AA1363" s="22">
        <f t="shared" si="413"/>
        <v>6.5074374999999991</v>
      </c>
      <c r="AB1363" s="22">
        <f t="shared" si="414"/>
        <v>78.089249999999993</v>
      </c>
      <c r="AC1363" s="22">
        <f t="shared" si="412"/>
        <v>3045.4807499999997</v>
      </c>
      <c r="AD1363" s="22">
        <f t="shared" si="410"/>
        <v>-15.629249999999956</v>
      </c>
      <c r="AE1363" s="24"/>
      <c r="AF1363" s="4">
        <v>78.089249999999993</v>
      </c>
      <c r="AG1363" s="4">
        <v>0</v>
      </c>
      <c r="AH1363" s="4">
        <f t="shared" si="411"/>
        <v>78.089249999999993</v>
      </c>
    </row>
    <row r="1364" spans="1:34">
      <c r="A1364" s="16" t="s">
        <v>2979</v>
      </c>
      <c r="B1364" s="16" t="s">
        <v>515</v>
      </c>
      <c r="C1364" s="16" t="s">
        <v>2980</v>
      </c>
      <c r="D1364" s="19">
        <v>44562</v>
      </c>
      <c r="E1364" s="16" t="s">
        <v>111</v>
      </c>
      <c r="F1364" s="20">
        <v>50</v>
      </c>
      <c r="G1364" s="20">
        <v>0</v>
      </c>
      <c r="H1364" s="20">
        <v>49</v>
      </c>
      <c r="I1364" s="20">
        <v>4</v>
      </c>
      <c r="J1364" s="21">
        <f t="shared" si="402"/>
        <v>592</v>
      </c>
      <c r="K1364" s="22">
        <v>53.01</v>
      </c>
      <c r="L1364" s="19">
        <v>44804</v>
      </c>
      <c r="M1364" s="22">
        <v>0.7</v>
      </c>
      <c r="N1364" s="22">
        <v>52.31</v>
      </c>
      <c r="O1364" s="22">
        <f t="shared" si="403"/>
        <v>53.010000000000005</v>
      </c>
      <c r="P1364" s="22">
        <v>0.7</v>
      </c>
      <c r="Q1364" s="22">
        <f t="shared" si="404"/>
        <v>8.7499999999999994E-2</v>
      </c>
      <c r="R1364" s="22">
        <f t="shared" si="405"/>
        <v>0.35</v>
      </c>
      <c r="S1364" s="22">
        <f t="shared" si="406"/>
        <v>51.96</v>
      </c>
      <c r="U1364" s="22">
        <v>53.010000000000005</v>
      </c>
      <c r="V1364" s="23">
        <v>40</v>
      </c>
      <c r="W1364" s="23">
        <v>50</v>
      </c>
      <c r="X1364" s="23">
        <f t="shared" si="407"/>
        <v>-10</v>
      </c>
      <c r="Y1364" s="24">
        <f t="shared" si="408"/>
        <v>-120</v>
      </c>
      <c r="Z1364" s="24">
        <f t="shared" si="409"/>
        <v>480</v>
      </c>
      <c r="AA1364" s="22">
        <f t="shared" si="413"/>
        <v>0.11043750000000001</v>
      </c>
      <c r="AB1364" s="22">
        <f t="shared" si="414"/>
        <v>1.32525</v>
      </c>
      <c r="AC1364" s="22">
        <f t="shared" si="412"/>
        <v>51.684750000000008</v>
      </c>
      <c r="AD1364" s="22">
        <f t="shared" si="410"/>
        <v>-0.27524999999999267</v>
      </c>
      <c r="AE1364" s="24"/>
      <c r="AF1364" s="4">
        <v>1.32525</v>
      </c>
      <c r="AG1364" s="4">
        <v>0</v>
      </c>
      <c r="AH1364" s="4">
        <f t="shared" si="411"/>
        <v>1.32525</v>
      </c>
    </row>
    <row r="1365" spans="1:34">
      <c r="A1365" s="16" t="s">
        <v>2981</v>
      </c>
      <c r="B1365" s="16" t="s">
        <v>515</v>
      </c>
      <c r="C1365" s="16" t="s">
        <v>2763</v>
      </c>
      <c r="D1365" s="19">
        <v>44562</v>
      </c>
      <c r="E1365" s="16" t="s">
        <v>111</v>
      </c>
      <c r="F1365" s="20">
        <v>50</v>
      </c>
      <c r="G1365" s="20">
        <v>0</v>
      </c>
      <c r="H1365" s="20">
        <v>49</v>
      </c>
      <c r="I1365" s="20">
        <v>4</v>
      </c>
      <c r="J1365" s="21">
        <f t="shared" si="402"/>
        <v>592</v>
      </c>
      <c r="K1365" s="22">
        <v>3413.69</v>
      </c>
      <c r="L1365" s="19">
        <v>44804</v>
      </c>
      <c r="M1365" s="22">
        <v>45.51</v>
      </c>
      <c r="N1365" s="22">
        <v>3368.18</v>
      </c>
      <c r="O1365" s="22">
        <f t="shared" si="403"/>
        <v>3413.69</v>
      </c>
      <c r="P1365" s="22">
        <v>45.51</v>
      </c>
      <c r="Q1365" s="22">
        <f t="shared" si="404"/>
        <v>5.6887499999999998</v>
      </c>
      <c r="R1365" s="22">
        <f t="shared" si="405"/>
        <v>22.754999999999999</v>
      </c>
      <c r="S1365" s="22">
        <f t="shared" si="406"/>
        <v>3345.4249999999997</v>
      </c>
      <c r="U1365" s="22">
        <v>3413.69</v>
      </c>
      <c r="V1365" s="23">
        <v>40</v>
      </c>
      <c r="W1365" s="23">
        <v>50</v>
      </c>
      <c r="X1365" s="23">
        <f t="shared" si="407"/>
        <v>-10</v>
      </c>
      <c r="Y1365" s="24">
        <f t="shared" si="408"/>
        <v>-120</v>
      </c>
      <c r="Z1365" s="24">
        <f t="shared" si="409"/>
        <v>480</v>
      </c>
      <c r="AA1365" s="22">
        <f t="shared" si="413"/>
        <v>7.1118541666666664</v>
      </c>
      <c r="AB1365" s="22">
        <f t="shared" si="414"/>
        <v>85.342249999999993</v>
      </c>
      <c r="AC1365" s="22">
        <f t="shared" si="412"/>
        <v>3328.3477499999999</v>
      </c>
      <c r="AD1365" s="22">
        <f t="shared" si="410"/>
        <v>-17.077249999999822</v>
      </c>
      <c r="AE1365" s="24"/>
      <c r="AF1365" s="4">
        <v>85.342249999999993</v>
      </c>
      <c r="AG1365" s="4">
        <v>0</v>
      </c>
      <c r="AH1365" s="4">
        <f t="shared" si="411"/>
        <v>85.342249999999993</v>
      </c>
    </row>
    <row r="1366" spans="1:34">
      <c r="A1366" s="16" t="s">
        <v>2982</v>
      </c>
      <c r="B1366" s="16" t="s">
        <v>515</v>
      </c>
      <c r="C1366" s="16" t="s">
        <v>2983</v>
      </c>
      <c r="D1366" s="19">
        <v>44562</v>
      </c>
      <c r="E1366" s="16" t="s">
        <v>111</v>
      </c>
      <c r="F1366" s="20">
        <v>50</v>
      </c>
      <c r="G1366" s="20">
        <v>0</v>
      </c>
      <c r="H1366" s="20">
        <v>49</v>
      </c>
      <c r="I1366" s="20">
        <v>4</v>
      </c>
      <c r="J1366" s="21">
        <f t="shared" si="402"/>
        <v>592</v>
      </c>
      <c r="K1366" s="22">
        <v>1074.01</v>
      </c>
      <c r="L1366" s="19">
        <v>44804</v>
      </c>
      <c r="M1366" s="22">
        <v>14.32</v>
      </c>
      <c r="N1366" s="22">
        <v>1059.69</v>
      </c>
      <c r="O1366" s="22">
        <f t="shared" si="403"/>
        <v>1074.01</v>
      </c>
      <c r="P1366" s="22">
        <v>14.32</v>
      </c>
      <c r="Q1366" s="22">
        <f t="shared" si="404"/>
        <v>1.79</v>
      </c>
      <c r="R1366" s="22">
        <f t="shared" si="405"/>
        <v>7.16</v>
      </c>
      <c r="S1366" s="22">
        <f t="shared" si="406"/>
        <v>1052.53</v>
      </c>
      <c r="U1366" s="22">
        <v>1074.01</v>
      </c>
      <c r="V1366" s="23">
        <v>40</v>
      </c>
      <c r="W1366" s="23">
        <v>50</v>
      </c>
      <c r="X1366" s="23">
        <f t="shared" si="407"/>
        <v>-10</v>
      </c>
      <c r="Y1366" s="24">
        <f t="shared" si="408"/>
        <v>-120</v>
      </c>
      <c r="Z1366" s="24">
        <f t="shared" si="409"/>
        <v>480</v>
      </c>
      <c r="AA1366" s="22">
        <f t="shared" si="413"/>
        <v>2.2375208333333334</v>
      </c>
      <c r="AB1366" s="22">
        <f t="shared" si="414"/>
        <v>26.850250000000003</v>
      </c>
      <c r="AC1366" s="22">
        <f t="shared" si="412"/>
        <v>1047.15975</v>
      </c>
      <c r="AD1366" s="22">
        <f t="shared" si="410"/>
        <v>-5.3702499999999418</v>
      </c>
      <c r="AE1366" s="24"/>
      <c r="AF1366" s="4">
        <v>26.850250000000003</v>
      </c>
      <c r="AG1366" s="4">
        <v>0</v>
      </c>
      <c r="AH1366" s="4">
        <f t="shared" si="411"/>
        <v>26.850250000000003</v>
      </c>
    </row>
    <row r="1367" spans="1:34">
      <c r="A1367" s="16" t="s">
        <v>2984</v>
      </c>
      <c r="B1367" s="16" t="s">
        <v>515</v>
      </c>
      <c r="C1367" s="16" t="s">
        <v>2938</v>
      </c>
      <c r="D1367" s="19">
        <v>44593</v>
      </c>
      <c r="E1367" s="16" t="s">
        <v>111</v>
      </c>
      <c r="F1367" s="20">
        <v>50</v>
      </c>
      <c r="G1367" s="20">
        <v>0</v>
      </c>
      <c r="H1367" s="20">
        <v>49</v>
      </c>
      <c r="I1367" s="20">
        <v>5</v>
      </c>
      <c r="J1367" s="21">
        <f t="shared" si="402"/>
        <v>593</v>
      </c>
      <c r="K1367" s="22">
        <v>469.64</v>
      </c>
      <c r="L1367" s="19">
        <v>44804</v>
      </c>
      <c r="M1367" s="22">
        <v>5.47</v>
      </c>
      <c r="N1367" s="22">
        <v>464.17</v>
      </c>
      <c r="O1367" s="22">
        <f t="shared" si="403"/>
        <v>469.64000000000004</v>
      </c>
      <c r="P1367" s="22">
        <v>5.47</v>
      </c>
      <c r="Q1367" s="22">
        <f>+P1367/7</f>
        <v>0.78142857142857136</v>
      </c>
      <c r="R1367" s="22">
        <f t="shared" si="405"/>
        <v>3.1257142857142854</v>
      </c>
      <c r="S1367" s="22">
        <f t="shared" si="406"/>
        <v>461.04428571428571</v>
      </c>
      <c r="U1367" s="22">
        <v>469.64000000000004</v>
      </c>
      <c r="V1367" s="23">
        <v>40</v>
      </c>
      <c r="W1367" s="23">
        <v>50</v>
      </c>
      <c r="X1367" s="23">
        <f t="shared" si="407"/>
        <v>-10</v>
      </c>
      <c r="Y1367" s="24">
        <f t="shared" si="408"/>
        <v>-120</v>
      </c>
      <c r="Z1367" s="24">
        <f t="shared" ref="Z1367:Z1387" si="415">+V1367*12</f>
        <v>480</v>
      </c>
      <c r="AA1367" s="22">
        <f t="shared" si="413"/>
        <v>0.97841666666666671</v>
      </c>
      <c r="AB1367" s="22">
        <f>+AA1367*11</f>
        <v>10.762583333333334</v>
      </c>
      <c r="AC1367" s="22">
        <f t="shared" si="412"/>
        <v>458.8774166666667</v>
      </c>
      <c r="AD1367" s="22">
        <f t="shared" si="410"/>
        <v>-2.1668690476190022</v>
      </c>
      <c r="AE1367" s="24"/>
      <c r="AF1367" s="4">
        <v>10.762583333333334</v>
      </c>
      <c r="AG1367" s="4">
        <v>0</v>
      </c>
      <c r="AH1367" s="4">
        <f t="shared" si="411"/>
        <v>10.762583333333334</v>
      </c>
    </row>
    <row r="1368" spans="1:34">
      <c r="A1368" s="16" t="s">
        <v>2985</v>
      </c>
      <c r="B1368" s="16" t="s">
        <v>515</v>
      </c>
      <c r="C1368" s="16" t="s">
        <v>2938</v>
      </c>
      <c r="D1368" s="19">
        <v>44621</v>
      </c>
      <c r="E1368" s="16" t="s">
        <v>111</v>
      </c>
      <c r="F1368" s="20">
        <v>50</v>
      </c>
      <c r="G1368" s="20">
        <v>0</v>
      </c>
      <c r="H1368" s="20">
        <v>49</v>
      </c>
      <c r="I1368" s="20">
        <v>6</v>
      </c>
      <c r="J1368" s="21">
        <f t="shared" si="402"/>
        <v>594</v>
      </c>
      <c r="K1368" s="22">
        <v>1006.78</v>
      </c>
      <c r="L1368" s="19">
        <v>44804</v>
      </c>
      <c r="M1368" s="22">
        <v>10.06</v>
      </c>
      <c r="N1368" s="22">
        <v>996.72</v>
      </c>
      <c r="O1368" s="22">
        <f t="shared" si="403"/>
        <v>1006.78</v>
      </c>
      <c r="P1368" s="22">
        <v>10.06</v>
      </c>
      <c r="Q1368" s="22">
        <f>+P1368/6</f>
        <v>1.6766666666666667</v>
      </c>
      <c r="R1368" s="22">
        <f t="shared" si="405"/>
        <v>6.706666666666667</v>
      </c>
      <c r="S1368" s="22">
        <f t="shared" si="406"/>
        <v>990.01333333333332</v>
      </c>
      <c r="U1368" s="22">
        <v>1006.78</v>
      </c>
      <c r="V1368" s="23">
        <v>40</v>
      </c>
      <c r="W1368" s="23">
        <v>50</v>
      </c>
      <c r="X1368" s="23">
        <f t="shared" si="407"/>
        <v>-10</v>
      </c>
      <c r="Y1368" s="24">
        <f t="shared" si="408"/>
        <v>-120</v>
      </c>
      <c r="Z1368" s="24">
        <f t="shared" si="415"/>
        <v>480</v>
      </c>
      <c r="AA1368" s="22">
        <f t="shared" si="413"/>
        <v>2.0974583333333334</v>
      </c>
      <c r="AB1368" s="22">
        <f>+AA1368*10</f>
        <v>20.974583333333335</v>
      </c>
      <c r="AC1368" s="22">
        <f t="shared" si="412"/>
        <v>985.80541666666659</v>
      </c>
      <c r="AD1368" s="22">
        <f t="shared" si="410"/>
        <v>-4.2079166666667334</v>
      </c>
      <c r="AE1368" s="24"/>
      <c r="AF1368" s="4">
        <v>20.974583333333335</v>
      </c>
      <c r="AG1368" s="4">
        <v>0</v>
      </c>
      <c r="AH1368" s="4">
        <f t="shared" si="411"/>
        <v>20.974583333333335</v>
      </c>
    </row>
    <row r="1369" spans="1:34">
      <c r="A1369" s="16" t="s">
        <v>2986</v>
      </c>
      <c r="B1369" s="16" t="s">
        <v>515</v>
      </c>
      <c r="C1369" s="16" t="s">
        <v>2938</v>
      </c>
      <c r="D1369" s="19">
        <v>44652</v>
      </c>
      <c r="E1369" s="16" t="s">
        <v>111</v>
      </c>
      <c r="F1369" s="20">
        <v>50</v>
      </c>
      <c r="G1369" s="20">
        <v>0</v>
      </c>
      <c r="H1369" s="20">
        <v>49</v>
      </c>
      <c r="I1369" s="20">
        <v>7</v>
      </c>
      <c r="J1369" s="21">
        <f t="shared" si="402"/>
        <v>595</v>
      </c>
      <c r="K1369" s="22">
        <v>1770.01</v>
      </c>
      <c r="L1369" s="19">
        <v>44804</v>
      </c>
      <c r="M1369" s="22">
        <v>14.75</v>
      </c>
      <c r="N1369" s="22">
        <v>1755.26</v>
      </c>
      <c r="O1369" s="22">
        <f t="shared" si="403"/>
        <v>1770.01</v>
      </c>
      <c r="P1369" s="22">
        <v>14.75</v>
      </c>
      <c r="Q1369" s="22">
        <f>+P1369/5</f>
        <v>2.95</v>
      </c>
      <c r="R1369" s="22">
        <f t="shared" si="405"/>
        <v>11.8</v>
      </c>
      <c r="S1369" s="22">
        <f t="shared" si="406"/>
        <v>1743.46</v>
      </c>
      <c r="U1369" s="22">
        <v>1770.01</v>
      </c>
      <c r="V1369" s="23">
        <v>40</v>
      </c>
      <c r="W1369" s="23">
        <v>50</v>
      </c>
      <c r="X1369" s="23">
        <f t="shared" si="407"/>
        <v>-10</v>
      </c>
      <c r="Y1369" s="24">
        <f t="shared" si="408"/>
        <v>-120</v>
      </c>
      <c r="Z1369" s="24">
        <f t="shared" si="415"/>
        <v>480</v>
      </c>
      <c r="AA1369" s="22">
        <f t="shared" si="413"/>
        <v>3.6875208333333331</v>
      </c>
      <c r="AB1369" s="22">
        <f>+AA1369*9</f>
        <v>33.187687499999996</v>
      </c>
      <c r="AC1369" s="22">
        <f t="shared" si="412"/>
        <v>1736.8223125</v>
      </c>
      <c r="AD1369" s="22">
        <f t="shared" si="410"/>
        <v>-6.6376875000000837</v>
      </c>
      <c r="AE1369" s="24"/>
      <c r="AF1369" s="4">
        <v>33.187687499999996</v>
      </c>
      <c r="AG1369" s="4">
        <v>0</v>
      </c>
      <c r="AH1369" s="4">
        <f t="shared" si="411"/>
        <v>33.187687499999996</v>
      </c>
    </row>
    <row r="1370" spans="1:34">
      <c r="A1370" s="16" t="s">
        <v>2987</v>
      </c>
      <c r="B1370" s="16" t="s">
        <v>515</v>
      </c>
      <c r="C1370" s="16" t="s">
        <v>2988</v>
      </c>
      <c r="D1370" s="19">
        <v>44652</v>
      </c>
      <c r="E1370" s="16" t="s">
        <v>111</v>
      </c>
      <c r="F1370" s="20">
        <v>50</v>
      </c>
      <c r="G1370" s="20">
        <v>0</v>
      </c>
      <c r="H1370" s="20">
        <v>49</v>
      </c>
      <c r="I1370" s="20">
        <v>7</v>
      </c>
      <c r="J1370" s="21">
        <f t="shared" si="402"/>
        <v>595</v>
      </c>
      <c r="K1370" s="22">
        <v>70.95</v>
      </c>
      <c r="L1370" s="19">
        <v>44804</v>
      </c>
      <c r="M1370" s="22">
        <v>0.59</v>
      </c>
      <c r="N1370" s="22">
        <v>70.36</v>
      </c>
      <c r="O1370" s="22">
        <f t="shared" si="403"/>
        <v>70.95</v>
      </c>
      <c r="P1370" s="22">
        <v>0.59</v>
      </c>
      <c r="Q1370" s="22">
        <f>+P1370/5</f>
        <v>0.11799999999999999</v>
      </c>
      <c r="R1370" s="22">
        <f t="shared" si="405"/>
        <v>0.47199999999999998</v>
      </c>
      <c r="S1370" s="22">
        <f t="shared" si="406"/>
        <v>69.888000000000005</v>
      </c>
      <c r="U1370" s="22">
        <v>70.95</v>
      </c>
      <c r="V1370" s="23">
        <v>40</v>
      </c>
      <c r="W1370" s="23">
        <v>50</v>
      </c>
      <c r="X1370" s="23">
        <f t="shared" si="407"/>
        <v>-10</v>
      </c>
      <c r="Y1370" s="24">
        <f t="shared" si="408"/>
        <v>-120</v>
      </c>
      <c r="Z1370" s="24">
        <f t="shared" si="415"/>
        <v>480</v>
      </c>
      <c r="AA1370" s="22">
        <f t="shared" si="413"/>
        <v>0.14781250000000001</v>
      </c>
      <c r="AB1370" s="22">
        <f>+AA1370*9</f>
        <v>1.3303125000000002</v>
      </c>
      <c r="AC1370" s="22">
        <f t="shared" si="412"/>
        <v>69.619687499999998</v>
      </c>
      <c r="AD1370" s="22">
        <f t="shared" si="410"/>
        <v>-0.2683125000000075</v>
      </c>
      <c r="AE1370" s="24"/>
      <c r="AF1370" s="4">
        <v>1.3303125000000002</v>
      </c>
      <c r="AG1370" s="4">
        <v>0</v>
      </c>
      <c r="AH1370" s="4">
        <f t="shared" si="411"/>
        <v>1.3303125000000002</v>
      </c>
    </row>
    <row r="1371" spans="1:34">
      <c r="A1371" s="16" t="s">
        <v>2989</v>
      </c>
      <c r="B1371" s="16" t="s">
        <v>515</v>
      </c>
      <c r="C1371" s="16" t="s">
        <v>2763</v>
      </c>
      <c r="D1371" s="19">
        <v>44652</v>
      </c>
      <c r="E1371" s="16" t="s">
        <v>111</v>
      </c>
      <c r="F1371" s="20">
        <v>50</v>
      </c>
      <c r="G1371" s="20">
        <v>0</v>
      </c>
      <c r="H1371" s="20">
        <v>49</v>
      </c>
      <c r="I1371" s="20">
        <v>7</v>
      </c>
      <c r="J1371" s="21">
        <f t="shared" si="402"/>
        <v>595</v>
      </c>
      <c r="K1371" s="22">
        <v>2272.66</v>
      </c>
      <c r="L1371" s="19">
        <v>44804</v>
      </c>
      <c r="M1371" s="22">
        <v>18.93</v>
      </c>
      <c r="N1371" s="22">
        <v>2253.73</v>
      </c>
      <c r="O1371" s="22">
        <f t="shared" si="403"/>
        <v>2272.66</v>
      </c>
      <c r="P1371" s="22">
        <v>18.93</v>
      </c>
      <c r="Q1371" s="22">
        <f>+P1371/5</f>
        <v>3.786</v>
      </c>
      <c r="R1371" s="22">
        <f t="shared" si="405"/>
        <v>15.144</v>
      </c>
      <c r="S1371" s="22">
        <f t="shared" si="406"/>
        <v>2238.5860000000002</v>
      </c>
      <c r="U1371" s="22">
        <v>2272.66</v>
      </c>
      <c r="V1371" s="23">
        <v>40</v>
      </c>
      <c r="W1371" s="23">
        <v>50</v>
      </c>
      <c r="X1371" s="23">
        <f t="shared" si="407"/>
        <v>-10</v>
      </c>
      <c r="Y1371" s="24">
        <f t="shared" si="408"/>
        <v>-120</v>
      </c>
      <c r="Z1371" s="24">
        <f t="shared" si="415"/>
        <v>480</v>
      </c>
      <c r="AA1371" s="22">
        <f t="shared" si="413"/>
        <v>4.7347083333333329</v>
      </c>
      <c r="AB1371" s="22">
        <f>+AA1371*9</f>
        <v>42.612374999999993</v>
      </c>
      <c r="AC1371" s="22">
        <f t="shared" si="412"/>
        <v>2230.0476249999997</v>
      </c>
      <c r="AD1371" s="22">
        <f t="shared" si="410"/>
        <v>-8.5383750000005421</v>
      </c>
      <c r="AE1371" s="24"/>
      <c r="AF1371" s="4">
        <v>42.612374999999993</v>
      </c>
      <c r="AG1371" s="4">
        <v>0</v>
      </c>
      <c r="AH1371" s="4">
        <f t="shared" si="411"/>
        <v>42.612374999999993</v>
      </c>
    </row>
    <row r="1372" spans="1:34">
      <c r="A1372" s="16" t="s">
        <v>2990</v>
      </c>
      <c r="B1372" s="16" t="s">
        <v>515</v>
      </c>
      <c r="C1372" s="16" t="s">
        <v>2938</v>
      </c>
      <c r="D1372" s="19">
        <v>44713</v>
      </c>
      <c r="E1372" s="16" t="s">
        <v>111</v>
      </c>
      <c r="F1372" s="20">
        <v>50</v>
      </c>
      <c r="G1372" s="20">
        <v>0</v>
      </c>
      <c r="H1372" s="20">
        <v>49</v>
      </c>
      <c r="I1372" s="20">
        <v>9</v>
      </c>
      <c r="J1372" s="21">
        <f t="shared" si="402"/>
        <v>597</v>
      </c>
      <c r="K1372" s="22">
        <v>597.61</v>
      </c>
      <c r="L1372" s="19">
        <v>44804</v>
      </c>
      <c r="M1372" s="22">
        <v>2.98</v>
      </c>
      <c r="N1372" s="22">
        <v>594.63</v>
      </c>
      <c r="O1372" s="22">
        <f t="shared" si="403"/>
        <v>597.61</v>
      </c>
      <c r="P1372" s="22">
        <v>2.98</v>
      </c>
      <c r="Q1372" s="22">
        <f>+P1372/3</f>
        <v>0.99333333333333329</v>
      </c>
      <c r="R1372" s="22">
        <f t="shared" si="405"/>
        <v>3.9733333333333332</v>
      </c>
      <c r="S1372" s="22">
        <f t="shared" si="406"/>
        <v>590.65666666666664</v>
      </c>
      <c r="U1372" s="22">
        <v>597.61</v>
      </c>
      <c r="V1372" s="23">
        <v>40</v>
      </c>
      <c r="W1372" s="23">
        <v>50</v>
      </c>
      <c r="X1372" s="23">
        <f t="shared" si="407"/>
        <v>-10</v>
      </c>
      <c r="Y1372" s="24">
        <f t="shared" si="408"/>
        <v>-120</v>
      </c>
      <c r="Z1372" s="24">
        <f t="shared" si="415"/>
        <v>480</v>
      </c>
      <c r="AA1372" s="22">
        <f t="shared" si="413"/>
        <v>1.2450208333333335</v>
      </c>
      <c r="AB1372" s="22">
        <f>+AA1372*7</f>
        <v>8.7151458333333345</v>
      </c>
      <c r="AC1372" s="22">
        <f t="shared" si="412"/>
        <v>588.89485416666673</v>
      </c>
      <c r="AD1372" s="22">
        <f t="shared" si="410"/>
        <v>-1.7618124999999054</v>
      </c>
      <c r="AE1372" s="24"/>
      <c r="AF1372" s="4">
        <v>8.7151458333333345</v>
      </c>
      <c r="AG1372" s="4">
        <v>0</v>
      </c>
      <c r="AH1372" s="4">
        <f t="shared" si="411"/>
        <v>8.7151458333333345</v>
      </c>
    </row>
    <row r="1373" spans="1:34">
      <c r="A1373" s="16" t="s">
        <v>2991</v>
      </c>
      <c r="B1373" s="16" t="s">
        <v>515</v>
      </c>
      <c r="C1373" s="16" t="s">
        <v>2938</v>
      </c>
      <c r="D1373" s="19">
        <v>44743</v>
      </c>
      <c r="E1373" s="16" t="s">
        <v>111</v>
      </c>
      <c r="F1373" s="20">
        <v>50</v>
      </c>
      <c r="G1373" s="20">
        <v>0</v>
      </c>
      <c r="H1373" s="20">
        <v>49</v>
      </c>
      <c r="I1373" s="20">
        <v>10</v>
      </c>
      <c r="J1373" s="21">
        <f t="shared" si="402"/>
        <v>598</v>
      </c>
      <c r="K1373" s="22">
        <v>2406.96</v>
      </c>
      <c r="L1373" s="19">
        <v>44804</v>
      </c>
      <c r="M1373" s="22">
        <v>8.02</v>
      </c>
      <c r="N1373" s="22">
        <v>2398.94</v>
      </c>
      <c r="O1373" s="22">
        <f t="shared" si="403"/>
        <v>2406.96</v>
      </c>
      <c r="P1373" s="22">
        <v>8.02</v>
      </c>
      <c r="Q1373" s="22">
        <f>+P1373/2</f>
        <v>4.01</v>
      </c>
      <c r="R1373" s="22">
        <f t="shared" si="405"/>
        <v>16.04</v>
      </c>
      <c r="S1373" s="22">
        <f t="shared" si="406"/>
        <v>2382.9</v>
      </c>
      <c r="U1373" s="22">
        <v>2406.96</v>
      </c>
      <c r="V1373" s="23">
        <v>40</v>
      </c>
      <c r="W1373" s="23">
        <v>50</v>
      </c>
      <c r="X1373" s="23">
        <f t="shared" si="407"/>
        <v>-10</v>
      </c>
      <c r="Y1373" s="24">
        <f t="shared" si="408"/>
        <v>-120</v>
      </c>
      <c r="Z1373" s="24">
        <f t="shared" si="415"/>
        <v>480</v>
      </c>
      <c r="AA1373" s="22">
        <f t="shared" si="413"/>
        <v>5.0145</v>
      </c>
      <c r="AB1373" s="22">
        <f>+AA1373*6</f>
        <v>30.087</v>
      </c>
      <c r="AC1373" s="22">
        <f t="shared" si="412"/>
        <v>2376.873</v>
      </c>
      <c r="AD1373" s="22">
        <f t="shared" si="410"/>
        <v>-6.0270000000000437</v>
      </c>
      <c r="AE1373" s="24"/>
      <c r="AF1373" s="4">
        <v>30.087</v>
      </c>
      <c r="AG1373" s="4">
        <v>0</v>
      </c>
      <c r="AH1373" s="4">
        <f t="shared" si="411"/>
        <v>30.087</v>
      </c>
    </row>
    <row r="1374" spans="1:34">
      <c r="A1374" s="16" t="s">
        <v>2992</v>
      </c>
      <c r="B1374" s="16" t="s">
        <v>515</v>
      </c>
      <c r="C1374" s="16" t="s">
        <v>2988</v>
      </c>
      <c r="D1374" s="19">
        <v>44743</v>
      </c>
      <c r="E1374" s="16" t="s">
        <v>111</v>
      </c>
      <c r="F1374" s="20">
        <v>50</v>
      </c>
      <c r="G1374" s="20">
        <v>0</v>
      </c>
      <c r="H1374" s="20">
        <v>49</v>
      </c>
      <c r="I1374" s="20">
        <v>10</v>
      </c>
      <c r="J1374" s="21">
        <f t="shared" si="402"/>
        <v>598</v>
      </c>
      <c r="K1374" s="22">
        <v>199.23</v>
      </c>
      <c r="L1374" s="19">
        <v>44804</v>
      </c>
      <c r="M1374" s="22">
        <v>0.66</v>
      </c>
      <c r="N1374" s="22">
        <v>198.57</v>
      </c>
      <c r="O1374" s="22">
        <f t="shared" si="403"/>
        <v>199.23</v>
      </c>
      <c r="P1374" s="22">
        <v>0.66</v>
      </c>
      <c r="Q1374" s="22">
        <f>+P1374/2</f>
        <v>0.33</v>
      </c>
      <c r="R1374" s="22">
        <f t="shared" si="405"/>
        <v>1.32</v>
      </c>
      <c r="S1374" s="22">
        <f t="shared" si="406"/>
        <v>197.25</v>
      </c>
      <c r="U1374" s="22">
        <v>199.23</v>
      </c>
      <c r="V1374" s="23">
        <v>40</v>
      </c>
      <c r="W1374" s="23">
        <v>50</v>
      </c>
      <c r="X1374" s="23">
        <f t="shared" si="407"/>
        <v>-10</v>
      </c>
      <c r="Y1374" s="24">
        <f t="shared" si="408"/>
        <v>-120</v>
      </c>
      <c r="Z1374" s="24">
        <f t="shared" si="415"/>
        <v>480</v>
      </c>
      <c r="AA1374" s="22">
        <f t="shared" si="413"/>
        <v>0.4150625</v>
      </c>
      <c r="AB1374" s="22">
        <f>+AA1374*6</f>
        <v>2.4903750000000002</v>
      </c>
      <c r="AC1374" s="22">
        <f t="shared" si="412"/>
        <v>196.73962499999999</v>
      </c>
      <c r="AD1374" s="22">
        <f t="shared" si="410"/>
        <v>-0.51037500000001046</v>
      </c>
      <c r="AE1374" s="24"/>
      <c r="AF1374" s="4">
        <v>2.4903750000000002</v>
      </c>
      <c r="AG1374" s="4">
        <v>0</v>
      </c>
      <c r="AH1374" s="4">
        <f t="shared" si="411"/>
        <v>2.4903750000000002</v>
      </c>
    </row>
    <row r="1375" spans="1:34">
      <c r="A1375" s="16" t="s">
        <v>2993</v>
      </c>
      <c r="B1375" s="16" t="s">
        <v>515</v>
      </c>
      <c r="C1375" s="16" t="s">
        <v>2919</v>
      </c>
      <c r="D1375" s="19">
        <v>44743</v>
      </c>
      <c r="E1375" s="16" t="s">
        <v>111</v>
      </c>
      <c r="F1375" s="20">
        <v>50</v>
      </c>
      <c r="G1375" s="20">
        <v>0</v>
      </c>
      <c r="H1375" s="20">
        <v>49</v>
      </c>
      <c r="I1375" s="20">
        <v>10</v>
      </c>
      <c r="J1375" s="21">
        <f t="shared" si="402"/>
        <v>598</v>
      </c>
      <c r="K1375" s="22">
        <v>9143.64</v>
      </c>
      <c r="L1375" s="19">
        <v>44804</v>
      </c>
      <c r="M1375" s="22">
        <v>30.48</v>
      </c>
      <c r="N1375" s="22">
        <v>9113.16</v>
      </c>
      <c r="O1375" s="22">
        <f t="shared" si="403"/>
        <v>9143.64</v>
      </c>
      <c r="P1375" s="22">
        <v>30.48</v>
      </c>
      <c r="Q1375" s="22">
        <f>+P1375/2</f>
        <v>15.24</v>
      </c>
      <c r="R1375" s="22">
        <f t="shared" si="405"/>
        <v>60.96</v>
      </c>
      <c r="S1375" s="22">
        <f t="shared" si="406"/>
        <v>9052.2000000000007</v>
      </c>
      <c r="U1375" s="22">
        <v>9143.64</v>
      </c>
      <c r="V1375" s="23">
        <v>40</v>
      </c>
      <c r="W1375" s="23">
        <v>50</v>
      </c>
      <c r="X1375" s="23">
        <f t="shared" si="407"/>
        <v>-10</v>
      </c>
      <c r="Y1375" s="24">
        <f t="shared" si="408"/>
        <v>-120</v>
      </c>
      <c r="Z1375" s="24">
        <f t="shared" si="415"/>
        <v>480</v>
      </c>
      <c r="AA1375" s="22">
        <f t="shared" si="413"/>
        <v>19.049249999999997</v>
      </c>
      <c r="AB1375" s="22">
        <f>+AA1375*6</f>
        <v>114.29549999999998</v>
      </c>
      <c r="AC1375" s="22">
        <f t="shared" si="412"/>
        <v>9029.3444999999992</v>
      </c>
      <c r="AD1375" s="22">
        <f t="shared" si="410"/>
        <v>-22.855500000001484</v>
      </c>
      <c r="AE1375" s="24"/>
      <c r="AF1375" s="4">
        <v>114.29549999999998</v>
      </c>
      <c r="AG1375" s="4">
        <v>0</v>
      </c>
      <c r="AH1375" s="4">
        <f t="shared" si="411"/>
        <v>114.29549999999998</v>
      </c>
    </row>
    <row r="1376" spans="1:34">
      <c r="A1376" s="16" t="s">
        <v>2994</v>
      </c>
      <c r="B1376" s="16" t="s">
        <v>515</v>
      </c>
      <c r="C1376" s="16" t="s">
        <v>2938</v>
      </c>
      <c r="D1376" s="19">
        <v>44774</v>
      </c>
      <c r="E1376" s="16" t="s">
        <v>111</v>
      </c>
      <c r="F1376" s="20">
        <v>50</v>
      </c>
      <c r="G1376" s="20">
        <v>0</v>
      </c>
      <c r="H1376" s="20">
        <v>49</v>
      </c>
      <c r="I1376" s="20">
        <v>11</v>
      </c>
      <c r="J1376" s="21">
        <f t="shared" ref="J1376:J1387" si="416">(H1376*12)+I1376</f>
        <v>599</v>
      </c>
      <c r="K1376" s="22">
        <v>1077.06</v>
      </c>
      <c r="L1376" s="19">
        <v>44804</v>
      </c>
      <c r="M1376" s="22">
        <v>1.79</v>
      </c>
      <c r="N1376" s="22">
        <v>1075.27</v>
      </c>
      <c r="O1376" s="22">
        <f t="shared" ref="O1376" si="417">+N1376+P1376</f>
        <v>1077.06</v>
      </c>
      <c r="P1376" s="22">
        <v>1.79</v>
      </c>
      <c r="Q1376" s="22">
        <f t="shared" ref="Q1376" si="418">+P1376/8</f>
        <v>0.22375</v>
      </c>
      <c r="R1376" s="22">
        <f t="shared" ref="R1376" si="419">+Q1376*4</f>
        <v>0.89500000000000002</v>
      </c>
      <c r="S1376" s="22">
        <f t="shared" ref="S1376" si="420">+O1376-P1376-R1376</f>
        <v>1074.375</v>
      </c>
      <c r="U1376" s="22">
        <v>1077.06</v>
      </c>
      <c r="V1376" s="23">
        <v>40</v>
      </c>
      <c r="W1376" s="23">
        <v>50</v>
      </c>
      <c r="X1376" s="23">
        <f t="shared" ref="X1376:X1387" si="421">+V1376-W1376</f>
        <v>-10</v>
      </c>
      <c r="Y1376" s="24">
        <f t="shared" ref="Y1376:Y1387" si="422">+X1376*12</f>
        <v>-120</v>
      </c>
      <c r="Z1376" s="24">
        <f t="shared" si="415"/>
        <v>480</v>
      </c>
      <c r="AA1376" s="22">
        <f t="shared" si="413"/>
        <v>2.2438750000000001</v>
      </c>
      <c r="AB1376" s="22">
        <f t="shared" ref="AB1376" si="423">+AA1376*5</f>
        <v>11.219374999999999</v>
      </c>
      <c r="AC1376" s="22">
        <f t="shared" si="412"/>
        <v>1065.840625</v>
      </c>
      <c r="AD1376" s="22">
        <f t="shared" ref="AD1376:AD1387" si="424">+AC1376-S1376</f>
        <v>-8.5343749999999545</v>
      </c>
      <c r="AE1376" s="24"/>
      <c r="AF1376" s="4">
        <v>11.219374999999999</v>
      </c>
      <c r="AG1376" s="4">
        <v>0</v>
      </c>
      <c r="AH1376" s="4">
        <f t="shared" ref="AH1376:AH1387" si="425">+AF1376+AG1376</f>
        <v>11.219374999999999</v>
      </c>
    </row>
    <row r="1377" spans="1:34">
      <c r="A1377" s="37" t="s">
        <v>2995</v>
      </c>
      <c r="B1377" s="37" t="s">
        <v>515</v>
      </c>
      <c r="C1377" s="37" t="s">
        <v>2938</v>
      </c>
      <c r="D1377" s="38">
        <v>44805</v>
      </c>
      <c r="E1377" s="37" t="s">
        <v>111</v>
      </c>
      <c r="F1377" s="20">
        <v>50</v>
      </c>
      <c r="G1377" s="20">
        <v>0</v>
      </c>
      <c r="H1377" s="20">
        <v>49</v>
      </c>
      <c r="I1377" s="20">
        <v>8</v>
      </c>
      <c r="J1377" s="21">
        <f t="shared" si="416"/>
        <v>596</v>
      </c>
      <c r="K1377" s="39">
        <v>1099.51</v>
      </c>
      <c r="L1377" s="38">
        <v>44926</v>
      </c>
      <c r="M1377" s="39">
        <v>7.33</v>
      </c>
      <c r="N1377" s="22"/>
      <c r="O1377" s="22"/>
      <c r="P1377" s="22"/>
      <c r="Q1377" s="22"/>
      <c r="R1377" s="39">
        <v>7.33</v>
      </c>
      <c r="S1377" s="39">
        <v>1092.18</v>
      </c>
      <c r="U1377" s="39">
        <v>1099.51</v>
      </c>
      <c r="V1377" s="23">
        <v>40</v>
      </c>
      <c r="W1377" s="23">
        <v>50</v>
      </c>
      <c r="X1377" s="23">
        <f t="shared" si="421"/>
        <v>-10</v>
      </c>
      <c r="Y1377" s="24">
        <f t="shared" si="422"/>
        <v>-120</v>
      </c>
      <c r="Z1377" s="24">
        <f t="shared" si="415"/>
        <v>480</v>
      </c>
      <c r="AA1377" s="22">
        <f t="shared" si="413"/>
        <v>2.2906458333333335</v>
      </c>
      <c r="AB1377" s="22">
        <f>+AA1377*4</f>
        <v>9.162583333333334</v>
      </c>
      <c r="AC1377" s="22">
        <f t="shared" si="412"/>
        <v>1090.3474166666667</v>
      </c>
      <c r="AD1377" s="22">
        <f t="shared" si="424"/>
        <v>-1.8325833333333321</v>
      </c>
      <c r="AE1377" s="24"/>
      <c r="AF1377" s="4">
        <v>9.162583333333334</v>
      </c>
      <c r="AG1377" s="4">
        <v>0</v>
      </c>
      <c r="AH1377" s="4">
        <f t="shared" si="425"/>
        <v>9.162583333333334</v>
      </c>
    </row>
    <row r="1378" spans="1:34">
      <c r="A1378" s="37" t="s">
        <v>2996</v>
      </c>
      <c r="B1378" s="37" t="s">
        <v>515</v>
      </c>
      <c r="C1378" s="37" t="s">
        <v>2938</v>
      </c>
      <c r="D1378" s="38">
        <v>44835</v>
      </c>
      <c r="E1378" s="37" t="s">
        <v>111</v>
      </c>
      <c r="F1378" s="20">
        <v>50</v>
      </c>
      <c r="G1378" s="20">
        <v>0</v>
      </c>
      <c r="H1378" s="20">
        <v>49</v>
      </c>
      <c r="I1378" s="20">
        <v>9</v>
      </c>
      <c r="J1378" s="21">
        <f t="shared" si="416"/>
        <v>597</v>
      </c>
      <c r="K1378" s="39">
        <v>2469.27</v>
      </c>
      <c r="L1378" s="38">
        <v>44926</v>
      </c>
      <c r="M1378" s="39">
        <v>12.35</v>
      </c>
      <c r="N1378" s="22"/>
      <c r="O1378" s="22"/>
      <c r="P1378" s="22"/>
      <c r="Q1378" s="22"/>
      <c r="R1378" s="39">
        <v>12.35</v>
      </c>
      <c r="S1378" s="39">
        <v>2456.92</v>
      </c>
      <c r="U1378" s="39">
        <v>2469.27</v>
      </c>
      <c r="V1378" s="23">
        <v>40</v>
      </c>
      <c r="W1378" s="23">
        <v>50</v>
      </c>
      <c r="X1378" s="23">
        <f t="shared" si="421"/>
        <v>-10</v>
      </c>
      <c r="Y1378" s="24">
        <f t="shared" si="422"/>
        <v>-120</v>
      </c>
      <c r="Z1378" s="24">
        <f t="shared" si="415"/>
        <v>480</v>
      </c>
      <c r="AA1378" s="22">
        <f t="shared" si="413"/>
        <v>5.1443124999999998</v>
      </c>
      <c r="AB1378" s="22">
        <f>+AA1378*3</f>
        <v>15.4329375</v>
      </c>
      <c r="AC1378" s="22">
        <f t="shared" si="412"/>
        <v>2453.8370624999998</v>
      </c>
      <c r="AD1378" s="22">
        <f t="shared" si="424"/>
        <v>-3.0829375000002983</v>
      </c>
      <c r="AE1378" s="24"/>
      <c r="AF1378" s="4">
        <v>15.4329375</v>
      </c>
      <c r="AG1378" s="4">
        <v>0</v>
      </c>
      <c r="AH1378" s="4">
        <f t="shared" si="425"/>
        <v>15.4329375</v>
      </c>
    </row>
    <row r="1379" spans="1:34">
      <c r="A1379" s="37" t="s">
        <v>2997</v>
      </c>
      <c r="B1379" s="37" t="s">
        <v>515</v>
      </c>
      <c r="C1379" s="37" t="s">
        <v>2998</v>
      </c>
      <c r="D1379" s="38">
        <v>44835</v>
      </c>
      <c r="E1379" s="37" t="s">
        <v>111</v>
      </c>
      <c r="F1379" s="20">
        <v>50</v>
      </c>
      <c r="G1379" s="20">
        <v>0</v>
      </c>
      <c r="H1379" s="20">
        <v>49</v>
      </c>
      <c r="I1379" s="20">
        <v>9</v>
      </c>
      <c r="J1379" s="21">
        <f t="shared" si="416"/>
        <v>597</v>
      </c>
      <c r="K1379" s="39">
        <v>93.08</v>
      </c>
      <c r="L1379" s="38">
        <v>44926</v>
      </c>
      <c r="M1379" s="39">
        <v>0.47</v>
      </c>
      <c r="N1379" s="22"/>
      <c r="O1379" s="22"/>
      <c r="P1379" s="22"/>
      <c r="Q1379" s="22"/>
      <c r="R1379" s="39">
        <v>0.47</v>
      </c>
      <c r="S1379" s="39">
        <v>92.61</v>
      </c>
      <c r="U1379" s="39">
        <v>93.08</v>
      </c>
      <c r="V1379" s="23">
        <v>40</v>
      </c>
      <c r="W1379" s="23">
        <v>50</v>
      </c>
      <c r="X1379" s="23">
        <f t="shared" si="421"/>
        <v>-10</v>
      </c>
      <c r="Y1379" s="24">
        <f t="shared" si="422"/>
        <v>-120</v>
      </c>
      <c r="Z1379" s="24">
        <f t="shared" si="415"/>
        <v>480</v>
      </c>
      <c r="AA1379" s="22">
        <f t="shared" si="413"/>
        <v>0.19391666666666665</v>
      </c>
      <c r="AB1379" s="22">
        <f>+AA1379*3</f>
        <v>0.58174999999999999</v>
      </c>
      <c r="AC1379" s="22">
        <f t="shared" si="412"/>
        <v>92.498249999999999</v>
      </c>
      <c r="AD1379" s="22">
        <f t="shared" si="424"/>
        <v>-0.11175000000000068</v>
      </c>
      <c r="AE1379" s="24"/>
      <c r="AF1379" s="4">
        <v>0.58174999999999999</v>
      </c>
      <c r="AG1379" s="4">
        <v>0</v>
      </c>
      <c r="AH1379" s="4">
        <f t="shared" si="425"/>
        <v>0.58174999999999999</v>
      </c>
    </row>
    <row r="1380" spans="1:34">
      <c r="A1380" s="37" t="s">
        <v>2999</v>
      </c>
      <c r="B1380" s="37" t="s">
        <v>515</v>
      </c>
      <c r="C1380" s="37" t="s">
        <v>2763</v>
      </c>
      <c r="D1380" s="38">
        <v>44835</v>
      </c>
      <c r="E1380" s="37" t="s">
        <v>111</v>
      </c>
      <c r="F1380" s="20">
        <v>50</v>
      </c>
      <c r="G1380" s="20">
        <v>0</v>
      </c>
      <c r="H1380" s="20">
        <v>49</v>
      </c>
      <c r="I1380" s="20">
        <v>9</v>
      </c>
      <c r="J1380" s="21">
        <f t="shared" si="416"/>
        <v>597</v>
      </c>
      <c r="K1380" s="39">
        <v>13632.37</v>
      </c>
      <c r="L1380" s="38">
        <v>44926</v>
      </c>
      <c r="M1380" s="39">
        <v>68.16</v>
      </c>
      <c r="N1380" s="22"/>
      <c r="O1380" s="22"/>
      <c r="P1380" s="22"/>
      <c r="Q1380" s="22"/>
      <c r="R1380" s="39">
        <v>68.16</v>
      </c>
      <c r="S1380" s="39">
        <v>13564.21</v>
      </c>
      <c r="U1380" s="39">
        <v>13632.37</v>
      </c>
      <c r="V1380" s="23">
        <v>40</v>
      </c>
      <c r="W1380" s="23">
        <v>50</v>
      </c>
      <c r="X1380" s="23">
        <f t="shared" si="421"/>
        <v>-10</v>
      </c>
      <c r="Y1380" s="24">
        <f t="shared" si="422"/>
        <v>-120</v>
      </c>
      <c r="Z1380" s="24">
        <f t="shared" si="415"/>
        <v>480</v>
      </c>
      <c r="AA1380" s="22">
        <f t="shared" si="413"/>
        <v>28.400770833333336</v>
      </c>
      <c r="AB1380" s="22">
        <f>+AA1380*3</f>
        <v>85.202312500000005</v>
      </c>
      <c r="AC1380" s="22">
        <f t="shared" si="412"/>
        <v>13547.167687500001</v>
      </c>
      <c r="AD1380" s="22">
        <f t="shared" si="424"/>
        <v>-17.042312499997934</v>
      </c>
      <c r="AE1380" s="24"/>
      <c r="AF1380" s="4">
        <v>85.202312500000005</v>
      </c>
      <c r="AG1380" s="4">
        <v>0</v>
      </c>
      <c r="AH1380" s="4">
        <f t="shared" si="425"/>
        <v>85.202312500000005</v>
      </c>
    </row>
    <row r="1381" spans="1:34">
      <c r="A1381" s="37" t="s">
        <v>3000</v>
      </c>
      <c r="B1381" s="37" t="s">
        <v>515</v>
      </c>
      <c r="C1381" s="37" t="s">
        <v>2938</v>
      </c>
      <c r="D1381" s="38">
        <v>44866</v>
      </c>
      <c r="E1381" s="37" t="s">
        <v>111</v>
      </c>
      <c r="F1381" s="20">
        <v>50</v>
      </c>
      <c r="G1381" s="20">
        <v>0</v>
      </c>
      <c r="H1381" s="20">
        <v>49</v>
      </c>
      <c r="I1381" s="20">
        <v>10</v>
      </c>
      <c r="J1381" s="21">
        <f t="shared" si="416"/>
        <v>598</v>
      </c>
      <c r="K1381" s="39">
        <v>1097.51</v>
      </c>
      <c r="L1381" s="38">
        <v>44926</v>
      </c>
      <c r="M1381" s="39">
        <v>3.66</v>
      </c>
      <c r="N1381" s="22"/>
      <c r="O1381" s="22"/>
      <c r="P1381" s="22"/>
      <c r="Q1381" s="22"/>
      <c r="R1381" s="39">
        <v>3.66</v>
      </c>
      <c r="S1381" s="39">
        <v>1093.8499999999999</v>
      </c>
      <c r="U1381" s="39">
        <v>1097.51</v>
      </c>
      <c r="V1381" s="23">
        <v>40</v>
      </c>
      <c r="W1381" s="23">
        <v>50</v>
      </c>
      <c r="X1381" s="23">
        <f t="shared" si="421"/>
        <v>-10</v>
      </c>
      <c r="Y1381" s="24">
        <f t="shared" si="422"/>
        <v>-120</v>
      </c>
      <c r="Z1381" s="24">
        <f t="shared" si="415"/>
        <v>480</v>
      </c>
      <c r="AA1381" s="22">
        <f t="shared" si="413"/>
        <v>2.2864791666666666</v>
      </c>
      <c r="AB1381" s="22">
        <f>+AA1381*2</f>
        <v>4.5729583333333332</v>
      </c>
      <c r="AC1381" s="22">
        <f t="shared" si="412"/>
        <v>1092.9370416666666</v>
      </c>
      <c r="AD1381" s="22">
        <f t="shared" si="424"/>
        <v>-0.91295833333333576</v>
      </c>
      <c r="AE1381" s="24"/>
      <c r="AF1381" s="4">
        <v>4.5729583333333332</v>
      </c>
      <c r="AG1381" s="4">
        <v>0</v>
      </c>
      <c r="AH1381" s="4">
        <f t="shared" si="425"/>
        <v>4.5729583333333332</v>
      </c>
    </row>
    <row r="1382" spans="1:34">
      <c r="A1382" s="37" t="s">
        <v>3001</v>
      </c>
      <c r="B1382" s="37" t="s">
        <v>515</v>
      </c>
      <c r="C1382" s="37" t="s">
        <v>2938</v>
      </c>
      <c r="D1382" s="38">
        <v>44896</v>
      </c>
      <c r="E1382" s="37" t="s">
        <v>111</v>
      </c>
      <c r="F1382" s="20">
        <v>50</v>
      </c>
      <c r="G1382" s="20">
        <v>0</v>
      </c>
      <c r="H1382" s="20">
        <v>49</v>
      </c>
      <c r="I1382" s="20">
        <v>11</v>
      </c>
      <c r="J1382" s="21">
        <f t="shared" si="416"/>
        <v>599</v>
      </c>
      <c r="K1382" s="39">
        <v>3820.6</v>
      </c>
      <c r="L1382" s="38">
        <v>44926</v>
      </c>
      <c r="M1382" s="39">
        <v>6.37</v>
      </c>
      <c r="N1382" s="22"/>
      <c r="O1382" s="22"/>
      <c r="P1382" s="22"/>
      <c r="Q1382" s="22"/>
      <c r="R1382" s="39">
        <v>6.37</v>
      </c>
      <c r="S1382" s="39">
        <v>3814.23</v>
      </c>
      <c r="U1382" s="39">
        <v>3820.6</v>
      </c>
      <c r="V1382" s="23">
        <v>40</v>
      </c>
      <c r="W1382" s="23">
        <v>50</v>
      </c>
      <c r="X1382" s="23">
        <f t="shared" si="421"/>
        <v>-10</v>
      </c>
      <c r="Y1382" s="24">
        <f t="shared" si="422"/>
        <v>-120</v>
      </c>
      <c r="Z1382" s="24">
        <f t="shared" si="415"/>
        <v>480</v>
      </c>
      <c r="AA1382" s="22">
        <f t="shared" si="413"/>
        <v>7.9595833333333328</v>
      </c>
      <c r="AB1382" s="22">
        <f>+AA1382*1</f>
        <v>7.9595833333333328</v>
      </c>
      <c r="AC1382" s="22">
        <f t="shared" si="412"/>
        <v>3812.6404166666666</v>
      </c>
      <c r="AD1382" s="22">
        <f t="shared" si="424"/>
        <v>-1.589583333333394</v>
      </c>
      <c r="AE1382" s="24"/>
      <c r="AF1382" s="4">
        <v>7.9595833333333328</v>
      </c>
      <c r="AG1382" s="4">
        <v>0</v>
      </c>
      <c r="AH1382" s="4">
        <f t="shared" si="425"/>
        <v>7.9595833333333328</v>
      </c>
    </row>
    <row r="1383" spans="1:34">
      <c r="A1383" s="37" t="s">
        <v>3002</v>
      </c>
      <c r="B1383" s="37" t="s">
        <v>515</v>
      </c>
      <c r="C1383" s="37" t="s">
        <v>2954</v>
      </c>
      <c r="D1383" s="38">
        <v>44896</v>
      </c>
      <c r="E1383" s="37" t="s">
        <v>111</v>
      </c>
      <c r="F1383" s="20">
        <v>50</v>
      </c>
      <c r="G1383" s="20">
        <v>0</v>
      </c>
      <c r="H1383" s="20">
        <v>49</v>
      </c>
      <c r="I1383" s="20">
        <v>11</v>
      </c>
      <c r="J1383" s="21">
        <f t="shared" si="416"/>
        <v>599</v>
      </c>
      <c r="K1383" s="39">
        <v>1009.8</v>
      </c>
      <c r="L1383" s="38">
        <v>44926</v>
      </c>
      <c r="M1383" s="39">
        <v>1.68</v>
      </c>
      <c r="N1383" s="22"/>
      <c r="O1383" s="22"/>
      <c r="P1383" s="22"/>
      <c r="Q1383" s="22"/>
      <c r="R1383" s="39">
        <v>1.68</v>
      </c>
      <c r="S1383" s="39">
        <v>1008.12</v>
      </c>
      <c r="U1383" s="39">
        <v>1009.8</v>
      </c>
      <c r="V1383" s="23">
        <v>40</v>
      </c>
      <c r="W1383" s="23">
        <v>50</v>
      </c>
      <c r="X1383" s="23">
        <f t="shared" si="421"/>
        <v>-10</v>
      </c>
      <c r="Y1383" s="24">
        <f t="shared" si="422"/>
        <v>-120</v>
      </c>
      <c r="Z1383" s="24">
        <f t="shared" si="415"/>
        <v>480</v>
      </c>
      <c r="AA1383" s="22">
        <f t="shared" si="413"/>
        <v>2.1037499999999998</v>
      </c>
      <c r="AB1383" s="22">
        <f t="shared" ref="AB1383:AB1386" si="426">+AA1383*1</f>
        <v>2.1037499999999998</v>
      </c>
      <c r="AC1383" s="22">
        <f t="shared" si="412"/>
        <v>1007.69625</v>
      </c>
      <c r="AD1383" s="22">
        <f t="shared" si="424"/>
        <v>-0.42375000000004093</v>
      </c>
      <c r="AE1383" s="24"/>
      <c r="AF1383" s="4">
        <v>2.1037499999999998</v>
      </c>
      <c r="AG1383" s="4">
        <v>0</v>
      </c>
      <c r="AH1383" s="4">
        <f t="shared" si="425"/>
        <v>2.1037499999999998</v>
      </c>
    </row>
    <row r="1384" spans="1:34">
      <c r="A1384" s="37" t="s">
        <v>3003</v>
      </c>
      <c r="B1384" s="37" t="s">
        <v>515</v>
      </c>
      <c r="C1384" s="37" t="s">
        <v>2938</v>
      </c>
      <c r="D1384" s="38">
        <v>44927</v>
      </c>
      <c r="E1384" s="37" t="s">
        <v>111</v>
      </c>
      <c r="F1384" s="20">
        <v>50</v>
      </c>
      <c r="G1384" s="20">
        <v>0</v>
      </c>
      <c r="H1384" s="20">
        <v>50</v>
      </c>
      <c r="I1384" s="20">
        <v>0</v>
      </c>
      <c r="J1384" s="21">
        <f t="shared" si="416"/>
        <v>600</v>
      </c>
      <c r="K1384" s="40">
        <v>2047.26</v>
      </c>
      <c r="L1384" s="38"/>
      <c r="M1384" s="39"/>
      <c r="N1384" s="22"/>
      <c r="O1384" s="22"/>
      <c r="P1384" s="22"/>
      <c r="Q1384" s="22"/>
      <c r="R1384" s="39"/>
      <c r="S1384" s="39">
        <f>+K1384</f>
        <v>2047.26</v>
      </c>
      <c r="U1384" s="39"/>
      <c r="V1384" s="23">
        <v>40</v>
      </c>
      <c r="W1384" s="23">
        <v>50</v>
      </c>
      <c r="X1384" s="23">
        <f t="shared" si="421"/>
        <v>-10</v>
      </c>
      <c r="Y1384" s="24">
        <f t="shared" si="422"/>
        <v>-120</v>
      </c>
      <c r="Z1384" s="24">
        <f t="shared" si="415"/>
        <v>480</v>
      </c>
      <c r="AA1384" s="22">
        <f t="shared" si="413"/>
        <v>0</v>
      </c>
      <c r="AB1384" s="22">
        <f t="shared" si="426"/>
        <v>0</v>
      </c>
      <c r="AC1384" s="40">
        <v>2047.26</v>
      </c>
      <c r="AD1384" s="22">
        <f t="shared" si="424"/>
        <v>0</v>
      </c>
      <c r="AE1384" s="24"/>
      <c r="AF1384" s="4">
        <v>0</v>
      </c>
      <c r="AG1384" s="4">
        <v>0</v>
      </c>
      <c r="AH1384" s="4">
        <f t="shared" si="425"/>
        <v>0</v>
      </c>
    </row>
    <row r="1385" spans="1:34">
      <c r="A1385" s="37" t="s">
        <v>3004</v>
      </c>
      <c r="B1385" s="37" t="s">
        <v>515</v>
      </c>
      <c r="C1385" s="37" t="s">
        <v>2763</v>
      </c>
      <c r="D1385" s="38">
        <v>44927</v>
      </c>
      <c r="E1385" s="37" t="s">
        <v>111</v>
      </c>
      <c r="F1385" s="20">
        <v>50</v>
      </c>
      <c r="G1385" s="20">
        <v>0</v>
      </c>
      <c r="H1385" s="20">
        <v>50</v>
      </c>
      <c r="I1385" s="20">
        <v>0</v>
      </c>
      <c r="J1385" s="21">
        <f t="shared" si="416"/>
        <v>600</v>
      </c>
      <c r="K1385" s="40">
        <v>23089.68</v>
      </c>
      <c r="L1385" s="38"/>
      <c r="M1385" s="39"/>
      <c r="N1385" s="22"/>
      <c r="O1385" s="22"/>
      <c r="P1385" s="22"/>
      <c r="Q1385" s="22"/>
      <c r="R1385" s="39"/>
      <c r="S1385" s="39">
        <f t="shared" ref="S1385:S1387" si="427">+K1385</f>
        <v>23089.68</v>
      </c>
      <c r="U1385" s="39"/>
      <c r="V1385" s="23">
        <v>40</v>
      </c>
      <c r="W1385" s="23">
        <v>50</v>
      </c>
      <c r="X1385" s="23">
        <f t="shared" si="421"/>
        <v>-10</v>
      </c>
      <c r="Y1385" s="24">
        <f t="shared" si="422"/>
        <v>-120</v>
      </c>
      <c r="Z1385" s="24">
        <f t="shared" si="415"/>
        <v>480</v>
      </c>
      <c r="AA1385" s="22">
        <f t="shared" ref="AA1385:AA1387" si="428">+U1385/Z1385</f>
        <v>0</v>
      </c>
      <c r="AB1385" s="22">
        <f t="shared" si="426"/>
        <v>0</v>
      </c>
      <c r="AC1385" s="40">
        <v>23089.68</v>
      </c>
      <c r="AD1385" s="22">
        <f t="shared" si="424"/>
        <v>0</v>
      </c>
      <c r="AE1385" s="24"/>
      <c r="AF1385" s="4">
        <v>0</v>
      </c>
      <c r="AG1385" s="4">
        <v>0</v>
      </c>
      <c r="AH1385" s="4">
        <f t="shared" si="425"/>
        <v>0</v>
      </c>
    </row>
    <row r="1386" spans="1:34">
      <c r="A1386" s="37" t="s">
        <v>3005</v>
      </c>
      <c r="B1386" s="37" t="s">
        <v>515</v>
      </c>
      <c r="C1386" s="37" t="s">
        <v>3006</v>
      </c>
      <c r="D1386" s="38">
        <v>44927</v>
      </c>
      <c r="E1386" s="37" t="s">
        <v>111</v>
      </c>
      <c r="F1386" s="20">
        <v>50</v>
      </c>
      <c r="G1386" s="20">
        <v>0</v>
      </c>
      <c r="H1386" s="20">
        <v>50</v>
      </c>
      <c r="I1386" s="20">
        <v>0</v>
      </c>
      <c r="J1386" s="21">
        <f t="shared" si="416"/>
        <v>600</v>
      </c>
      <c r="K1386" s="40">
        <v>114.55</v>
      </c>
      <c r="L1386" s="38"/>
      <c r="M1386" s="39"/>
      <c r="N1386" s="22"/>
      <c r="O1386" s="22"/>
      <c r="P1386" s="22"/>
      <c r="Q1386" s="22"/>
      <c r="R1386" s="39"/>
      <c r="S1386" s="39">
        <f t="shared" si="427"/>
        <v>114.55</v>
      </c>
      <c r="U1386" s="39"/>
      <c r="V1386" s="23">
        <v>40</v>
      </c>
      <c r="W1386" s="23">
        <v>50</v>
      </c>
      <c r="X1386" s="23">
        <f t="shared" si="421"/>
        <v>-10</v>
      </c>
      <c r="Y1386" s="24">
        <f t="shared" si="422"/>
        <v>-120</v>
      </c>
      <c r="Z1386" s="24">
        <f t="shared" si="415"/>
        <v>480</v>
      </c>
      <c r="AA1386" s="22">
        <f t="shared" si="428"/>
        <v>0</v>
      </c>
      <c r="AB1386" s="22">
        <f t="shared" si="426"/>
        <v>0</v>
      </c>
      <c r="AC1386" s="40">
        <v>114.55</v>
      </c>
      <c r="AD1386" s="22">
        <f t="shared" si="424"/>
        <v>0</v>
      </c>
      <c r="AE1386" s="24"/>
      <c r="AF1386" s="4">
        <v>0</v>
      </c>
      <c r="AG1386" s="4">
        <v>0</v>
      </c>
      <c r="AH1386" s="4">
        <f t="shared" si="425"/>
        <v>0</v>
      </c>
    </row>
    <row r="1387" spans="1:34">
      <c r="A1387" s="37" t="s">
        <v>3007</v>
      </c>
      <c r="B1387" s="37" t="s">
        <v>515</v>
      </c>
      <c r="C1387" s="37" t="s">
        <v>3008</v>
      </c>
      <c r="D1387" s="38">
        <v>44927</v>
      </c>
      <c r="E1387" s="37" t="s">
        <v>111</v>
      </c>
      <c r="F1387" s="20">
        <v>50</v>
      </c>
      <c r="G1387" s="20">
        <v>0</v>
      </c>
      <c r="H1387" s="20">
        <v>50</v>
      </c>
      <c r="I1387" s="20">
        <v>0</v>
      </c>
      <c r="J1387" s="21">
        <f t="shared" si="416"/>
        <v>600</v>
      </c>
      <c r="K1387" s="40">
        <v>264.07</v>
      </c>
      <c r="L1387" s="38"/>
      <c r="M1387" s="39"/>
      <c r="N1387" s="22"/>
      <c r="O1387" s="22"/>
      <c r="P1387" s="22"/>
      <c r="Q1387" s="22"/>
      <c r="R1387" s="39"/>
      <c r="S1387" s="39">
        <f t="shared" si="427"/>
        <v>264.07</v>
      </c>
      <c r="U1387" s="39"/>
      <c r="V1387" s="23">
        <v>40</v>
      </c>
      <c r="W1387" s="23">
        <v>50</v>
      </c>
      <c r="X1387" s="23">
        <f t="shared" si="421"/>
        <v>-10</v>
      </c>
      <c r="Y1387" s="24">
        <f t="shared" si="422"/>
        <v>-120</v>
      </c>
      <c r="Z1387" s="24">
        <f t="shared" si="415"/>
        <v>480</v>
      </c>
      <c r="AA1387" s="22">
        <f t="shared" si="428"/>
        <v>0</v>
      </c>
      <c r="AB1387" s="22">
        <f>+AA1387*1</f>
        <v>0</v>
      </c>
      <c r="AC1387" s="40">
        <v>264.07</v>
      </c>
      <c r="AD1387" s="22">
        <f t="shared" si="424"/>
        <v>0</v>
      </c>
      <c r="AE1387" s="24"/>
      <c r="AF1387" s="4">
        <v>0</v>
      </c>
      <c r="AG1387" s="4">
        <v>0</v>
      </c>
      <c r="AH1387" s="4">
        <f t="shared" si="425"/>
        <v>0</v>
      </c>
    </row>
    <row r="1388" spans="1:34">
      <c r="A1388" s="16" t="s">
        <v>2003</v>
      </c>
      <c r="K1388" s="35">
        <f>SUM(K864:K1387)</f>
        <v>1575174.0800000005</v>
      </c>
      <c r="M1388" s="22">
        <v>387574.74</v>
      </c>
      <c r="N1388" s="22">
        <v>1138861.6399999999</v>
      </c>
      <c r="O1388" s="4">
        <f>SUM(O864:O1387)</f>
        <v>1161038.1000000006</v>
      </c>
      <c r="P1388" s="4">
        <f>SUM(P864:P1387)</f>
        <v>22176.460000000003</v>
      </c>
      <c r="Q1388" s="4">
        <f>SUM(Q864:Q1387)</f>
        <v>2790.4504285714283</v>
      </c>
      <c r="R1388" s="4">
        <f>SUM(R864:R1387)</f>
        <v>11261.821714285714</v>
      </c>
      <c r="S1388" s="36">
        <f>SUM(S864:S1387)</f>
        <v>1176337.5182857141</v>
      </c>
      <c r="U1388" s="4">
        <v>1161038.1000000006</v>
      </c>
      <c r="AA1388" s="4">
        <f>SUM(AA864:AA1387)</f>
        <v>5419.240762067031</v>
      </c>
      <c r="AB1388" s="4">
        <f>SUM(AB864:AB1387)</f>
        <v>62082.78295730424</v>
      </c>
      <c r="AC1388" s="4">
        <f>SUM(AC864:AC1387)</f>
        <v>1130793.9870426955</v>
      </c>
      <c r="AD1388" s="4">
        <f>SUM(AD864:AD1387)</f>
        <v>-45543.531243018537</v>
      </c>
      <c r="AF1388" s="4">
        <f>SUM(AF864:AF1387)+10</f>
        <v>62092.78295730424</v>
      </c>
      <c r="AG1388" s="4">
        <f t="shared" ref="AG1388" si="429">SUM(AG864:AG1387)</f>
        <v>16899.03</v>
      </c>
      <c r="AH1388" s="4">
        <f>SUM(AH864:AH1387)+10</f>
        <v>78991.812957304297</v>
      </c>
    </row>
    <row r="1389" spans="1:34">
      <c r="A1389" s="16" t="s">
        <v>69</v>
      </c>
      <c r="K1389" s="22">
        <v>0</v>
      </c>
      <c r="M1389" s="22">
        <v>0</v>
      </c>
      <c r="N1389" s="22">
        <v>0</v>
      </c>
      <c r="R1389" s="4">
        <f>+R1388+P1388</f>
        <v>33438.281714285717</v>
      </c>
      <c r="AB1389" s="4"/>
      <c r="AC1389" s="4"/>
      <c r="AD1389" s="4"/>
      <c r="AF1389" s="4"/>
      <c r="AG1389" s="4"/>
      <c r="AH1389" s="4"/>
    </row>
    <row r="1390" spans="1:34">
      <c r="A1390" s="16" t="s">
        <v>70</v>
      </c>
      <c r="AB1390" s="4"/>
      <c r="AC1390" s="4"/>
      <c r="AD1390" s="4"/>
      <c r="AF1390" s="4"/>
      <c r="AG1390" s="4"/>
      <c r="AH1390" s="4"/>
    </row>
    <row r="1391" spans="1:34">
      <c r="A1391" s="16" t="s">
        <v>71</v>
      </c>
      <c r="K1391" s="22">
        <f>+K1388</f>
        <v>1575174.0800000005</v>
      </c>
      <c r="M1391" s="22">
        <v>387574.74</v>
      </c>
      <c r="N1391" s="22">
        <v>1138861.6399999999</v>
      </c>
      <c r="AB1391" s="4"/>
      <c r="AC1391" s="4"/>
      <c r="AD1391" s="4"/>
      <c r="AF1391" s="4"/>
      <c r="AG1391" s="4"/>
      <c r="AH1391" s="4"/>
    </row>
    <row r="1392" spans="1:34">
      <c r="A1392" s="16" t="s">
        <v>3009</v>
      </c>
      <c r="AB1392" s="4"/>
      <c r="AC1392" s="4"/>
      <c r="AD1392" s="4"/>
      <c r="AF1392" s="4"/>
      <c r="AG1392" s="4"/>
      <c r="AH1392" s="4"/>
    </row>
    <row r="1393" spans="1:34">
      <c r="A1393" s="16" t="s">
        <v>73</v>
      </c>
      <c r="AB1393" s="4"/>
      <c r="AC1393" s="4"/>
      <c r="AD1393" s="4"/>
      <c r="AF1393" s="4"/>
      <c r="AG1393" s="4"/>
      <c r="AH1393" s="4"/>
    </row>
    <row r="1394" spans="1:34">
      <c r="A1394" s="16" t="s">
        <v>3010</v>
      </c>
      <c r="AB1394" s="4"/>
      <c r="AC1394" s="4"/>
      <c r="AD1394" s="4"/>
      <c r="AF1394" s="4"/>
      <c r="AG1394" s="4"/>
      <c r="AH1394" s="4"/>
    </row>
    <row r="1395" spans="1:34">
      <c r="A1395" s="16" t="s">
        <v>3011</v>
      </c>
      <c r="B1395" s="16" t="s">
        <v>3012</v>
      </c>
      <c r="C1395" s="16" t="s">
        <v>3013</v>
      </c>
      <c r="D1395" s="19">
        <v>27576</v>
      </c>
      <c r="E1395" s="16" t="s">
        <v>111</v>
      </c>
      <c r="F1395" s="20">
        <v>50</v>
      </c>
      <c r="G1395" s="20">
        <v>0</v>
      </c>
      <c r="H1395" s="20">
        <v>2</v>
      </c>
      <c r="I1395" s="20">
        <v>10</v>
      </c>
      <c r="J1395" s="21">
        <f t="shared" ref="J1395:J1458" si="430">(H1395*12)+I1395</f>
        <v>34</v>
      </c>
      <c r="K1395" s="22">
        <v>7244</v>
      </c>
      <c r="L1395" s="19">
        <v>44804</v>
      </c>
      <c r="M1395" s="22">
        <v>5902.52</v>
      </c>
      <c r="N1395" s="22">
        <v>1341.48</v>
      </c>
      <c r="O1395" s="22">
        <f t="shared" ref="O1395:O1458" si="431">+N1395+P1395</f>
        <v>1438.06</v>
      </c>
      <c r="P1395" s="22">
        <v>96.58</v>
      </c>
      <c r="Q1395" s="22">
        <f t="shared" ref="Q1395:Q1458" si="432">+P1395/8</f>
        <v>12.0725</v>
      </c>
      <c r="R1395" s="22">
        <f t="shared" ref="R1395:R1458" si="433">+Q1395*4</f>
        <v>48.29</v>
      </c>
      <c r="S1395" s="22">
        <f t="shared" ref="S1395:S1458" si="434">+O1395-P1395-R1395</f>
        <v>1293.19</v>
      </c>
      <c r="U1395" s="22">
        <v>1438.06</v>
      </c>
      <c r="V1395" s="23">
        <v>20</v>
      </c>
      <c r="W1395" s="41">
        <v>50</v>
      </c>
      <c r="X1395" s="23">
        <f t="shared" ref="X1395:X1458" si="435">+V1395-W1395</f>
        <v>-30</v>
      </c>
      <c r="Y1395" s="24">
        <f t="shared" ref="Y1395:Y1458" si="436">+X1395*12</f>
        <v>-360</v>
      </c>
      <c r="Z1395" s="24">
        <f t="shared" ref="Z1395:Z1458" si="437">+J1395+Y1395+8</f>
        <v>-318</v>
      </c>
      <c r="AA1395" s="22">
        <v>0</v>
      </c>
      <c r="AB1395" s="22">
        <v>0</v>
      </c>
      <c r="AC1395" s="22">
        <v>0</v>
      </c>
      <c r="AD1395" s="22">
        <f t="shared" ref="AD1395:AD1458" si="438">+AC1395-S1395</f>
        <v>-1293.19</v>
      </c>
      <c r="AE1395" s="24"/>
      <c r="AF1395" s="4">
        <v>0</v>
      </c>
      <c r="AG1395" s="4">
        <v>1438.06</v>
      </c>
      <c r="AH1395" s="4">
        <f t="shared" ref="AH1395:AH1458" si="439">+AF1395+AG1395</f>
        <v>1438.06</v>
      </c>
    </row>
    <row r="1396" spans="1:34">
      <c r="A1396" s="16" t="s">
        <v>3014</v>
      </c>
      <c r="B1396" s="16" t="s">
        <v>3015</v>
      </c>
      <c r="C1396" s="16" t="s">
        <v>3013</v>
      </c>
      <c r="D1396" s="19">
        <v>27942</v>
      </c>
      <c r="E1396" s="16" t="s">
        <v>111</v>
      </c>
      <c r="F1396" s="20">
        <v>50</v>
      </c>
      <c r="G1396" s="20">
        <v>0</v>
      </c>
      <c r="H1396" s="20">
        <v>3</v>
      </c>
      <c r="I1396" s="20">
        <v>10</v>
      </c>
      <c r="J1396" s="21">
        <f t="shared" si="430"/>
        <v>46</v>
      </c>
      <c r="K1396" s="22">
        <v>406.86</v>
      </c>
      <c r="L1396" s="19">
        <v>44804</v>
      </c>
      <c r="M1396" s="22">
        <v>375.8</v>
      </c>
      <c r="N1396" s="22">
        <v>31.06</v>
      </c>
      <c r="O1396" s="22">
        <f t="shared" si="431"/>
        <v>36.479999999999997</v>
      </c>
      <c r="P1396" s="22">
        <v>5.42</v>
      </c>
      <c r="Q1396" s="22">
        <f t="shared" si="432"/>
        <v>0.67749999999999999</v>
      </c>
      <c r="R1396" s="22">
        <f t="shared" si="433"/>
        <v>2.71</v>
      </c>
      <c r="S1396" s="22">
        <f t="shared" si="434"/>
        <v>28.349999999999994</v>
      </c>
      <c r="U1396" s="22">
        <v>36.479999999999997</v>
      </c>
      <c r="V1396" s="23">
        <v>20</v>
      </c>
      <c r="W1396" s="41">
        <v>50</v>
      </c>
      <c r="X1396" s="23">
        <f t="shared" si="435"/>
        <v>-30</v>
      </c>
      <c r="Y1396" s="24">
        <f t="shared" si="436"/>
        <v>-360</v>
      </c>
      <c r="Z1396" s="24">
        <f t="shared" si="437"/>
        <v>-306</v>
      </c>
      <c r="AA1396" s="22">
        <v>0</v>
      </c>
      <c r="AB1396" s="22">
        <v>0</v>
      </c>
      <c r="AC1396" s="22">
        <v>0</v>
      </c>
      <c r="AD1396" s="22">
        <f t="shared" si="438"/>
        <v>-28.349999999999994</v>
      </c>
      <c r="AE1396" s="24"/>
      <c r="AF1396" s="4">
        <v>0</v>
      </c>
      <c r="AG1396" s="4">
        <v>36.479999999999997</v>
      </c>
      <c r="AH1396" s="4">
        <f t="shared" si="439"/>
        <v>36.479999999999997</v>
      </c>
    </row>
    <row r="1397" spans="1:34">
      <c r="A1397" s="16" t="s">
        <v>3016</v>
      </c>
      <c r="B1397" s="16" t="s">
        <v>3017</v>
      </c>
      <c r="C1397" s="16" t="s">
        <v>3013</v>
      </c>
      <c r="D1397" s="19">
        <v>28307</v>
      </c>
      <c r="E1397" s="16" t="s">
        <v>111</v>
      </c>
      <c r="F1397" s="20">
        <v>50</v>
      </c>
      <c r="G1397" s="20">
        <v>0</v>
      </c>
      <c r="H1397" s="20">
        <v>4</v>
      </c>
      <c r="I1397" s="20">
        <v>10</v>
      </c>
      <c r="J1397" s="21">
        <f t="shared" si="430"/>
        <v>58</v>
      </c>
      <c r="K1397" s="22">
        <v>4616.71</v>
      </c>
      <c r="L1397" s="19">
        <v>44804</v>
      </c>
      <c r="M1397" s="22">
        <v>4170.7</v>
      </c>
      <c r="N1397" s="22">
        <v>446.01</v>
      </c>
      <c r="O1397" s="22">
        <f t="shared" si="431"/>
        <v>507.57</v>
      </c>
      <c r="P1397" s="22">
        <v>61.56</v>
      </c>
      <c r="Q1397" s="22">
        <f t="shared" si="432"/>
        <v>7.6950000000000003</v>
      </c>
      <c r="R1397" s="22">
        <f t="shared" si="433"/>
        <v>30.78</v>
      </c>
      <c r="S1397" s="22">
        <f t="shared" si="434"/>
        <v>415.23</v>
      </c>
      <c r="U1397" s="22">
        <v>507.57</v>
      </c>
      <c r="V1397" s="23">
        <v>20</v>
      </c>
      <c r="W1397" s="41">
        <v>50</v>
      </c>
      <c r="X1397" s="23">
        <f t="shared" si="435"/>
        <v>-30</v>
      </c>
      <c r="Y1397" s="24">
        <f t="shared" si="436"/>
        <v>-360</v>
      </c>
      <c r="Z1397" s="24">
        <f t="shared" si="437"/>
        <v>-294</v>
      </c>
      <c r="AA1397" s="22">
        <v>0</v>
      </c>
      <c r="AB1397" s="22">
        <v>0</v>
      </c>
      <c r="AC1397" s="22">
        <v>0</v>
      </c>
      <c r="AD1397" s="22">
        <f t="shared" si="438"/>
        <v>-415.23</v>
      </c>
      <c r="AE1397" s="24"/>
      <c r="AF1397" s="4">
        <v>0</v>
      </c>
      <c r="AG1397" s="4">
        <v>507.57000000000005</v>
      </c>
      <c r="AH1397" s="4">
        <f t="shared" si="439"/>
        <v>507.57000000000005</v>
      </c>
    </row>
    <row r="1398" spans="1:34">
      <c r="A1398" s="16" t="s">
        <v>3018</v>
      </c>
      <c r="B1398" s="16" t="s">
        <v>3019</v>
      </c>
      <c r="C1398" s="16" t="s">
        <v>3013</v>
      </c>
      <c r="D1398" s="19">
        <v>28368</v>
      </c>
      <c r="E1398" s="16" t="s">
        <v>111</v>
      </c>
      <c r="F1398" s="20">
        <v>50</v>
      </c>
      <c r="G1398" s="20">
        <v>0</v>
      </c>
      <c r="H1398" s="20">
        <v>5</v>
      </c>
      <c r="I1398" s="20">
        <v>0</v>
      </c>
      <c r="J1398" s="21">
        <f t="shared" si="430"/>
        <v>60</v>
      </c>
      <c r="K1398" s="22">
        <v>16998.849999999999</v>
      </c>
      <c r="L1398" s="19">
        <v>44804</v>
      </c>
      <c r="M1398" s="22">
        <v>15299.1</v>
      </c>
      <c r="N1398" s="22">
        <v>1699.75</v>
      </c>
      <c r="O1398" s="22">
        <f t="shared" si="431"/>
        <v>1926.4</v>
      </c>
      <c r="P1398" s="22">
        <v>226.65</v>
      </c>
      <c r="Q1398" s="22">
        <f t="shared" si="432"/>
        <v>28.331250000000001</v>
      </c>
      <c r="R1398" s="22">
        <f t="shared" si="433"/>
        <v>113.325</v>
      </c>
      <c r="S1398" s="22">
        <f t="shared" si="434"/>
        <v>1586.425</v>
      </c>
      <c r="U1398" s="22">
        <v>1926.4</v>
      </c>
      <c r="V1398" s="23">
        <v>20</v>
      </c>
      <c r="W1398" s="41">
        <v>50</v>
      </c>
      <c r="X1398" s="23">
        <f t="shared" si="435"/>
        <v>-30</v>
      </c>
      <c r="Y1398" s="24">
        <f t="shared" si="436"/>
        <v>-360</v>
      </c>
      <c r="Z1398" s="24">
        <f t="shared" si="437"/>
        <v>-292</v>
      </c>
      <c r="AA1398" s="22">
        <v>0</v>
      </c>
      <c r="AB1398" s="22">
        <v>0</v>
      </c>
      <c r="AC1398" s="22">
        <v>0</v>
      </c>
      <c r="AD1398" s="22">
        <f t="shared" si="438"/>
        <v>-1586.425</v>
      </c>
      <c r="AE1398" s="24"/>
      <c r="AF1398" s="4">
        <v>0</v>
      </c>
      <c r="AG1398" s="4">
        <v>1926.4</v>
      </c>
      <c r="AH1398" s="4">
        <f t="shared" si="439"/>
        <v>1926.4</v>
      </c>
    </row>
    <row r="1399" spans="1:34">
      <c r="A1399" s="16" t="s">
        <v>3020</v>
      </c>
      <c r="B1399" s="16" t="s">
        <v>3021</v>
      </c>
      <c r="C1399" s="16" t="s">
        <v>3013</v>
      </c>
      <c r="D1399" s="19">
        <v>28672</v>
      </c>
      <c r="E1399" s="16" t="s">
        <v>111</v>
      </c>
      <c r="F1399" s="20">
        <v>50</v>
      </c>
      <c r="G1399" s="20">
        <v>0</v>
      </c>
      <c r="H1399" s="20">
        <v>5</v>
      </c>
      <c r="I1399" s="20">
        <v>10</v>
      </c>
      <c r="J1399" s="21">
        <f t="shared" si="430"/>
        <v>70</v>
      </c>
      <c r="K1399" s="22">
        <v>2163.86</v>
      </c>
      <c r="L1399" s="19">
        <v>44804</v>
      </c>
      <c r="M1399" s="22">
        <v>1911.54</v>
      </c>
      <c r="N1399" s="22">
        <v>252.32</v>
      </c>
      <c r="O1399" s="22">
        <f t="shared" si="431"/>
        <v>281.17</v>
      </c>
      <c r="P1399" s="22">
        <v>28.85</v>
      </c>
      <c r="Q1399" s="22">
        <f t="shared" si="432"/>
        <v>3.6062500000000002</v>
      </c>
      <c r="R1399" s="22">
        <f t="shared" si="433"/>
        <v>14.425000000000001</v>
      </c>
      <c r="S1399" s="22">
        <f t="shared" si="434"/>
        <v>237.89500000000001</v>
      </c>
      <c r="U1399" s="22">
        <v>281.17</v>
      </c>
      <c r="V1399" s="23">
        <v>20</v>
      </c>
      <c r="W1399" s="41">
        <v>50</v>
      </c>
      <c r="X1399" s="23">
        <f t="shared" si="435"/>
        <v>-30</v>
      </c>
      <c r="Y1399" s="24">
        <f t="shared" si="436"/>
        <v>-360</v>
      </c>
      <c r="Z1399" s="24">
        <f t="shared" si="437"/>
        <v>-282</v>
      </c>
      <c r="AA1399" s="22">
        <v>0</v>
      </c>
      <c r="AB1399" s="22">
        <v>0</v>
      </c>
      <c r="AC1399" s="22">
        <v>0</v>
      </c>
      <c r="AD1399" s="22">
        <f t="shared" si="438"/>
        <v>-237.89500000000001</v>
      </c>
      <c r="AE1399" s="24"/>
      <c r="AF1399" s="4">
        <v>0</v>
      </c>
      <c r="AG1399" s="4">
        <v>281.17</v>
      </c>
      <c r="AH1399" s="4">
        <f t="shared" si="439"/>
        <v>281.17</v>
      </c>
    </row>
    <row r="1400" spans="1:34">
      <c r="A1400" s="16" t="s">
        <v>3022</v>
      </c>
      <c r="B1400" s="16" t="s">
        <v>3023</v>
      </c>
      <c r="C1400" s="16" t="s">
        <v>3013</v>
      </c>
      <c r="D1400" s="19">
        <v>29037</v>
      </c>
      <c r="E1400" s="16" t="s">
        <v>111</v>
      </c>
      <c r="F1400" s="20">
        <v>50</v>
      </c>
      <c r="G1400" s="20">
        <v>0</v>
      </c>
      <c r="H1400" s="20">
        <v>6</v>
      </c>
      <c r="I1400" s="20">
        <v>10</v>
      </c>
      <c r="J1400" s="21">
        <f t="shared" si="430"/>
        <v>82</v>
      </c>
      <c r="K1400" s="22">
        <v>14780.41</v>
      </c>
      <c r="L1400" s="19">
        <v>44804</v>
      </c>
      <c r="M1400" s="22">
        <v>12760.5</v>
      </c>
      <c r="N1400" s="22">
        <v>2019.91</v>
      </c>
      <c r="O1400" s="22">
        <f t="shared" si="431"/>
        <v>2216.98</v>
      </c>
      <c r="P1400" s="22">
        <v>197.07</v>
      </c>
      <c r="Q1400" s="22">
        <f t="shared" si="432"/>
        <v>24.633749999999999</v>
      </c>
      <c r="R1400" s="22">
        <f t="shared" si="433"/>
        <v>98.534999999999997</v>
      </c>
      <c r="S1400" s="22">
        <f t="shared" si="434"/>
        <v>1921.375</v>
      </c>
      <c r="U1400" s="22">
        <v>2216.98</v>
      </c>
      <c r="V1400" s="23">
        <v>20</v>
      </c>
      <c r="W1400" s="41">
        <v>50</v>
      </c>
      <c r="X1400" s="23">
        <f t="shared" si="435"/>
        <v>-30</v>
      </c>
      <c r="Y1400" s="24">
        <f t="shared" si="436"/>
        <v>-360</v>
      </c>
      <c r="Z1400" s="24">
        <f t="shared" si="437"/>
        <v>-270</v>
      </c>
      <c r="AA1400" s="22">
        <v>0</v>
      </c>
      <c r="AB1400" s="22">
        <v>0</v>
      </c>
      <c r="AC1400" s="22">
        <v>0</v>
      </c>
      <c r="AD1400" s="22">
        <f t="shared" si="438"/>
        <v>-1921.375</v>
      </c>
      <c r="AE1400" s="24"/>
      <c r="AF1400" s="4">
        <v>0</v>
      </c>
      <c r="AG1400" s="4">
        <v>2216.98</v>
      </c>
      <c r="AH1400" s="4">
        <f t="shared" si="439"/>
        <v>2216.98</v>
      </c>
    </row>
    <row r="1401" spans="1:34">
      <c r="A1401" s="16" t="s">
        <v>3024</v>
      </c>
      <c r="B1401" s="16" t="s">
        <v>3025</v>
      </c>
      <c r="C1401" s="16" t="s">
        <v>3013</v>
      </c>
      <c r="D1401" s="19">
        <v>29403</v>
      </c>
      <c r="E1401" s="16" t="s">
        <v>111</v>
      </c>
      <c r="F1401" s="20">
        <v>50</v>
      </c>
      <c r="G1401" s="20">
        <v>0</v>
      </c>
      <c r="H1401" s="20">
        <v>7</v>
      </c>
      <c r="I1401" s="20">
        <v>10</v>
      </c>
      <c r="J1401" s="21">
        <f t="shared" si="430"/>
        <v>94</v>
      </c>
      <c r="K1401" s="22">
        <v>1627.59</v>
      </c>
      <c r="L1401" s="19">
        <v>44804</v>
      </c>
      <c r="M1401" s="22">
        <v>1372.53</v>
      </c>
      <c r="N1401" s="22">
        <v>255.06</v>
      </c>
      <c r="O1401" s="22">
        <f t="shared" si="431"/>
        <v>276.76</v>
      </c>
      <c r="P1401" s="22">
        <v>21.7</v>
      </c>
      <c r="Q1401" s="22">
        <f t="shared" si="432"/>
        <v>2.7124999999999999</v>
      </c>
      <c r="R1401" s="22">
        <f t="shared" si="433"/>
        <v>10.85</v>
      </c>
      <c r="S1401" s="22">
        <f t="shared" si="434"/>
        <v>244.21</v>
      </c>
      <c r="U1401" s="22">
        <v>276.76</v>
      </c>
      <c r="V1401" s="23">
        <v>20</v>
      </c>
      <c r="W1401" s="41">
        <v>50</v>
      </c>
      <c r="X1401" s="23">
        <f t="shared" si="435"/>
        <v>-30</v>
      </c>
      <c r="Y1401" s="24">
        <f t="shared" si="436"/>
        <v>-360</v>
      </c>
      <c r="Z1401" s="24">
        <f t="shared" si="437"/>
        <v>-258</v>
      </c>
      <c r="AA1401" s="22">
        <v>0</v>
      </c>
      <c r="AB1401" s="22">
        <v>0</v>
      </c>
      <c r="AC1401" s="22">
        <v>0</v>
      </c>
      <c r="AD1401" s="22">
        <f t="shared" si="438"/>
        <v>-244.21</v>
      </c>
      <c r="AE1401" s="24"/>
      <c r="AF1401" s="4">
        <v>0</v>
      </c>
      <c r="AG1401" s="4">
        <v>276.76000000000005</v>
      </c>
      <c r="AH1401" s="4">
        <f t="shared" si="439"/>
        <v>276.76000000000005</v>
      </c>
    </row>
    <row r="1402" spans="1:34">
      <c r="A1402" s="16" t="s">
        <v>3026</v>
      </c>
      <c r="B1402" s="16" t="s">
        <v>3027</v>
      </c>
      <c r="C1402" s="16" t="s">
        <v>3013</v>
      </c>
      <c r="D1402" s="19">
        <v>29768</v>
      </c>
      <c r="E1402" s="16" t="s">
        <v>111</v>
      </c>
      <c r="F1402" s="20">
        <v>50</v>
      </c>
      <c r="G1402" s="20">
        <v>0</v>
      </c>
      <c r="H1402" s="20">
        <v>8</v>
      </c>
      <c r="I1402" s="20">
        <v>10</v>
      </c>
      <c r="J1402" s="21">
        <f t="shared" si="430"/>
        <v>106</v>
      </c>
      <c r="K1402" s="22">
        <v>-179.59</v>
      </c>
      <c r="L1402" s="19">
        <v>44804</v>
      </c>
      <c r="M1402" s="22">
        <v>-147.80000000000001</v>
      </c>
      <c r="N1402" s="22">
        <v>-31.79</v>
      </c>
      <c r="O1402" s="22">
        <f t="shared" si="431"/>
        <v>-34.18</v>
      </c>
      <c r="P1402" s="22">
        <v>-2.39</v>
      </c>
      <c r="Q1402" s="22">
        <f t="shared" si="432"/>
        <v>-0.29875000000000002</v>
      </c>
      <c r="R1402" s="22">
        <f t="shared" si="433"/>
        <v>-1.1950000000000001</v>
      </c>
      <c r="S1402" s="22">
        <f t="shared" si="434"/>
        <v>-30.594999999999999</v>
      </c>
      <c r="U1402" s="22">
        <v>-34.18</v>
      </c>
      <c r="V1402" s="23">
        <v>20</v>
      </c>
      <c r="W1402" s="41">
        <v>50</v>
      </c>
      <c r="X1402" s="23">
        <f t="shared" si="435"/>
        <v>-30</v>
      </c>
      <c r="Y1402" s="24">
        <f t="shared" si="436"/>
        <v>-360</v>
      </c>
      <c r="Z1402" s="24">
        <f t="shared" si="437"/>
        <v>-246</v>
      </c>
      <c r="AA1402" s="22">
        <v>0</v>
      </c>
      <c r="AB1402" s="22">
        <v>0</v>
      </c>
      <c r="AC1402" s="22">
        <v>0</v>
      </c>
      <c r="AD1402" s="22">
        <f t="shared" si="438"/>
        <v>30.594999999999999</v>
      </c>
      <c r="AE1402" s="24"/>
      <c r="AF1402" s="4">
        <v>0</v>
      </c>
      <c r="AG1402" s="4">
        <v>-34.18</v>
      </c>
      <c r="AH1402" s="4">
        <f t="shared" si="439"/>
        <v>-34.18</v>
      </c>
    </row>
    <row r="1403" spans="1:34">
      <c r="A1403" s="16" t="s">
        <v>3028</v>
      </c>
      <c r="B1403" s="16" t="s">
        <v>3029</v>
      </c>
      <c r="C1403" s="16" t="s">
        <v>3013</v>
      </c>
      <c r="D1403" s="19">
        <v>30133</v>
      </c>
      <c r="E1403" s="16" t="s">
        <v>111</v>
      </c>
      <c r="F1403" s="20">
        <v>50</v>
      </c>
      <c r="G1403" s="20">
        <v>0</v>
      </c>
      <c r="H1403" s="20">
        <v>9</v>
      </c>
      <c r="I1403" s="20">
        <v>10</v>
      </c>
      <c r="J1403" s="21">
        <f t="shared" si="430"/>
        <v>118</v>
      </c>
      <c r="K1403" s="22">
        <v>1511.69</v>
      </c>
      <c r="L1403" s="19">
        <v>44804</v>
      </c>
      <c r="M1403" s="22">
        <v>1214.25</v>
      </c>
      <c r="N1403" s="22">
        <v>297.44</v>
      </c>
      <c r="O1403" s="22">
        <f t="shared" si="431"/>
        <v>317.58999999999997</v>
      </c>
      <c r="P1403" s="22">
        <v>20.149999999999999</v>
      </c>
      <c r="Q1403" s="22">
        <f t="shared" si="432"/>
        <v>2.5187499999999998</v>
      </c>
      <c r="R1403" s="22">
        <f t="shared" si="433"/>
        <v>10.074999999999999</v>
      </c>
      <c r="S1403" s="22">
        <f t="shared" si="434"/>
        <v>287.36500000000001</v>
      </c>
      <c r="U1403" s="22">
        <v>317.58999999999997</v>
      </c>
      <c r="V1403" s="23">
        <v>20</v>
      </c>
      <c r="W1403" s="41">
        <v>50</v>
      </c>
      <c r="X1403" s="23">
        <f t="shared" si="435"/>
        <v>-30</v>
      </c>
      <c r="Y1403" s="24">
        <f t="shared" si="436"/>
        <v>-360</v>
      </c>
      <c r="Z1403" s="24">
        <f t="shared" si="437"/>
        <v>-234</v>
      </c>
      <c r="AA1403" s="22">
        <v>0</v>
      </c>
      <c r="AB1403" s="22">
        <v>0</v>
      </c>
      <c r="AC1403" s="22">
        <v>0</v>
      </c>
      <c r="AD1403" s="22">
        <f t="shared" si="438"/>
        <v>-287.36500000000001</v>
      </c>
      <c r="AE1403" s="24"/>
      <c r="AF1403" s="4">
        <v>0</v>
      </c>
      <c r="AG1403" s="4">
        <v>317.58999999999997</v>
      </c>
      <c r="AH1403" s="4">
        <f t="shared" si="439"/>
        <v>317.58999999999997</v>
      </c>
    </row>
    <row r="1404" spans="1:34">
      <c r="A1404" s="16" t="s">
        <v>3030</v>
      </c>
      <c r="B1404" s="16" t="s">
        <v>3031</v>
      </c>
      <c r="C1404" s="16" t="s">
        <v>3013</v>
      </c>
      <c r="D1404" s="19">
        <v>30498</v>
      </c>
      <c r="E1404" s="16" t="s">
        <v>111</v>
      </c>
      <c r="F1404" s="20">
        <v>50</v>
      </c>
      <c r="G1404" s="20">
        <v>0</v>
      </c>
      <c r="H1404" s="20">
        <v>10</v>
      </c>
      <c r="I1404" s="20">
        <v>10</v>
      </c>
      <c r="J1404" s="21">
        <f t="shared" si="430"/>
        <v>130</v>
      </c>
      <c r="K1404" s="22">
        <v>1375.3</v>
      </c>
      <c r="L1404" s="19">
        <v>44804</v>
      </c>
      <c r="M1404" s="22">
        <v>1077.47</v>
      </c>
      <c r="N1404" s="22">
        <v>297.83</v>
      </c>
      <c r="O1404" s="22">
        <f t="shared" si="431"/>
        <v>316.16999999999996</v>
      </c>
      <c r="P1404" s="22">
        <v>18.34</v>
      </c>
      <c r="Q1404" s="22">
        <f t="shared" si="432"/>
        <v>2.2925</v>
      </c>
      <c r="R1404" s="22">
        <f t="shared" si="433"/>
        <v>9.17</v>
      </c>
      <c r="S1404" s="22">
        <f t="shared" si="434"/>
        <v>288.65999999999997</v>
      </c>
      <c r="U1404" s="22">
        <v>316.16999999999996</v>
      </c>
      <c r="V1404" s="23">
        <v>20</v>
      </c>
      <c r="W1404" s="41">
        <v>50</v>
      </c>
      <c r="X1404" s="23">
        <f t="shared" si="435"/>
        <v>-30</v>
      </c>
      <c r="Y1404" s="24">
        <f t="shared" si="436"/>
        <v>-360</v>
      </c>
      <c r="Z1404" s="24">
        <f t="shared" si="437"/>
        <v>-222</v>
      </c>
      <c r="AA1404" s="22">
        <v>0</v>
      </c>
      <c r="AB1404" s="22">
        <v>0</v>
      </c>
      <c r="AC1404" s="22">
        <v>0</v>
      </c>
      <c r="AD1404" s="22">
        <f t="shared" si="438"/>
        <v>-288.65999999999997</v>
      </c>
      <c r="AE1404" s="24"/>
      <c r="AF1404" s="4">
        <v>0</v>
      </c>
      <c r="AG1404" s="4">
        <v>316.16999999999996</v>
      </c>
      <c r="AH1404" s="4">
        <f t="shared" si="439"/>
        <v>316.16999999999996</v>
      </c>
    </row>
    <row r="1405" spans="1:34">
      <c r="A1405" s="16" t="s">
        <v>3032</v>
      </c>
      <c r="B1405" s="16" t="s">
        <v>3033</v>
      </c>
      <c r="C1405" s="16" t="s">
        <v>3013</v>
      </c>
      <c r="D1405" s="19">
        <v>30864</v>
      </c>
      <c r="E1405" s="16" t="s">
        <v>111</v>
      </c>
      <c r="F1405" s="20">
        <v>50</v>
      </c>
      <c r="G1405" s="20">
        <v>0</v>
      </c>
      <c r="H1405" s="20">
        <v>11</v>
      </c>
      <c r="I1405" s="20">
        <v>10</v>
      </c>
      <c r="J1405" s="21">
        <f t="shared" si="430"/>
        <v>142</v>
      </c>
      <c r="K1405" s="22">
        <v>927.38</v>
      </c>
      <c r="L1405" s="19">
        <v>44804</v>
      </c>
      <c r="M1405" s="22">
        <v>707.99</v>
      </c>
      <c r="N1405" s="22">
        <v>219.39</v>
      </c>
      <c r="O1405" s="22">
        <f t="shared" si="431"/>
        <v>231.75</v>
      </c>
      <c r="P1405" s="22">
        <v>12.36</v>
      </c>
      <c r="Q1405" s="22">
        <f t="shared" si="432"/>
        <v>1.5449999999999999</v>
      </c>
      <c r="R1405" s="22">
        <f t="shared" si="433"/>
        <v>6.18</v>
      </c>
      <c r="S1405" s="22">
        <f t="shared" si="434"/>
        <v>213.20999999999998</v>
      </c>
      <c r="U1405" s="22">
        <v>231.75</v>
      </c>
      <c r="V1405" s="23">
        <v>20</v>
      </c>
      <c r="W1405" s="41">
        <v>50</v>
      </c>
      <c r="X1405" s="23">
        <f t="shared" si="435"/>
        <v>-30</v>
      </c>
      <c r="Y1405" s="24">
        <f t="shared" si="436"/>
        <v>-360</v>
      </c>
      <c r="Z1405" s="24">
        <f t="shared" si="437"/>
        <v>-210</v>
      </c>
      <c r="AA1405" s="22">
        <v>0</v>
      </c>
      <c r="AB1405" s="22">
        <v>0</v>
      </c>
      <c r="AC1405" s="22">
        <v>0</v>
      </c>
      <c r="AD1405" s="22">
        <f t="shared" si="438"/>
        <v>-213.20999999999998</v>
      </c>
      <c r="AE1405" s="24"/>
      <c r="AF1405" s="4">
        <v>0</v>
      </c>
      <c r="AG1405" s="4">
        <v>231.75</v>
      </c>
      <c r="AH1405" s="4">
        <f t="shared" si="439"/>
        <v>231.75</v>
      </c>
    </row>
    <row r="1406" spans="1:34">
      <c r="A1406" s="16" t="s">
        <v>3034</v>
      </c>
      <c r="B1406" s="16" t="s">
        <v>3035</v>
      </c>
      <c r="C1406" s="16" t="s">
        <v>3013</v>
      </c>
      <c r="D1406" s="19">
        <v>31229</v>
      </c>
      <c r="E1406" s="16" t="s">
        <v>111</v>
      </c>
      <c r="F1406" s="20">
        <v>50</v>
      </c>
      <c r="G1406" s="20">
        <v>0</v>
      </c>
      <c r="H1406" s="20">
        <v>12</v>
      </c>
      <c r="I1406" s="20">
        <v>10</v>
      </c>
      <c r="J1406" s="21">
        <f t="shared" si="430"/>
        <v>154</v>
      </c>
      <c r="K1406" s="22">
        <v>756.24</v>
      </c>
      <c r="L1406" s="19">
        <v>44804</v>
      </c>
      <c r="M1406" s="22">
        <v>562.32000000000005</v>
      </c>
      <c r="N1406" s="22">
        <v>193.92</v>
      </c>
      <c r="O1406" s="22">
        <f t="shared" si="431"/>
        <v>204</v>
      </c>
      <c r="P1406" s="22">
        <v>10.08</v>
      </c>
      <c r="Q1406" s="22">
        <f t="shared" si="432"/>
        <v>1.26</v>
      </c>
      <c r="R1406" s="22">
        <f t="shared" si="433"/>
        <v>5.04</v>
      </c>
      <c r="S1406" s="22">
        <f t="shared" si="434"/>
        <v>188.88</v>
      </c>
      <c r="U1406" s="22">
        <v>204</v>
      </c>
      <c r="V1406" s="23">
        <v>20</v>
      </c>
      <c r="W1406" s="41">
        <v>50</v>
      </c>
      <c r="X1406" s="23">
        <f t="shared" si="435"/>
        <v>-30</v>
      </c>
      <c r="Y1406" s="24">
        <f t="shared" si="436"/>
        <v>-360</v>
      </c>
      <c r="Z1406" s="24">
        <f t="shared" si="437"/>
        <v>-198</v>
      </c>
      <c r="AA1406" s="22">
        <v>0</v>
      </c>
      <c r="AB1406" s="22">
        <v>0</v>
      </c>
      <c r="AC1406" s="22">
        <v>0</v>
      </c>
      <c r="AD1406" s="22">
        <f t="shared" si="438"/>
        <v>-188.88</v>
      </c>
      <c r="AE1406" s="24"/>
      <c r="AF1406" s="4">
        <v>0</v>
      </c>
      <c r="AG1406" s="4">
        <v>204</v>
      </c>
      <c r="AH1406" s="4">
        <f t="shared" si="439"/>
        <v>204</v>
      </c>
    </row>
    <row r="1407" spans="1:34">
      <c r="A1407" s="16" t="s">
        <v>3036</v>
      </c>
      <c r="B1407" s="16" t="s">
        <v>3037</v>
      </c>
      <c r="C1407" s="16" t="s">
        <v>3013</v>
      </c>
      <c r="D1407" s="19">
        <v>31594</v>
      </c>
      <c r="E1407" s="16" t="s">
        <v>111</v>
      </c>
      <c r="F1407" s="20">
        <v>50</v>
      </c>
      <c r="G1407" s="20">
        <v>0</v>
      </c>
      <c r="H1407" s="20">
        <v>13</v>
      </c>
      <c r="I1407" s="20">
        <v>10</v>
      </c>
      <c r="J1407" s="21">
        <f t="shared" si="430"/>
        <v>166</v>
      </c>
      <c r="K1407" s="22">
        <v>2076.41</v>
      </c>
      <c r="L1407" s="19">
        <v>44804</v>
      </c>
      <c r="M1407" s="22">
        <v>1502</v>
      </c>
      <c r="N1407" s="22">
        <v>574.41</v>
      </c>
      <c r="O1407" s="22">
        <f t="shared" si="431"/>
        <v>602.08999999999992</v>
      </c>
      <c r="P1407" s="22">
        <v>27.68</v>
      </c>
      <c r="Q1407" s="22">
        <f t="shared" si="432"/>
        <v>3.46</v>
      </c>
      <c r="R1407" s="22">
        <f t="shared" si="433"/>
        <v>13.84</v>
      </c>
      <c r="S1407" s="22">
        <f t="shared" si="434"/>
        <v>560.56999999999994</v>
      </c>
      <c r="U1407" s="22">
        <v>602.08999999999992</v>
      </c>
      <c r="V1407" s="23">
        <v>20</v>
      </c>
      <c r="W1407" s="41">
        <v>50</v>
      </c>
      <c r="X1407" s="23">
        <f t="shared" si="435"/>
        <v>-30</v>
      </c>
      <c r="Y1407" s="24">
        <f t="shared" si="436"/>
        <v>-360</v>
      </c>
      <c r="Z1407" s="24">
        <f t="shared" si="437"/>
        <v>-186</v>
      </c>
      <c r="AA1407" s="22">
        <v>0</v>
      </c>
      <c r="AB1407" s="22">
        <v>0</v>
      </c>
      <c r="AC1407" s="22">
        <v>0</v>
      </c>
      <c r="AD1407" s="22">
        <f t="shared" si="438"/>
        <v>-560.56999999999994</v>
      </c>
      <c r="AE1407" s="24"/>
      <c r="AF1407" s="4">
        <v>0</v>
      </c>
      <c r="AG1407" s="4">
        <v>602.08999999999992</v>
      </c>
      <c r="AH1407" s="4">
        <f t="shared" si="439"/>
        <v>602.08999999999992</v>
      </c>
    </row>
    <row r="1408" spans="1:34">
      <c r="A1408" s="16" t="s">
        <v>3038</v>
      </c>
      <c r="B1408" s="16" t="s">
        <v>3039</v>
      </c>
      <c r="C1408" s="16" t="s">
        <v>3013</v>
      </c>
      <c r="D1408" s="19">
        <v>31959</v>
      </c>
      <c r="E1408" s="16" t="s">
        <v>111</v>
      </c>
      <c r="F1408" s="20">
        <v>50</v>
      </c>
      <c r="G1408" s="20">
        <v>0</v>
      </c>
      <c r="H1408" s="20">
        <v>14</v>
      </c>
      <c r="I1408" s="20">
        <v>10</v>
      </c>
      <c r="J1408" s="21">
        <f t="shared" si="430"/>
        <v>178</v>
      </c>
      <c r="K1408" s="22">
        <v>1786.3</v>
      </c>
      <c r="L1408" s="19">
        <v>44804</v>
      </c>
      <c r="M1408" s="22">
        <v>1256.51</v>
      </c>
      <c r="N1408" s="22">
        <v>529.79</v>
      </c>
      <c r="O1408" s="22">
        <f t="shared" si="431"/>
        <v>553.61</v>
      </c>
      <c r="P1408" s="22">
        <v>23.82</v>
      </c>
      <c r="Q1408" s="22">
        <f t="shared" si="432"/>
        <v>2.9775</v>
      </c>
      <c r="R1408" s="22">
        <f t="shared" si="433"/>
        <v>11.91</v>
      </c>
      <c r="S1408" s="22">
        <f t="shared" si="434"/>
        <v>517.88</v>
      </c>
      <c r="U1408" s="22">
        <v>553.61</v>
      </c>
      <c r="V1408" s="23">
        <v>20</v>
      </c>
      <c r="W1408" s="41">
        <v>50</v>
      </c>
      <c r="X1408" s="23">
        <f t="shared" si="435"/>
        <v>-30</v>
      </c>
      <c r="Y1408" s="24">
        <f t="shared" si="436"/>
        <v>-360</v>
      </c>
      <c r="Z1408" s="24">
        <f t="shared" si="437"/>
        <v>-174</v>
      </c>
      <c r="AA1408" s="22">
        <v>0</v>
      </c>
      <c r="AB1408" s="22">
        <v>0</v>
      </c>
      <c r="AC1408" s="22">
        <v>0</v>
      </c>
      <c r="AD1408" s="22">
        <f t="shared" si="438"/>
        <v>-517.88</v>
      </c>
      <c r="AE1408" s="24"/>
      <c r="AF1408" s="4">
        <v>0</v>
      </c>
      <c r="AG1408" s="4">
        <v>553.61</v>
      </c>
      <c r="AH1408" s="4">
        <f t="shared" si="439"/>
        <v>553.61</v>
      </c>
    </row>
    <row r="1409" spans="1:34">
      <c r="A1409" s="16" t="s">
        <v>3040</v>
      </c>
      <c r="B1409" s="16" t="s">
        <v>3041</v>
      </c>
      <c r="C1409" s="16" t="s">
        <v>3013</v>
      </c>
      <c r="D1409" s="19">
        <v>32325</v>
      </c>
      <c r="E1409" s="16" t="s">
        <v>111</v>
      </c>
      <c r="F1409" s="20">
        <v>50</v>
      </c>
      <c r="G1409" s="20">
        <v>0</v>
      </c>
      <c r="H1409" s="20">
        <v>15</v>
      </c>
      <c r="I1409" s="20">
        <v>10</v>
      </c>
      <c r="J1409" s="21">
        <f t="shared" si="430"/>
        <v>190</v>
      </c>
      <c r="K1409" s="22">
        <v>22694.45</v>
      </c>
      <c r="L1409" s="19">
        <v>44804</v>
      </c>
      <c r="M1409" s="22">
        <v>15507.91</v>
      </c>
      <c r="N1409" s="22">
        <v>7186.54</v>
      </c>
      <c r="O1409" s="22">
        <f t="shared" si="431"/>
        <v>7489.13</v>
      </c>
      <c r="P1409" s="22">
        <v>302.58999999999997</v>
      </c>
      <c r="Q1409" s="22">
        <f t="shared" si="432"/>
        <v>37.823749999999997</v>
      </c>
      <c r="R1409" s="22">
        <f t="shared" si="433"/>
        <v>151.29499999999999</v>
      </c>
      <c r="S1409" s="22">
        <f t="shared" si="434"/>
        <v>7035.2449999999999</v>
      </c>
      <c r="U1409" s="22">
        <v>7489.13</v>
      </c>
      <c r="V1409" s="23">
        <v>20</v>
      </c>
      <c r="W1409" s="41">
        <v>50</v>
      </c>
      <c r="X1409" s="23">
        <f t="shared" si="435"/>
        <v>-30</v>
      </c>
      <c r="Y1409" s="24">
        <f t="shared" si="436"/>
        <v>-360</v>
      </c>
      <c r="Z1409" s="24">
        <f t="shared" si="437"/>
        <v>-162</v>
      </c>
      <c r="AA1409" s="22">
        <v>0</v>
      </c>
      <c r="AB1409" s="22">
        <v>0</v>
      </c>
      <c r="AC1409" s="22">
        <v>0</v>
      </c>
      <c r="AD1409" s="22">
        <f t="shared" si="438"/>
        <v>-7035.2449999999999</v>
      </c>
      <c r="AE1409" s="24"/>
      <c r="AF1409" s="4">
        <v>0</v>
      </c>
      <c r="AG1409" s="4">
        <v>7489.13</v>
      </c>
      <c r="AH1409" s="4">
        <f t="shared" si="439"/>
        <v>7489.13</v>
      </c>
    </row>
    <row r="1410" spans="1:34">
      <c r="A1410" s="16" t="s">
        <v>3042</v>
      </c>
      <c r="B1410" s="16" t="s">
        <v>3043</v>
      </c>
      <c r="C1410" s="16" t="s">
        <v>3013</v>
      </c>
      <c r="D1410" s="19">
        <v>32690</v>
      </c>
      <c r="E1410" s="16" t="s">
        <v>111</v>
      </c>
      <c r="F1410" s="20">
        <v>50</v>
      </c>
      <c r="G1410" s="20">
        <v>0</v>
      </c>
      <c r="H1410" s="20">
        <v>16</v>
      </c>
      <c r="I1410" s="20">
        <v>10</v>
      </c>
      <c r="J1410" s="21">
        <f t="shared" si="430"/>
        <v>202</v>
      </c>
      <c r="K1410" s="22">
        <v>-5320.28</v>
      </c>
      <c r="L1410" s="19">
        <v>44804</v>
      </c>
      <c r="M1410" s="22">
        <v>-3529.27</v>
      </c>
      <c r="N1410" s="22">
        <v>-1791.01</v>
      </c>
      <c r="O1410" s="22">
        <f t="shared" si="431"/>
        <v>-1861.95</v>
      </c>
      <c r="P1410" s="22">
        <v>-70.94</v>
      </c>
      <c r="Q1410" s="22">
        <f t="shared" si="432"/>
        <v>-8.8674999999999997</v>
      </c>
      <c r="R1410" s="22">
        <f t="shared" si="433"/>
        <v>-35.47</v>
      </c>
      <c r="S1410" s="22">
        <f t="shared" si="434"/>
        <v>-1755.54</v>
      </c>
      <c r="U1410" s="22">
        <v>-1861.95</v>
      </c>
      <c r="V1410" s="23">
        <v>20</v>
      </c>
      <c r="W1410" s="41">
        <v>50</v>
      </c>
      <c r="X1410" s="23">
        <f t="shared" si="435"/>
        <v>-30</v>
      </c>
      <c r="Y1410" s="24">
        <f t="shared" si="436"/>
        <v>-360</v>
      </c>
      <c r="Z1410" s="24">
        <f t="shared" si="437"/>
        <v>-150</v>
      </c>
      <c r="AA1410" s="22">
        <v>0</v>
      </c>
      <c r="AB1410" s="22">
        <v>0</v>
      </c>
      <c r="AC1410" s="22">
        <v>0</v>
      </c>
      <c r="AD1410" s="22">
        <f t="shared" si="438"/>
        <v>1755.54</v>
      </c>
      <c r="AE1410" s="24"/>
      <c r="AF1410" s="4">
        <v>0</v>
      </c>
      <c r="AG1410" s="4">
        <v>-1861.95</v>
      </c>
      <c r="AH1410" s="4">
        <f t="shared" si="439"/>
        <v>-1861.95</v>
      </c>
    </row>
    <row r="1411" spans="1:34">
      <c r="A1411" s="16" t="s">
        <v>3044</v>
      </c>
      <c r="B1411" s="16" t="s">
        <v>3045</v>
      </c>
      <c r="C1411" s="16" t="s">
        <v>3013</v>
      </c>
      <c r="D1411" s="19">
        <v>33055</v>
      </c>
      <c r="E1411" s="16" t="s">
        <v>111</v>
      </c>
      <c r="F1411" s="20">
        <v>50</v>
      </c>
      <c r="G1411" s="20">
        <v>0</v>
      </c>
      <c r="H1411" s="20">
        <v>17</v>
      </c>
      <c r="I1411" s="20">
        <v>10</v>
      </c>
      <c r="J1411" s="21">
        <f t="shared" si="430"/>
        <v>214</v>
      </c>
      <c r="K1411" s="22">
        <v>24016.66</v>
      </c>
      <c r="L1411" s="19">
        <v>44804</v>
      </c>
      <c r="M1411" s="22">
        <v>15450.63</v>
      </c>
      <c r="N1411" s="22">
        <v>8566.0300000000007</v>
      </c>
      <c r="O1411" s="22">
        <f t="shared" si="431"/>
        <v>8886.25</v>
      </c>
      <c r="P1411" s="22">
        <v>320.22000000000003</v>
      </c>
      <c r="Q1411" s="22">
        <f t="shared" si="432"/>
        <v>40.027500000000003</v>
      </c>
      <c r="R1411" s="22">
        <f t="shared" si="433"/>
        <v>160.11000000000001</v>
      </c>
      <c r="S1411" s="22">
        <f t="shared" si="434"/>
        <v>8405.92</v>
      </c>
      <c r="U1411" s="22">
        <v>8886.25</v>
      </c>
      <c r="V1411" s="23">
        <v>20</v>
      </c>
      <c r="W1411" s="41">
        <v>50</v>
      </c>
      <c r="X1411" s="23">
        <f t="shared" si="435"/>
        <v>-30</v>
      </c>
      <c r="Y1411" s="24">
        <f t="shared" si="436"/>
        <v>-360</v>
      </c>
      <c r="Z1411" s="24">
        <f t="shared" si="437"/>
        <v>-138</v>
      </c>
      <c r="AA1411" s="22">
        <v>0</v>
      </c>
      <c r="AB1411" s="22">
        <v>0</v>
      </c>
      <c r="AC1411" s="22">
        <v>0</v>
      </c>
      <c r="AD1411" s="22">
        <f t="shared" si="438"/>
        <v>-8405.92</v>
      </c>
      <c r="AE1411" s="24"/>
      <c r="AF1411" s="4">
        <v>0</v>
      </c>
      <c r="AG1411" s="4">
        <v>8886.25</v>
      </c>
      <c r="AH1411" s="4">
        <f t="shared" si="439"/>
        <v>8886.25</v>
      </c>
    </row>
    <row r="1412" spans="1:34">
      <c r="A1412" s="16" t="s">
        <v>3046</v>
      </c>
      <c r="B1412" s="16" t="s">
        <v>3047</v>
      </c>
      <c r="C1412" s="16" t="s">
        <v>3013</v>
      </c>
      <c r="D1412" s="19">
        <v>33419</v>
      </c>
      <c r="E1412" s="16" t="s">
        <v>111</v>
      </c>
      <c r="F1412" s="20">
        <v>50</v>
      </c>
      <c r="G1412" s="20">
        <v>0</v>
      </c>
      <c r="H1412" s="20">
        <v>18</v>
      </c>
      <c r="I1412" s="20">
        <v>10</v>
      </c>
      <c r="J1412" s="21">
        <f t="shared" si="430"/>
        <v>226</v>
      </c>
      <c r="K1412" s="22">
        <v>8733.35</v>
      </c>
      <c r="L1412" s="19">
        <v>44804</v>
      </c>
      <c r="M1412" s="22">
        <v>6841.22</v>
      </c>
      <c r="N1412" s="22">
        <v>1892.13</v>
      </c>
      <c r="O1412" s="22">
        <f t="shared" si="431"/>
        <v>2008.5700000000002</v>
      </c>
      <c r="P1412" s="22">
        <v>116.44</v>
      </c>
      <c r="Q1412" s="22">
        <f t="shared" si="432"/>
        <v>14.555</v>
      </c>
      <c r="R1412" s="22">
        <f t="shared" si="433"/>
        <v>58.22</v>
      </c>
      <c r="S1412" s="22">
        <f t="shared" si="434"/>
        <v>1833.91</v>
      </c>
      <c r="U1412" s="22">
        <v>2008.5700000000002</v>
      </c>
      <c r="V1412" s="23">
        <v>20</v>
      </c>
      <c r="W1412" s="41">
        <v>50</v>
      </c>
      <c r="X1412" s="23">
        <f t="shared" si="435"/>
        <v>-30</v>
      </c>
      <c r="Y1412" s="24">
        <f t="shared" si="436"/>
        <v>-360</v>
      </c>
      <c r="Z1412" s="24">
        <f t="shared" si="437"/>
        <v>-126</v>
      </c>
      <c r="AA1412" s="22">
        <v>0</v>
      </c>
      <c r="AB1412" s="22">
        <v>0</v>
      </c>
      <c r="AC1412" s="22">
        <v>0</v>
      </c>
      <c r="AD1412" s="22">
        <f t="shared" si="438"/>
        <v>-1833.91</v>
      </c>
      <c r="AE1412" s="24"/>
      <c r="AF1412" s="4">
        <v>0</v>
      </c>
      <c r="AG1412" s="4">
        <v>2008.5700000000002</v>
      </c>
      <c r="AH1412" s="4">
        <f t="shared" si="439"/>
        <v>2008.5700000000002</v>
      </c>
    </row>
    <row r="1413" spans="1:34">
      <c r="A1413" s="16" t="s">
        <v>3048</v>
      </c>
      <c r="B1413" s="16" t="s">
        <v>3049</v>
      </c>
      <c r="C1413" s="16" t="s">
        <v>2268</v>
      </c>
      <c r="D1413" s="19">
        <v>33785</v>
      </c>
      <c r="E1413" s="16" t="s">
        <v>111</v>
      </c>
      <c r="F1413" s="20">
        <v>50</v>
      </c>
      <c r="G1413" s="20">
        <v>0</v>
      </c>
      <c r="H1413" s="20">
        <v>19</v>
      </c>
      <c r="I1413" s="20">
        <v>10</v>
      </c>
      <c r="J1413" s="21">
        <f t="shared" si="430"/>
        <v>238</v>
      </c>
      <c r="K1413" s="22">
        <v>267.42</v>
      </c>
      <c r="L1413" s="19">
        <v>44804</v>
      </c>
      <c r="M1413" s="22">
        <v>158.71</v>
      </c>
      <c r="N1413" s="22">
        <v>108.71</v>
      </c>
      <c r="O1413" s="22">
        <f t="shared" si="431"/>
        <v>112.27</v>
      </c>
      <c r="P1413" s="22">
        <v>3.56</v>
      </c>
      <c r="Q1413" s="22">
        <f t="shared" si="432"/>
        <v>0.44500000000000001</v>
      </c>
      <c r="R1413" s="22">
        <f t="shared" si="433"/>
        <v>1.78</v>
      </c>
      <c r="S1413" s="22">
        <f t="shared" si="434"/>
        <v>106.92999999999999</v>
      </c>
      <c r="U1413" s="22">
        <v>112.27</v>
      </c>
      <c r="V1413" s="23">
        <v>20</v>
      </c>
      <c r="W1413" s="41">
        <v>50</v>
      </c>
      <c r="X1413" s="23">
        <f t="shared" si="435"/>
        <v>-30</v>
      </c>
      <c r="Y1413" s="24">
        <f t="shared" si="436"/>
        <v>-360</v>
      </c>
      <c r="Z1413" s="24">
        <f t="shared" si="437"/>
        <v>-114</v>
      </c>
      <c r="AA1413" s="22">
        <v>0</v>
      </c>
      <c r="AB1413" s="22">
        <v>0</v>
      </c>
      <c r="AC1413" s="22">
        <v>0</v>
      </c>
      <c r="AD1413" s="22">
        <f t="shared" si="438"/>
        <v>-106.92999999999999</v>
      </c>
      <c r="AE1413" s="24"/>
      <c r="AF1413" s="4">
        <v>0</v>
      </c>
      <c r="AG1413" s="4">
        <v>112.27</v>
      </c>
      <c r="AH1413" s="4">
        <f t="shared" si="439"/>
        <v>112.27</v>
      </c>
    </row>
    <row r="1414" spans="1:34">
      <c r="A1414" s="16" t="s">
        <v>3050</v>
      </c>
      <c r="B1414" s="16" t="s">
        <v>3051</v>
      </c>
      <c r="C1414" s="16" t="s">
        <v>2308</v>
      </c>
      <c r="D1414" s="19">
        <v>33785</v>
      </c>
      <c r="E1414" s="16" t="s">
        <v>111</v>
      </c>
      <c r="F1414" s="20">
        <v>50</v>
      </c>
      <c r="G1414" s="20">
        <v>0</v>
      </c>
      <c r="H1414" s="20">
        <v>19</v>
      </c>
      <c r="I1414" s="20">
        <v>10</v>
      </c>
      <c r="J1414" s="21">
        <f t="shared" si="430"/>
        <v>238</v>
      </c>
      <c r="K1414" s="22">
        <v>3545.13</v>
      </c>
      <c r="L1414" s="19">
        <v>44804</v>
      </c>
      <c r="M1414" s="22">
        <v>2103.39</v>
      </c>
      <c r="N1414" s="22">
        <v>1441.74</v>
      </c>
      <c r="O1414" s="22">
        <f t="shared" si="431"/>
        <v>1489</v>
      </c>
      <c r="P1414" s="22">
        <v>47.26</v>
      </c>
      <c r="Q1414" s="22">
        <f t="shared" si="432"/>
        <v>5.9074999999999998</v>
      </c>
      <c r="R1414" s="22">
        <f t="shared" si="433"/>
        <v>23.63</v>
      </c>
      <c r="S1414" s="22">
        <f t="shared" si="434"/>
        <v>1418.11</v>
      </c>
      <c r="U1414" s="22">
        <v>1489</v>
      </c>
      <c r="V1414" s="23">
        <v>20</v>
      </c>
      <c r="W1414" s="41">
        <v>50</v>
      </c>
      <c r="X1414" s="23">
        <f t="shared" si="435"/>
        <v>-30</v>
      </c>
      <c r="Y1414" s="24">
        <f t="shared" si="436"/>
        <v>-360</v>
      </c>
      <c r="Z1414" s="24">
        <f t="shared" si="437"/>
        <v>-114</v>
      </c>
      <c r="AA1414" s="22">
        <v>0</v>
      </c>
      <c r="AB1414" s="22">
        <v>0</v>
      </c>
      <c r="AC1414" s="22">
        <v>0</v>
      </c>
      <c r="AD1414" s="22">
        <f t="shared" si="438"/>
        <v>-1418.11</v>
      </c>
      <c r="AE1414" s="24"/>
      <c r="AF1414" s="4">
        <v>0</v>
      </c>
      <c r="AG1414" s="4">
        <v>1489</v>
      </c>
      <c r="AH1414" s="4">
        <f t="shared" si="439"/>
        <v>1489</v>
      </c>
    </row>
    <row r="1415" spans="1:34">
      <c r="A1415" s="16" t="s">
        <v>3052</v>
      </c>
      <c r="B1415" s="16" t="s">
        <v>3053</v>
      </c>
      <c r="C1415" s="16" t="s">
        <v>3054</v>
      </c>
      <c r="D1415" s="19">
        <v>33785</v>
      </c>
      <c r="E1415" s="16" t="s">
        <v>111</v>
      </c>
      <c r="F1415" s="20">
        <v>50</v>
      </c>
      <c r="G1415" s="20">
        <v>0</v>
      </c>
      <c r="H1415" s="20">
        <v>19</v>
      </c>
      <c r="I1415" s="20">
        <v>10</v>
      </c>
      <c r="J1415" s="21">
        <f t="shared" si="430"/>
        <v>238</v>
      </c>
      <c r="K1415" s="22">
        <v>273.7</v>
      </c>
      <c r="L1415" s="19">
        <v>44804</v>
      </c>
      <c r="M1415" s="22">
        <v>162.31</v>
      </c>
      <c r="N1415" s="22">
        <v>111.39</v>
      </c>
      <c r="O1415" s="22">
        <f t="shared" si="431"/>
        <v>115.03</v>
      </c>
      <c r="P1415" s="22">
        <v>3.64</v>
      </c>
      <c r="Q1415" s="22">
        <f t="shared" si="432"/>
        <v>0.45500000000000002</v>
      </c>
      <c r="R1415" s="22">
        <f t="shared" si="433"/>
        <v>1.82</v>
      </c>
      <c r="S1415" s="22">
        <f t="shared" si="434"/>
        <v>109.57000000000001</v>
      </c>
      <c r="U1415" s="22">
        <v>115.03</v>
      </c>
      <c r="V1415" s="23">
        <v>20</v>
      </c>
      <c r="W1415" s="41">
        <v>50</v>
      </c>
      <c r="X1415" s="23">
        <f t="shared" si="435"/>
        <v>-30</v>
      </c>
      <c r="Y1415" s="24">
        <f t="shared" si="436"/>
        <v>-360</v>
      </c>
      <c r="Z1415" s="24">
        <f t="shared" si="437"/>
        <v>-114</v>
      </c>
      <c r="AA1415" s="22">
        <v>0</v>
      </c>
      <c r="AB1415" s="22">
        <v>0</v>
      </c>
      <c r="AC1415" s="22">
        <v>0</v>
      </c>
      <c r="AD1415" s="22">
        <f t="shared" si="438"/>
        <v>-109.57000000000001</v>
      </c>
      <c r="AE1415" s="24"/>
      <c r="AF1415" s="4">
        <v>0</v>
      </c>
      <c r="AG1415" s="4">
        <v>115.03</v>
      </c>
      <c r="AH1415" s="4">
        <f t="shared" si="439"/>
        <v>115.03</v>
      </c>
    </row>
    <row r="1416" spans="1:34">
      <c r="A1416" s="16" t="s">
        <v>3055</v>
      </c>
      <c r="B1416" s="16" t="s">
        <v>3056</v>
      </c>
      <c r="C1416" s="16" t="s">
        <v>2308</v>
      </c>
      <c r="D1416" s="19">
        <v>34150</v>
      </c>
      <c r="E1416" s="16" t="s">
        <v>111</v>
      </c>
      <c r="F1416" s="20">
        <v>50</v>
      </c>
      <c r="G1416" s="20">
        <v>0</v>
      </c>
      <c r="H1416" s="20">
        <v>20</v>
      </c>
      <c r="I1416" s="20">
        <v>10</v>
      </c>
      <c r="J1416" s="21">
        <f t="shared" si="430"/>
        <v>250</v>
      </c>
      <c r="K1416" s="22">
        <v>5537.4</v>
      </c>
      <c r="L1416" s="19">
        <v>44804</v>
      </c>
      <c r="M1416" s="22">
        <v>3174.83</v>
      </c>
      <c r="N1416" s="22">
        <v>2362.5700000000002</v>
      </c>
      <c r="O1416" s="22">
        <f t="shared" si="431"/>
        <v>2436.4</v>
      </c>
      <c r="P1416" s="22">
        <v>73.83</v>
      </c>
      <c r="Q1416" s="22">
        <f t="shared" si="432"/>
        <v>9.2287499999999998</v>
      </c>
      <c r="R1416" s="22">
        <f t="shared" si="433"/>
        <v>36.914999999999999</v>
      </c>
      <c r="S1416" s="22">
        <f t="shared" si="434"/>
        <v>2325.6550000000002</v>
      </c>
      <c r="U1416" s="22">
        <v>2436.4</v>
      </c>
      <c r="V1416" s="23">
        <v>20</v>
      </c>
      <c r="W1416" s="41">
        <v>50</v>
      </c>
      <c r="X1416" s="23">
        <f t="shared" si="435"/>
        <v>-30</v>
      </c>
      <c r="Y1416" s="24">
        <f t="shared" si="436"/>
        <v>-360</v>
      </c>
      <c r="Z1416" s="24">
        <f t="shared" si="437"/>
        <v>-102</v>
      </c>
      <c r="AA1416" s="22">
        <v>0</v>
      </c>
      <c r="AB1416" s="22">
        <v>0</v>
      </c>
      <c r="AC1416" s="22">
        <v>0</v>
      </c>
      <c r="AD1416" s="22">
        <f t="shared" si="438"/>
        <v>-2325.6550000000002</v>
      </c>
      <c r="AE1416" s="24"/>
      <c r="AF1416" s="4">
        <v>0</v>
      </c>
      <c r="AG1416" s="4">
        <v>2436.4</v>
      </c>
      <c r="AH1416" s="4">
        <f t="shared" si="439"/>
        <v>2436.4</v>
      </c>
    </row>
    <row r="1417" spans="1:34">
      <c r="A1417" s="16" t="s">
        <v>3057</v>
      </c>
      <c r="B1417" s="16" t="s">
        <v>3058</v>
      </c>
      <c r="C1417" s="16" t="s">
        <v>2308</v>
      </c>
      <c r="D1417" s="19">
        <v>34515</v>
      </c>
      <c r="E1417" s="16" t="s">
        <v>111</v>
      </c>
      <c r="F1417" s="20">
        <v>50</v>
      </c>
      <c r="G1417" s="20">
        <v>0</v>
      </c>
      <c r="H1417" s="20">
        <v>21</v>
      </c>
      <c r="I1417" s="20">
        <v>10</v>
      </c>
      <c r="J1417" s="21">
        <f t="shared" si="430"/>
        <v>262</v>
      </c>
      <c r="K1417" s="22">
        <v>-777.14</v>
      </c>
      <c r="L1417" s="19">
        <v>44804</v>
      </c>
      <c r="M1417" s="22">
        <v>-429.96</v>
      </c>
      <c r="N1417" s="22">
        <v>-347.18</v>
      </c>
      <c r="O1417" s="22">
        <f t="shared" si="431"/>
        <v>-357.54</v>
      </c>
      <c r="P1417" s="22">
        <v>-10.36</v>
      </c>
      <c r="Q1417" s="22">
        <f t="shared" si="432"/>
        <v>-1.2949999999999999</v>
      </c>
      <c r="R1417" s="22">
        <f t="shared" si="433"/>
        <v>-5.18</v>
      </c>
      <c r="S1417" s="22">
        <f t="shared" si="434"/>
        <v>-342</v>
      </c>
      <c r="U1417" s="22">
        <v>-357.54</v>
      </c>
      <c r="V1417" s="23">
        <v>20</v>
      </c>
      <c r="W1417" s="41">
        <v>50</v>
      </c>
      <c r="X1417" s="23">
        <f t="shared" si="435"/>
        <v>-30</v>
      </c>
      <c r="Y1417" s="24">
        <f t="shared" si="436"/>
        <v>-360</v>
      </c>
      <c r="Z1417" s="24">
        <f t="shared" si="437"/>
        <v>-90</v>
      </c>
      <c r="AA1417" s="22">
        <v>0</v>
      </c>
      <c r="AB1417" s="22">
        <v>0</v>
      </c>
      <c r="AC1417" s="22">
        <v>0</v>
      </c>
      <c r="AD1417" s="22">
        <f t="shared" si="438"/>
        <v>342</v>
      </c>
      <c r="AE1417" s="24"/>
      <c r="AF1417" s="4">
        <v>0</v>
      </c>
      <c r="AG1417" s="4">
        <v>-357.54</v>
      </c>
      <c r="AH1417" s="4">
        <f t="shared" si="439"/>
        <v>-357.54</v>
      </c>
    </row>
    <row r="1418" spans="1:34">
      <c r="A1418" s="16" t="s">
        <v>3059</v>
      </c>
      <c r="B1418" s="16" t="s">
        <v>3060</v>
      </c>
      <c r="C1418" s="16" t="s">
        <v>3054</v>
      </c>
      <c r="D1418" s="19">
        <v>34515</v>
      </c>
      <c r="E1418" s="16" t="s">
        <v>111</v>
      </c>
      <c r="F1418" s="20">
        <v>50</v>
      </c>
      <c r="G1418" s="20">
        <v>0</v>
      </c>
      <c r="H1418" s="20">
        <v>21</v>
      </c>
      <c r="I1418" s="20">
        <v>10</v>
      </c>
      <c r="J1418" s="21">
        <f t="shared" si="430"/>
        <v>262</v>
      </c>
      <c r="K1418" s="22">
        <v>609.47</v>
      </c>
      <c r="L1418" s="19">
        <v>44804</v>
      </c>
      <c r="M1418" s="22">
        <v>337.26</v>
      </c>
      <c r="N1418" s="22">
        <v>272.20999999999998</v>
      </c>
      <c r="O1418" s="22">
        <f t="shared" si="431"/>
        <v>280.33</v>
      </c>
      <c r="P1418" s="22">
        <v>8.1199999999999992</v>
      </c>
      <c r="Q1418" s="22">
        <f t="shared" si="432"/>
        <v>1.0149999999999999</v>
      </c>
      <c r="R1418" s="22">
        <f t="shared" si="433"/>
        <v>4.0599999999999996</v>
      </c>
      <c r="S1418" s="22">
        <f t="shared" si="434"/>
        <v>268.14999999999998</v>
      </c>
      <c r="U1418" s="22">
        <v>280.33</v>
      </c>
      <c r="V1418" s="23">
        <v>20</v>
      </c>
      <c r="W1418" s="41">
        <v>50</v>
      </c>
      <c r="X1418" s="23">
        <f t="shared" si="435"/>
        <v>-30</v>
      </c>
      <c r="Y1418" s="24">
        <f t="shared" si="436"/>
        <v>-360</v>
      </c>
      <c r="Z1418" s="24">
        <f t="shared" si="437"/>
        <v>-90</v>
      </c>
      <c r="AA1418" s="22">
        <v>0</v>
      </c>
      <c r="AB1418" s="22">
        <v>0</v>
      </c>
      <c r="AC1418" s="22">
        <v>0</v>
      </c>
      <c r="AD1418" s="22">
        <f t="shared" si="438"/>
        <v>-268.14999999999998</v>
      </c>
      <c r="AE1418" s="24"/>
      <c r="AF1418" s="4">
        <v>0</v>
      </c>
      <c r="AG1418" s="4">
        <v>280.33</v>
      </c>
      <c r="AH1418" s="4">
        <f t="shared" si="439"/>
        <v>280.33</v>
      </c>
    </row>
    <row r="1419" spans="1:34">
      <c r="A1419" s="16" t="s">
        <v>3061</v>
      </c>
      <c r="B1419" s="16" t="s">
        <v>3062</v>
      </c>
      <c r="C1419" s="16" t="s">
        <v>814</v>
      </c>
      <c r="D1419" s="19">
        <v>34515</v>
      </c>
      <c r="E1419" s="16" t="s">
        <v>111</v>
      </c>
      <c r="F1419" s="20">
        <v>50</v>
      </c>
      <c r="G1419" s="20">
        <v>0</v>
      </c>
      <c r="H1419" s="20">
        <v>21</v>
      </c>
      <c r="I1419" s="20">
        <v>10</v>
      </c>
      <c r="J1419" s="21">
        <f t="shared" si="430"/>
        <v>262</v>
      </c>
      <c r="K1419" s="22">
        <v>1565.4</v>
      </c>
      <c r="L1419" s="19">
        <v>44804</v>
      </c>
      <c r="M1419" s="22">
        <v>866.24</v>
      </c>
      <c r="N1419" s="22">
        <v>699.16</v>
      </c>
      <c r="O1419" s="22">
        <f t="shared" si="431"/>
        <v>720.03</v>
      </c>
      <c r="P1419" s="22">
        <v>20.87</v>
      </c>
      <c r="Q1419" s="22">
        <f t="shared" si="432"/>
        <v>2.6087500000000001</v>
      </c>
      <c r="R1419" s="22">
        <f t="shared" si="433"/>
        <v>10.435</v>
      </c>
      <c r="S1419" s="22">
        <f t="shared" si="434"/>
        <v>688.72500000000002</v>
      </c>
      <c r="U1419" s="22">
        <v>720.03</v>
      </c>
      <c r="V1419" s="23">
        <v>20</v>
      </c>
      <c r="W1419" s="41">
        <v>50</v>
      </c>
      <c r="X1419" s="23">
        <f t="shared" si="435"/>
        <v>-30</v>
      </c>
      <c r="Y1419" s="24">
        <f t="shared" si="436"/>
        <v>-360</v>
      </c>
      <c r="Z1419" s="24">
        <f t="shared" si="437"/>
        <v>-90</v>
      </c>
      <c r="AA1419" s="22">
        <v>0</v>
      </c>
      <c r="AB1419" s="22">
        <v>0</v>
      </c>
      <c r="AC1419" s="22">
        <v>0</v>
      </c>
      <c r="AD1419" s="22">
        <f t="shared" si="438"/>
        <v>-688.72500000000002</v>
      </c>
      <c r="AE1419" s="24"/>
      <c r="AF1419" s="4">
        <v>0</v>
      </c>
      <c r="AG1419" s="4">
        <v>720.03</v>
      </c>
      <c r="AH1419" s="4">
        <f t="shared" si="439"/>
        <v>720.03</v>
      </c>
    </row>
    <row r="1420" spans="1:34">
      <c r="A1420" s="16" t="s">
        <v>3063</v>
      </c>
      <c r="B1420" s="16" t="s">
        <v>3064</v>
      </c>
      <c r="C1420" s="16" t="s">
        <v>2308</v>
      </c>
      <c r="D1420" s="19">
        <v>34880</v>
      </c>
      <c r="E1420" s="16" t="s">
        <v>111</v>
      </c>
      <c r="F1420" s="20">
        <v>50</v>
      </c>
      <c r="G1420" s="20">
        <v>0</v>
      </c>
      <c r="H1420" s="20">
        <v>22</v>
      </c>
      <c r="I1420" s="20">
        <v>10</v>
      </c>
      <c r="J1420" s="21">
        <f t="shared" si="430"/>
        <v>274</v>
      </c>
      <c r="K1420" s="22">
        <v>1949.82</v>
      </c>
      <c r="L1420" s="19">
        <v>44804</v>
      </c>
      <c r="M1420" s="22">
        <v>1039.99</v>
      </c>
      <c r="N1420" s="22">
        <v>909.83</v>
      </c>
      <c r="O1420" s="22">
        <f t="shared" si="431"/>
        <v>935.83</v>
      </c>
      <c r="P1420" s="22">
        <v>26</v>
      </c>
      <c r="Q1420" s="22">
        <f t="shared" si="432"/>
        <v>3.25</v>
      </c>
      <c r="R1420" s="22">
        <f t="shared" si="433"/>
        <v>13</v>
      </c>
      <c r="S1420" s="22">
        <f t="shared" si="434"/>
        <v>896.83</v>
      </c>
      <c r="U1420" s="22">
        <v>935.83</v>
      </c>
      <c r="V1420" s="23">
        <v>20</v>
      </c>
      <c r="W1420" s="41">
        <v>50</v>
      </c>
      <c r="X1420" s="23">
        <f t="shared" si="435"/>
        <v>-30</v>
      </c>
      <c r="Y1420" s="24">
        <f t="shared" si="436"/>
        <v>-360</v>
      </c>
      <c r="Z1420" s="24">
        <f t="shared" si="437"/>
        <v>-78</v>
      </c>
      <c r="AA1420" s="22">
        <v>0</v>
      </c>
      <c r="AB1420" s="22">
        <v>0</v>
      </c>
      <c r="AC1420" s="22">
        <v>0</v>
      </c>
      <c r="AD1420" s="22">
        <f t="shared" si="438"/>
        <v>-896.83</v>
      </c>
      <c r="AE1420" s="24"/>
      <c r="AF1420" s="4">
        <v>0</v>
      </c>
      <c r="AG1420" s="4">
        <v>935.83</v>
      </c>
      <c r="AH1420" s="4">
        <f t="shared" si="439"/>
        <v>935.83</v>
      </c>
    </row>
    <row r="1421" spans="1:34">
      <c r="A1421" s="16" t="s">
        <v>3065</v>
      </c>
      <c r="B1421" s="16" t="s">
        <v>3066</v>
      </c>
      <c r="C1421" s="16" t="s">
        <v>2268</v>
      </c>
      <c r="D1421" s="19">
        <v>34880</v>
      </c>
      <c r="E1421" s="16" t="s">
        <v>111</v>
      </c>
      <c r="F1421" s="20">
        <v>50</v>
      </c>
      <c r="G1421" s="20">
        <v>0</v>
      </c>
      <c r="H1421" s="20">
        <v>22</v>
      </c>
      <c r="I1421" s="20">
        <v>10</v>
      </c>
      <c r="J1421" s="21">
        <f t="shared" si="430"/>
        <v>274</v>
      </c>
      <c r="K1421" s="22">
        <v>181.19</v>
      </c>
      <c r="L1421" s="19">
        <v>44804</v>
      </c>
      <c r="M1421" s="22">
        <v>96.55</v>
      </c>
      <c r="N1421" s="22">
        <v>84.64</v>
      </c>
      <c r="O1421" s="22">
        <f t="shared" si="431"/>
        <v>87.05</v>
      </c>
      <c r="P1421" s="22">
        <v>2.41</v>
      </c>
      <c r="Q1421" s="22">
        <f t="shared" si="432"/>
        <v>0.30125000000000002</v>
      </c>
      <c r="R1421" s="22">
        <f t="shared" si="433"/>
        <v>1.2050000000000001</v>
      </c>
      <c r="S1421" s="22">
        <f t="shared" si="434"/>
        <v>83.435000000000002</v>
      </c>
      <c r="U1421" s="22">
        <v>87.05</v>
      </c>
      <c r="V1421" s="23">
        <v>20</v>
      </c>
      <c r="W1421" s="41">
        <v>50</v>
      </c>
      <c r="X1421" s="23">
        <f t="shared" si="435"/>
        <v>-30</v>
      </c>
      <c r="Y1421" s="24">
        <f t="shared" si="436"/>
        <v>-360</v>
      </c>
      <c r="Z1421" s="24">
        <f t="shared" si="437"/>
        <v>-78</v>
      </c>
      <c r="AA1421" s="22">
        <v>0</v>
      </c>
      <c r="AB1421" s="22">
        <v>0</v>
      </c>
      <c r="AC1421" s="22">
        <v>0</v>
      </c>
      <c r="AD1421" s="22">
        <f t="shared" si="438"/>
        <v>-83.435000000000002</v>
      </c>
      <c r="AE1421" s="24"/>
      <c r="AF1421" s="4">
        <v>0</v>
      </c>
      <c r="AG1421" s="4">
        <v>87.05</v>
      </c>
      <c r="AH1421" s="4">
        <f t="shared" si="439"/>
        <v>87.05</v>
      </c>
    </row>
    <row r="1422" spans="1:34">
      <c r="A1422" s="16" t="s">
        <v>3067</v>
      </c>
      <c r="B1422" s="16" t="s">
        <v>3068</v>
      </c>
      <c r="C1422" s="16" t="s">
        <v>2119</v>
      </c>
      <c r="D1422" s="19">
        <v>34880</v>
      </c>
      <c r="E1422" s="16" t="s">
        <v>111</v>
      </c>
      <c r="F1422" s="20">
        <v>50</v>
      </c>
      <c r="G1422" s="20">
        <v>0</v>
      </c>
      <c r="H1422" s="20">
        <v>22</v>
      </c>
      <c r="I1422" s="20">
        <v>10</v>
      </c>
      <c r="J1422" s="21">
        <f t="shared" si="430"/>
        <v>274</v>
      </c>
      <c r="K1422" s="22">
        <v>7245</v>
      </c>
      <c r="L1422" s="19">
        <v>44804</v>
      </c>
      <c r="M1422" s="22">
        <v>3863.99</v>
      </c>
      <c r="N1422" s="22">
        <v>3381.01</v>
      </c>
      <c r="O1422" s="22">
        <f t="shared" si="431"/>
        <v>3477.61</v>
      </c>
      <c r="P1422" s="22">
        <v>96.6</v>
      </c>
      <c r="Q1422" s="22">
        <f t="shared" si="432"/>
        <v>12.074999999999999</v>
      </c>
      <c r="R1422" s="22">
        <f t="shared" si="433"/>
        <v>48.3</v>
      </c>
      <c r="S1422" s="22">
        <f t="shared" si="434"/>
        <v>3332.71</v>
      </c>
      <c r="U1422" s="22">
        <v>3477.61</v>
      </c>
      <c r="V1422" s="23">
        <v>20</v>
      </c>
      <c r="W1422" s="41">
        <v>50</v>
      </c>
      <c r="X1422" s="23">
        <f t="shared" si="435"/>
        <v>-30</v>
      </c>
      <c r="Y1422" s="24">
        <f t="shared" si="436"/>
        <v>-360</v>
      </c>
      <c r="Z1422" s="24">
        <f t="shared" si="437"/>
        <v>-78</v>
      </c>
      <c r="AA1422" s="22">
        <v>0</v>
      </c>
      <c r="AB1422" s="22">
        <v>0</v>
      </c>
      <c r="AC1422" s="22">
        <v>0</v>
      </c>
      <c r="AD1422" s="22">
        <f t="shared" si="438"/>
        <v>-3332.71</v>
      </c>
      <c r="AE1422" s="24"/>
      <c r="AF1422" s="4">
        <v>0</v>
      </c>
      <c r="AG1422" s="4">
        <v>3477.61</v>
      </c>
      <c r="AH1422" s="4">
        <f t="shared" si="439"/>
        <v>3477.61</v>
      </c>
    </row>
    <row r="1423" spans="1:34">
      <c r="A1423" s="16" t="s">
        <v>3069</v>
      </c>
      <c r="B1423" s="16" t="s">
        <v>3070</v>
      </c>
      <c r="C1423" s="16" t="s">
        <v>2122</v>
      </c>
      <c r="D1423" s="19">
        <v>34880</v>
      </c>
      <c r="E1423" s="16" t="s">
        <v>111</v>
      </c>
      <c r="F1423" s="20">
        <v>50</v>
      </c>
      <c r="G1423" s="20">
        <v>0</v>
      </c>
      <c r="H1423" s="20">
        <v>22</v>
      </c>
      <c r="I1423" s="20">
        <v>10</v>
      </c>
      <c r="J1423" s="21">
        <f t="shared" si="430"/>
        <v>274</v>
      </c>
      <c r="K1423" s="22">
        <v>5705</v>
      </c>
      <c r="L1423" s="19">
        <v>44804</v>
      </c>
      <c r="M1423" s="22">
        <v>3042.67</v>
      </c>
      <c r="N1423" s="22">
        <v>2662.33</v>
      </c>
      <c r="O1423" s="22">
        <f t="shared" si="431"/>
        <v>2738.39</v>
      </c>
      <c r="P1423" s="22">
        <v>76.06</v>
      </c>
      <c r="Q1423" s="22">
        <f t="shared" si="432"/>
        <v>9.5075000000000003</v>
      </c>
      <c r="R1423" s="22">
        <f t="shared" si="433"/>
        <v>38.03</v>
      </c>
      <c r="S1423" s="22">
        <f t="shared" si="434"/>
        <v>2624.2999999999997</v>
      </c>
      <c r="U1423" s="22">
        <v>2738.39</v>
      </c>
      <c r="V1423" s="23">
        <v>20</v>
      </c>
      <c r="W1423" s="41">
        <v>50</v>
      </c>
      <c r="X1423" s="23">
        <f t="shared" si="435"/>
        <v>-30</v>
      </c>
      <c r="Y1423" s="24">
        <f t="shared" si="436"/>
        <v>-360</v>
      </c>
      <c r="Z1423" s="24">
        <f t="shared" si="437"/>
        <v>-78</v>
      </c>
      <c r="AA1423" s="22">
        <v>0</v>
      </c>
      <c r="AB1423" s="22">
        <v>0</v>
      </c>
      <c r="AC1423" s="22">
        <v>0</v>
      </c>
      <c r="AD1423" s="22">
        <f t="shared" si="438"/>
        <v>-2624.2999999999997</v>
      </c>
      <c r="AE1423" s="24"/>
      <c r="AF1423" s="4">
        <v>0</v>
      </c>
      <c r="AG1423" s="4">
        <v>2738.39</v>
      </c>
      <c r="AH1423" s="4">
        <f t="shared" si="439"/>
        <v>2738.39</v>
      </c>
    </row>
    <row r="1424" spans="1:34">
      <c r="A1424" s="16" t="s">
        <v>3071</v>
      </c>
      <c r="B1424" s="16" t="s">
        <v>3072</v>
      </c>
      <c r="C1424" s="16" t="s">
        <v>2268</v>
      </c>
      <c r="D1424" s="19">
        <v>35246</v>
      </c>
      <c r="E1424" s="16" t="s">
        <v>111</v>
      </c>
      <c r="F1424" s="20">
        <v>50</v>
      </c>
      <c r="G1424" s="20">
        <v>0</v>
      </c>
      <c r="H1424" s="20">
        <v>23</v>
      </c>
      <c r="I1424" s="20">
        <v>10</v>
      </c>
      <c r="J1424" s="21">
        <f t="shared" si="430"/>
        <v>286</v>
      </c>
      <c r="K1424" s="22">
        <v>-299.64</v>
      </c>
      <c r="L1424" s="19">
        <v>44804</v>
      </c>
      <c r="M1424" s="22">
        <v>-153.76</v>
      </c>
      <c r="N1424" s="22">
        <v>-145.88</v>
      </c>
      <c r="O1424" s="22">
        <f t="shared" si="431"/>
        <v>-149.87</v>
      </c>
      <c r="P1424" s="22">
        <v>-3.99</v>
      </c>
      <c r="Q1424" s="22">
        <f t="shared" si="432"/>
        <v>-0.49875000000000003</v>
      </c>
      <c r="R1424" s="22">
        <f t="shared" si="433"/>
        <v>-1.9950000000000001</v>
      </c>
      <c r="S1424" s="22">
        <f t="shared" si="434"/>
        <v>-143.88499999999999</v>
      </c>
      <c r="U1424" s="22">
        <v>-149.87</v>
      </c>
      <c r="V1424" s="23">
        <v>20</v>
      </c>
      <c r="W1424" s="41">
        <v>50</v>
      </c>
      <c r="X1424" s="23">
        <f t="shared" si="435"/>
        <v>-30</v>
      </c>
      <c r="Y1424" s="24">
        <f t="shared" si="436"/>
        <v>-360</v>
      </c>
      <c r="Z1424" s="24">
        <f t="shared" si="437"/>
        <v>-66</v>
      </c>
      <c r="AA1424" s="22">
        <v>0</v>
      </c>
      <c r="AB1424" s="22">
        <v>0</v>
      </c>
      <c r="AC1424" s="22">
        <v>0</v>
      </c>
      <c r="AD1424" s="22">
        <f t="shared" si="438"/>
        <v>143.88499999999999</v>
      </c>
      <c r="AE1424" s="24"/>
      <c r="AF1424" s="4">
        <v>0</v>
      </c>
      <c r="AG1424" s="4">
        <v>-149.87</v>
      </c>
      <c r="AH1424" s="4">
        <f t="shared" si="439"/>
        <v>-149.87</v>
      </c>
    </row>
    <row r="1425" spans="1:34">
      <c r="A1425" s="16" t="s">
        <v>3073</v>
      </c>
      <c r="B1425" s="16" t="s">
        <v>3074</v>
      </c>
      <c r="C1425" s="16" t="s">
        <v>2308</v>
      </c>
      <c r="D1425" s="19">
        <v>35246</v>
      </c>
      <c r="E1425" s="16" t="s">
        <v>111</v>
      </c>
      <c r="F1425" s="20">
        <v>50</v>
      </c>
      <c r="G1425" s="20">
        <v>0</v>
      </c>
      <c r="H1425" s="20">
        <v>23</v>
      </c>
      <c r="I1425" s="20">
        <v>10</v>
      </c>
      <c r="J1425" s="21">
        <f t="shared" si="430"/>
        <v>286</v>
      </c>
      <c r="K1425" s="22">
        <v>1178.03</v>
      </c>
      <c r="L1425" s="19">
        <v>44804</v>
      </c>
      <c r="M1425" s="22">
        <v>604.70000000000005</v>
      </c>
      <c r="N1425" s="22">
        <v>573.33000000000004</v>
      </c>
      <c r="O1425" s="22">
        <f t="shared" si="431"/>
        <v>589.03000000000009</v>
      </c>
      <c r="P1425" s="22">
        <v>15.7</v>
      </c>
      <c r="Q1425" s="22">
        <f t="shared" si="432"/>
        <v>1.9624999999999999</v>
      </c>
      <c r="R1425" s="22">
        <f t="shared" si="433"/>
        <v>7.85</v>
      </c>
      <c r="S1425" s="22">
        <f t="shared" si="434"/>
        <v>565.48</v>
      </c>
      <c r="U1425" s="22">
        <v>589.03000000000009</v>
      </c>
      <c r="V1425" s="23">
        <v>20</v>
      </c>
      <c r="W1425" s="41">
        <v>50</v>
      </c>
      <c r="X1425" s="23">
        <f t="shared" si="435"/>
        <v>-30</v>
      </c>
      <c r="Y1425" s="24">
        <f t="shared" si="436"/>
        <v>-360</v>
      </c>
      <c r="Z1425" s="24">
        <f t="shared" si="437"/>
        <v>-66</v>
      </c>
      <c r="AA1425" s="22">
        <v>0</v>
      </c>
      <c r="AB1425" s="22">
        <v>0</v>
      </c>
      <c r="AC1425" s="22">
        <v>0</v>
      </c>
      <c r="AD1425" s="22">
        <f t="shared" si="438"/>
        <v>-565.48</v>
      </c>
      <c r="AE1425" s="24"/>
      <c r="AF1425" s="4">
        <v>0</v>
      </c>
      <c r="AG1425" s="4">
        <v>589.03000000000009</v>
      </c>
      <c r="AH1425" s="4">
        <f t="shared" si="439"/>
        <v>589.03000000000009</v>
      </c>
    </row>
    <row r="1426" spans="1:34">
      <c r="A1426" s="16" t="s">
        <v>3075</v>
      </c>
      <c r="B1426" s="16" t="s">
        <v>3076</v>
      </c>
      <c r="C1426" s="16" t="s">
        <v>2268</v>
      </c>
      <c r="D1426" s="19">
        <v>35246</v>
      </c>
      <c r="E1426" s="16" t="s">
        <v>111</v>
      </c>
      <c r="F1426" s="20">
        <v>50</v>
      </c>
      <c r="G1426" s="20">
        <v>0</v>
      </c>
      <c r="H1426" s="20">
        <v>23</v>
      </c>
      <c r="I1426" s="20">
        <v>10</v>
      </c>
      <c r="J1426" s="21">
        <f t="shared" si="430"/>
        <v>286</v>
      </c>
      <c r="K1426" s="22">
        <v>183.08</v>
      </c>
      <c r="L1426" s="19">
        <v>44804</v>
      </c>
      <c r="M1426" s="22">
        <v>93.95</v>
      </c>
      <c r="N1426" s="22">
        <v>89.13</v>
      </c>
      <c r="O1426" s="22">
        <f t="shared" si="431"/>
        <v>91.57</v>
      </c>
      <c r="P1426" s="22">
        <v>2.44</v>
      </c>
      <c r="Q1426" s="22">
        <f t="shared" si="432"/>
        <v>0.30499999999999999</v>
      </c>
      <c r="R1426" s="22">
        <f t="shared" si="433"/>
        <v>1.22</v>
      </c>
      <c r="S1426" s="22">
        <f t="shared" si="434"/>
        <v>87.91</v>
      </c>
      <c r="U1426" s="22">
        <v>91.57</v>
      </c>
      <c r="V1426" s="23">
        <v>20</v>
      </c>
      <c r="W1426" s="41">
        <v>50</v>
      </c>
      <c r="X1426" s="23">
        <f t="shared" si="435"/>
        <v>-30</v>
      </c>
      <c r="Y1426" s="24">
        <f t="shared" si="436"/>
        <v>-360</v>
      </c>
      <c r="Z1426" s="24">
        <f t="shared" si="437"/>
        <v>-66</v>
      </c>
      <c r="AA1426" s="22">
        <v>0</v>
      </c>
      <c r="AB1426" s="22">
        <v>0</v>
      </c>
      <c r="AC1426" s="22">
        <v>0</v>
      </c>
      <c r="AD1426" s="22">
        <f t="shared" si="438"/>
        <v>-87.91</v>
      </c>
      <c r="AE1426" s="24"/>
      <c r="AF1426" s="4">
        <v>0</v>
      </c>
      <c r="AG1426" s="4">
        <v>91.57</v>
      </c>
      <c r="AH1426" s="4">
        <f t="shared" si="439"/>
        <v>91.57</v>
      </c>
    </row>
    <row r="1427" spans="1:34">
      <c r="A1427" s="16" t="s">
        <v>3077</v>
      </c>
      <c r="B1427" s="16" t="s">
        <v>3078</v>
      </c>
      <c r="C1427" s="16" t="s">
        <v>3079</v>
      </c>
      <c r="D1427" s="19">
        <v>35246</v>
      </c>
      <c r="E1427" s="16" t="s">
        <v>111</v>
      </c>
      <c r="F1427" s="20">
        <v>50</v>
      </c>
      <c r="G1427" s="20">
        <v>0</v>
      </c>
      <c r="H1427" s="20">
        <v>23</v>
      </c>
      <c r="I1427" s="20">
        <v>10</v>
      </c>
      <c r="J1427" s="21">
        <f t="shared" si="430"/>
        <v>286</v>
      </c>
      <c r="K1427" s="22">
        <v>299.64</v>
      </c>
      <c r="L1427" s="19">
        <v>44804</v>
      </c>
      <c r="M1427" s="22">
        <v>153.76</v>
      </c>
      <c r="N1427" s="22">
        <v>145.88</v>
      </c>
      <c r="O1427" s="22">
        <f t="shared" si="431"/>
        <v>149.87</v>
      </c>
      <c r="P1427" s="22">
        <v>3.99</v>
      </c>
      <c r="Q1427" s="22">
        <f t="shared" si="432"/>
        <v>0.49875000000000003</v>
      </c>
      <c r="R1427" s="22">
        <f t="shared" si="433"/>
        <v>1.9950000000000001</v>
      </c>
      <c r="S1427" s="22">
        <f t="shared" si="434"/>
        <v>143.88499999999999</v>
      </c>
      <c r="U1427" s="22">
        <v>149.87</v>
      </c>
      <c r="V1427" s="23">
        <v>20</v>
      </c>
      <c r="W1427" s="41">
        <v>50</v>
      </c>
      <c r="X1427" s="23">
        <f t="shared" si="435"/>
        <v>-30</v>
      </c>
      <c r="Y1427" s="24">
        <f t="shared" si="436"/>
        <v>-360</v>
      </c>
      <c r="Z1427" s="24">
        <f t="shared" si="437"/>
        <v>-66</v>
      </c>
      <c r="AA1427" s="22">
        <v>0</v>
      </c>
      <c r="AB1427" s="22">
        <v>0</v>
      </c>
      <c r="AC1427" s="22">
        <v>0</v>
      </c>
      <c r="AD1427" s="22">
        <f t="shared" si="438"/>
        <v>-143.88499999999999</v>
      </c>
      <c r="AE1427" s="24"/>
      <c r="AF1427" s="4">
        <v>0</v>
      </c>
      <c r="AG1427" s="4">
        <v>149.87</v>
      </c>
      <c r="AH1427" s="4">
        <f t="shared" si="439"/>
        <v>149.87</v>
      </c>
    </row>
    <row r="1428" spans="1:34">
      <c r="A1428" s="16" t="s">
        <v>3080</v>
      </c>
      <c r="B1428" s="16" t="s">
        <v>3081</v>
      </c>
      <c r="C1428" s="16" t="s">
        <v>2308</v>
      </c>
      <c r="D1428" s="19">
        <v>35611</v>
      </c>
      <c r="E1428" s="16" t="s">
        <v>111</v>
      </c>
      <c r="F1428" s="20">
        <v>50</v>
      </c>
      <c r="G1428" s="20">
        <v>0</v>
      </c>
      <c r="H1428" s="20">
        <v>24</v>
      </c>
      <c r="I1428" s="20">
        <v>10</v>
      </c>
      <c r="J1428" s="21">
        <f t="shared" si="430"/>
        <v>298</v>
      </c>
      <c r="K1428" s="22">
        <v>5432.51</v>
      </c>
      <c r="L1428" s="19">
        <v>44804</v>
      </c>
      <c r="M1428" s="22">
        <v>2680.01</v>
      </c>
      <c r="N1428" s="22">
        <v>2752.5</v>
      </c>
      <c r="O1428" s="22">
        <f t="shared" si="431"/>
        <v>2824.93</v>
      </c>
      <c r="P1428" s="22">
        <v>72.430000000000007</v>
      </c>
      <c r="Q1428" s="22">
        <f t="shared" si="432"/>
        <v>9.0537500000000009</v>
      </c>
      <c r="R1428" s="22">
        <f t="shared" si="433"/>
        <v>36.215000000000003</v>
      </c>
      <c r="S1428" s="22">
        <f t="shared" si="434"/>
        <v>2716.2849999999999</v>
      </c>
      <c r="U1428" s="22">
        <v>2824.93</v>
      </c>
      <c r="V1428" s="23">
        <v>20</v>
      </c>
      <c r="W1428" s="41">
        <v>50</v>
      </c>
      <c r="X1428" s="23">
        <f t="shared" si="435"/>
        <v>-30</v>
      </c>
      <c r="Y1428" s="24">
        <f t="shared" si="436"/>
        <v>-360</v>
      </c>
      <c r="Z1428" s="24">
        <f t="shared" si="437"/>
        <v>-54</v>
      </c>
      <c r="AA1428" s="22">
        <v>0</v>
      </c>
      <c r="AB1428" s="22">
        <v>0</v>
      </c>
      <c r="AC1428" s="22">
        <v>0</v>
      </c>
      <c r="AD1428" s="22">
        <f t="shared" si="438"/>
        <v>-2716.2849999999999</v>
      </c>
      <c r="AE1428" s="24"/>
      <c r="AF1428" s="4">
        <v>0</v>
      </c>
      <c r="AG1428" s="4">
        <v>2824.93</v>
      </c>
      <c r="AH1428" s="4">
        <f t="shared" si="439"/>
        <v>2824.93</v>
      </c>
    </row>
    <row r="1429" spans="1:34">
      <c r="A1429" s="16" t="s">
        <v>3082</v>
      </c>
      <c r="B1429" s="16" t="s">
        <v>3083</v>
      </c>
      <c r="C1429" s="16" t="s">
        <v>2268</v>
      </c>
      <c r="D1429" s="19">
        <v>35611</v>
      </c>
      <c r="E1429" s="16" t="s">
        <v>111</v>
      </c>
      <c r="F1429" s="20">
        <v>50</v>
      </c>
      <c r="G1429" s="20">
        <v>0</v>
      </c>
      <c r="H1429" s="20">
        <v>24</v>
      </c>
      <c r="I1429" s="20">
        <v>10</v>
      </c>
      <c r="J1429" s="21">
        <f t="shared" si="430"/>
        <v>298</v>
      </c>
      <c r="K1429" s="22">
        <v>220.43</v>
      </c>
      <c r="L1429" s="19">
        <v>44804</v>
      </c>
      <c r="M1429" s="22">
        <v>108.79</v>
      </c>
      <c r="N1429" s="22">
        <v>111.64</v>
      </c>
      <c r="O1429" s="22">
        <f t="shared" si="431"/>
        <v>114.58</v>
      </c>
      <c r="P1429" s="22">
        <v>2.94</v>
      </c>
      <c r="Q1429" s="22">
        <f t="shared" si="432"/>
        <v>0.36749999999999999</v>
      </c>
      <c r="R1429" s="22">
        <f t="shared" si="433"/>
        <v>1.47</v>
      </c>
      <c r="S1429" s="22">
        <f t="shared" si="434"/>
        <v>110.17</v>
      </c>
      <c r="U1429" s="22">
        <v>114.58</v>
      </c>
      <c r="V1429" s="23">
        <v>20</v>
      </c>
      <c r="W1429" s="41">
        <v>50</v>
      </c>
      <c r="X1429" s="23">
        <f t="shared" si="435"/>
        <v>-30</v>
      </c>
      <c r="Y1429" s="24">
        <f t="shared" si="436"/>
        <v>-360</v>
      </c>
      <c r="Z1429" s="24">
        <f t="shared" si="437"/>
        <v>-54</v>
      </c>
      <c r="AA1429" s="22">
        <v>0</v>
      </c>
      <c r="AB1429" s="22">
        <v>0</v>
      </c>
      <c r="AC1429" s="22">
        <v>0</v>
      </c>
      <c r="AD1429" s="22">
        <f t="shared" si="438"/>
        <v>-110.17</v>
      </c>
      <c r="AE1429" s="24"/>
      <c r="AF1429" s="4">
        <v>0</v>
      </c>
      <c r="AG1429" s="4">
        <v>114.58</v>
      </c>
      <c r="AH1429" s="4">
        <f t="shared" si="439"/>
        <v>114.58</v>
      </c>
    </row>
    <row r="1430" spans="1:34">
      <c r="A1430" s="16" t="s">
        <v>3084</v>
      </c>
      <c r="B1430" s="16" t="s">
        <v>3085</v>
      </c>
      <c r="C1430" s="16" t="s">
        <v>2308</v>
      </c>
      <c r="D1430" s="19">
        <v>35976</v>
      </c>
      <c r="E1430" s="16" t="s">
        <v>111</v>
      </c>
      <c r="F1430" s="20">
        <v>50</v>
      </c>
      <c r="G1430" s="20">
        <v>0</v>
      </c>
      <c r="H1430" s="20">
        <v>25</v>
      </c>
      <c r="I1430" s="20">
        <v>10</v>
      </c>
      <c r="J1430" s="21">
        <f t="shared" si="430"/>
        <v>310</v>
      </c>
      <c r="K1430" s="22">
        <v>3524.58</v>
      </c>
      <c r="L1430" s="19">
        <v>44804</v>
      </c>
      <c r="M1430" s="22">
        <v>1668.26</v>
      </c>
      <c r="N1430" s="22">
        <v>1856.32</v>
      </c>
      <c r="O1430" s="22">
        <f t="shared" si="431"/>
        <v>1903.31</v>
      </c>
      <c r="P1430" s="22">
        <v>46.99</v>
      </c>
      <c r="Q1430" s="22">
        <f t="shared" si="432"/>
        <v>5.8737500000000002</v>
      </c>
      <c r="R1430" s="22">
        <f t="shared" si="433"/>
        <v>23.495000000000001</v>
      </c>
      <c r="S1430" s="22">
        <f t="shared" si="434"/>
        <v>1832.825</v>
      </c>
      <c r="U1430" s="22">
        <v>1903.31</v>
      </c>
      <c r="V1430" s="23">
        <v>20</v>
      </c>
      <c r="W1430" s="41">
        <v>50</v>
      </c>
      <c r="X1430" s="23">
        <f t="shared" si="435"/>
        <v>-30</v>
      </c>
      <c r="Y1430" s="24">
        <f t="shared" si="436"/>
        <v>-360</v>
      </c>
      <c r="Z1430" s="24">
        <f t="shared" si="437"/>
        <v>-42</v>
      </c>
      <c r="AA1430" s="22">
        <v>0</v>
      </c>
      <c r="AB1430" s="22">
        <v>0</v>
      </c>
      <c r="AC1430" s="22">
        <v>0</v>
      </c>
      <c r="AD1430" s="22">
        <f t="shared" si="438"/>
        <v>-1832.825</v>
      </c>
      <c r="AE1430" s="24"/>
      <c r="AF1430" s="4">
        <v>0</v>
      </c>
      <c r="AG1430" s="4">
        <v>1903.31</v>
      </c>
      <c r="AH1430" s="4">
        <f t="shared" si="439"/>
        <v>1903.31</v>
      </c>
    </row>
    <row r="1431" spans="1:34">
      <c r="A1431" s="16" t="s">
        <v>3086</v>
      </c>
      <c r="B1431" s="16" t="s">
        <v>3087</v>
      </c>
      <c r="C1431" s="16" t="s">
        <v>3088</v>
      </c>
      <c r="D1431" s="19">
        <v>35976</v>
      </c>
      <c r="E1431" s="16" t="s">
        <v>111</v>
      </c>
      <c r="F1431" s="20">
        <v>50</v>
      </c>
      <c r="G1431" s="20">
        <v>0</v>
      </c>
      <c r="H1431" s="20">
        <v>25</v>
      </c>
      <c r="I1431" s="20">
        <v>10</v>
      </c>
      <c r="J1431" s="21">
        <f t="shared" si="430"/>
        <v>310</v>
      </c>
      <c r="K1431" s="22">
        <v>4676.13</v>
      </c>
      <c r="L1431" s="19">
        <v>44804</v>
      </c>
      <c r="M1431" s="22">
        <v>2213.3000000000002</v>
      </c>
      <c r="N1431" s="22">
        <v>2462.83</v>
      </c>
      <c r="O1431" s="22">
        <f t="shared" si="431"/>
        <v>2525.17</v>
      </c>
      <c r="P1431" s="22">
        <v>62.34</v>
      </c>
      <c r="Q1431" s="22">
        <f t="shared" si="432"/>
        <v>7.7925000000000004</v>
      </c>
      <c r="R1431" s="22">
        <f t="shared" si="433"/>
        <v>31.17</v>
      </c>
      <c r="S1431" s="22">
        <f t="shared" si="434"/>
        <v>2431.66</v>
      </c>
      <c r="U1431" s="22">
        <v>2525.17</v>
      </c>
      <c r="V1431" s="23">
        <v>20</v>
      </c>
      <c r="W1431" s="41">
        <v>50</v>
      </c>
      <c r="X1431" s="23">
        <f t="shared" si="435"/>
        <v>-30</v>
      </c>
      <c r="Y1431" s="24">
        <f t="shared" si="436"/>
        <v>-360</v>
      </c>
      <c r="Z1431" s="24">
        <f t="shared" si="437"/>
        <v>-42</v>
      </c>
      <c r="AA1431" s="22">
        <v>0</v>
      </c>
      <c r="AB1431" s="22">
        <v>0</v>
      </c>
      <c r="AC1431" s="22">
        <v>0</v>
      </c>
      <c r="AD1431" s="22">
        <f t="shared" si="438"/>
        <v>-2431.66</v>
      </c>
      <c r="AE1431" s="24"/>
      <c r="AF1431" s="4">
        <v>0</v>
      </c>
      <c r="AG1431" s="4">
        <v>2525.17</v>
      </c>
      <c r="AH1431" s="4">
        <f t="shared" si="439"/>
        <v>2525.17</v>
      </c>
    </row>
    <row r="1432" spans="1:34">
      <c r="A1432" s="16" t="s">
        <v>3089</v>
      </c>
      <c r="B1432" s="16" t="s">
        <v>3090</v>
      </c>
      <c r="C1432" s="16" t="s">
        <v>2268</v>
      </c>
      <c r="D1432" s="19">
        <v>35976</v>
      </c>
      <c r="E1432" s="16" t="s">
        <v>111</v>
      </c>
      <c r="F1432" s="20">
        <v>50</v>
      </c>
      <c r="G1432" s="20">
        <v>0</v>
      </c>
      <c r="H1432" s="20">
        <v>25</v>
      </c>
      <c r="I1432" s="20">
        <v>10</v>
      </c>
      <c r="J1432" s="21">
        <f t="shared" si="430"/>
        <v>310</v>
      </c>
      <c r="K1432" s="22">
        <v>287.72000000000003</v>
      </c>
      <c r="L1432" s="19">
        <v>44804</v>
      </c>
      <c r="M1432" s="22">
        <v>136.31</v>
      </c>
      <c r="N1432" s="22">
        <v>151.41</v>
      </c>
      <c r="O1432" s="22">
        <f t="shared" si="431"/>
        <v>155.25</v>
      </c>
      <c r="P1432" s="22">
        <v>3.84</v>
      </c>
      <c r="Q1432" s="22">
        <f t="shared" si="432"/>
        <v>0.48</v>
      </c>
      <c r="R1432" s="22">
        <f t="shared" si="433"/>
        <v>1.92</v>
      </c>
      <c r="S1432" s="22">
        <f t="shared" si="434"/>
        <v>149.49</v>
      </c>
      <c r="U1432" s="22">
        <v>155.25</v>
      </c>
      <c r="V1432" s="23">
        <v>20</v>
      </c>
      <c r="W1432" s="41">
        <v>50</v>
      </c>
      <c r="X1432" s="23">
        <f t="shared" si="435"/>
        <v>-30</v>
      </c>
      <c r="Y1432" s="24">
        <f t="shared" si="436"/>
        <v>-360</v>
      </c>
      <c r="Z1432" s="24">
        <f t="shared" si="437"/>
        <v>-42</v>
      </c>
      <c r="AA1432" s="22">
        <v>0</v>
      </c>
      <c r="AB1432" s="22">
        <v>0</v>
      </c>
      <c r="AC1432" s="22">
        <v>0</v>
      </c>
      <c r="AD1432" s="22">
        <f t="shared" si="438"/>
        <v>-149.49</v>
      </c>
      <c r="AE1432" s="24"/>
      <c r="AF1432" s="4">
        <v>0</v>
      </c>
      <c r="AG1432" s="4">
        <v>155.25</v>
      </c>
      <c r="AH1432" s="4">
        <f t="shared" si="439"/>
        <v>155.25</v>
      </c>
    </row>
    <row r="1433" spans="1:34">
      <c r="A1433" s="16" t="s">
        <v>3091</v>
      </c>
      <c r="B1433" s="16" t="s">
        <v>3092</v>
      </c>
      <c r="C1433" s="16" t="s">
        <v>3093</v>
      </c>
      <c r="D1433" s="19">
        <v>35976</v>
      </c>
      <c r="E1433" s="16" t="s">
        <v>111</v>
      </c>
      <c r="F1433" s="20">
        <v>50</v>
      </c>
      <c r="G1433" s="20">
        <v>0</v>
      </c>
      <c r="H1433" s="20">
        <v>25</v>
      </c>
      <c r="I1433" s="20">
        <v>10</v>
      </c>
      <c r="J1433" s="21">
        <f t="shared" si="430"/>
        <v>310</v>
      </c>
      <c r="K1433" s="22">
        <v>1080.69</v>
      </c>
      <c r="L1433" s="19">
        <v>44804</v>
      </c>
      <c r="M1433" s="22">
        <v>511.41</v>
      </c>
      <c r="N1433" s="22">
        <v>569.28</v>
      </c>
      <c r="O1433" s="22">
        <f t="shared" si="431"/>
        <v>583.67999999999995</v>
      </c>
      <c r="P1433" s="22">
        <v>14.4</v>
      </c>
      <c r="Q1433" s="22">
        <f t="shared" si="432"/>
        <v>1.8</v>
      </c>
      <c r="R1433" s="22">
        <f t="shared" si="433"/>
        <v>7.2</v>
      </c>
      <c r="S1433" s="22">
        <f t="shared" si="434"/>
        <v>562.07999999999993</v>
      </c>
      <c r="U1433" s="22">
        <v>583.67999999999995</v>
      </c>
      <c r="V1433" s="23">
        <v>20</v>
      </c>
      <c r="W1433" s="41">
        <v>50</v>
      </c>
      <c r="X1433" s="23">
        <f t="shared" si="435"/>
        <v>-30</v>
      </c>
      <c r="Y1433" s="24">
        <f t="shared" si="436"/>
        <v>-360</v>
      </c>
      <c r="Z1433" s="24">
        <f t="shared" si="437"/>
        <v>-42</v>
      </c>
      <c r="AA1433" s="22">
        <v>0</v>
      </c>
      <c r="AB1433" s="22">
        <v>0</v>
      </c>
      <c r="AC1433" s="22">
        <v>0</v>
      </c>
      <c r="AD1433" s="22">
        <f t="shared" si="438"/>
        <v>-562.07999999999993</v>
      </c>
      <c r="AE1433" s="24"/>
      <c r="AF1433" s="4">
        <v>0</v>
      </c>
      <c r="AG1433" s="4">
        <v>583.67999999999995</v>
      </c>
      <c r="AH1433" s="4">
        <f t="shared" si="439"/>
        <v>583.67999999999995</v>
      </c>
    </row>
    <row r="1434" spans="1:34">
      <c r="A1434" s="16" t="s">
        <v>3094</v>
      </c>
      <c r="B1434" s="16" t="s">
        <v>3095</v>
      </c>
      <c r="C1434" s="16" t="s">
        <v>2165</v>
      </c>
      <c r="D1434" s="19">
        <v>36192</v>
      </c>
      <c r="E1434" s="16" t="s">
        <v>111</v>
      </c>
      <c r="F1434" s="20">
        <v>50</v>
      </c>
      <c r="G1434" s="20">
        <v>0</v>
      </c>
      <c r="H1434" s="20">
        <v>26</v>
      </c>
      <c r="I1434" s="20">
        <v>5</v>
      </c>
      <c r="J1434" s="21">
        <f t="shared" si="430"/>
        <v>317</v>
      </c>
      <c r="K1434" s="22">
        <v>68.17</v>
      </c>
      <c r="L1434" s="19">
        <v>44804</v>
      </c>
      <c r="M1434" s="22">
        <v>32.07</v>
      </c>
      <c r="N1434" s="22">
        <v>36.1</v>
      </c>
      <c r="O1434" s="22">
        <f t="shared" si="431"/>
        <v>37</v>
      </c>
      <c r="P1434" s="22">
        <v>0.9</v>
      </c>
      <c r="Q1434" s="22">
        <f t="shared" si="432"/>
        <v>0.1125</v>
      </c>
      <c r="R1434" s="22">
        <f t="shared" si="433"/>
        <v>0.45</v>
      </c>
      <c r="S1434" s="22">
        <f t="shared" si="434"/>
        <v>35.65</v>
      </c>
      <c r="U1434" s="22">
        <v>37</v>
      </c>
      <c r="V1434" s="23">
        <v>20</v>
      </c>
      <c r="W1434" s="41">
        <v>50</v>
      </c>
      <c r="X1434" s="23">
        <f t="shared" si="435"/>
        <v>-30</v>
      </c>
      <c r="Y1434" s="24">
        <f t="shared" si="436"/>
        <v>-360</v>
      </c>
      <c r="Z1434" s="24">
        <f t="shared" si="437"/>
        <v>-35</v>
      </c>
      <c r="AA1434" s="22">
        <v>0</v>
      </c>
      <c r="AB1434" s="22">
        <v>0</v>
      </c>
      <c r="AC1434" s="22">
        <v>0</v>
      </c>
      <c r="AD1434" s="22">
        <f t="shared" si="438"/>
        <v>-35.65</v>
      </c>
      <c r="AE1434" s="24"/>
      <c r="AF1434" s="4">
        <v>0</v>
      </c>
      <c r="AG1434" s="4">
        <v>37</v>
      </c>
      <c r="AH1434" s="4">
        <f t="shared" si="439"/>
        <v>37</v>
      </c>
    </row>
    <row r="1435" spans="1:34">
      <c r="A1435" s="16" t="s">
        <v>3096</v>
      </c>
      <c r="B1435" s="16" t="s">
        <v>3097</v>
      </c>
      <c r="C1435" s="16" t="s">
        <v>2168</v>
      </c>
      <c r="D1435" s="19">
        <v>36220</v>
      </c>
      <c r="E1435" s="16" t="s">
        <v>111</v>
      </c>
      <c r="F1435" s="20">
        <v>50</v>
      </c>
      <c r="G1435" s="20">
        <v>0</v>
      </c>
      <c r="H1435" s="20">
        <v>26</v>
      </c>
      <c r="I1435" s="20">
        <v>6</v>
      </c>
      <c r="J1435" s="21">
        <f t="shared" si="430"/>
        <v>318</v>
      </c>
      <c r="K1435" s="22">
        <v>68.17</v>
      </c>
      <c r="L1435" s="19">
        <v>44804</v>
      </c>
      <c r="M1435" s="22">
        <v>31.96</v>
      </c>
      <c r="N1435" s="22">
        <v>36.21</v>
      </c>
      <c r="O1435" s="22">
        <f t="shared" si="431"/>
        <v>37.11</v>
      </c>
      <c r="P1435" s="22">
        <v>0.9</v>
      </c>
      <c r="Q1435" s="22">
        <f t="shared" si="432"/>
        <v>0.1125</v>
      </c>
      <c r="R1435" s="22">
        <f t="shared" si="433"/>
        <v>0.45</v>
      </c>
      <c r="S1435" s="22">
        <f t="shared" si="434"/>
        <v>35.76</v>
      </c>
      <c r="U1435" s="22">
        <v>37.11</v>
      </c>
      <c r="V1435" s="23">
        <v>20</v>
      </c>
      <c r="W1435" s="41">
        <v>50</v>
      </c>
      <c r="X1435" s="23">
        <f t="shared" si="435"/>
        <v>-30</v>
      </c>
      <c r="Y1435" s="24">
        <f t="shared" si="436"/>
        <v>-360</v>
      </c>
      <c r="Z1435" s="24">
        <f t="shared" si="437"/>
        <v>-34</v>
      </c>
      <c r="AA1435" s="22">
        <v>0</v>
      </c>
      <c r="AB1435" s="22">
        <v>0</v>
      </c>
      <c r="AC1435" s="22">
        <v>0</v>
      </c>
      <c r="AD1435" s="22">
        <f t="shared" si="438"/>
        <v>-35.76</v>
      </c>
      <c r="AE1435" s="24"/>
      <c r="AF1435" s="4">
        <v>0</v>
      </c>
      <c r="AG1435" s="4">
        <v>37.11</v>
      </c>
      <c r="AH1435" s="4">
        <f t="shared" si="439"/>
        <v>37.11</v>
      </c>
    </row>
    <row r="1436" spans="1:34">
      <c r="A1436" s="16" t="s">
        <v>3098</v>
      </c>
      <c r="B1436" s="16" t="s">
        <v>3099</v>
      </c>
      <c r="C1436" s="16" t="s">
        <v>2171</v>
      </c>
      <c r="D1436" s="19">
        <v>36251</v>
      </c>
      <c r="E1436" s="16" t="s">
        <v>111</v>
      </c>
      <c r="F1436" s="20">
        <v>50</v>
      </c>
      <c r="G1436" s="20">
        <v>0</v>
      </c>
      <c r="H1436" s="20">
        <v>26</v>
      </c>
      <c r="I1436" s="20">
        <v>7</v>
      </c>
      <c r="J1436" s="21">
        <f t="shared" si="430"/>
        <v>319</v>
      </c>
      <c r="K1436" s="22">
        <v>204.52</v>
      </c>
      <c r="L1436" s="19">
        <v>44804</v>
      </c>
      <c r="M1436" s="22">
        <v>95.77</v>
      </c>
      <c r="N1436" s="22">
        <v>108.75</v>
      </c>
      <c r="O1436" s="22">
        <f t="shared" si="431"/>
        <v>111.47</v>
      </c>
      <c r="P1436" s="22">
        <v>2.72</v>
      </c>
      <c r="Q1436" s="22">
        <f t="shared" si="432"/>
        <v>0.34</v>
      </c>
      <c r="R1436" s="22">
        <f t="shared" si="433"/>
        <v>1.36</v>
      </c>
      <c r="S1436" s="22">
        <f t="shared" si="434"/>
        <v>107.39</v>
      </c>
      <c r="U1436" s="22">
        <v>111.47</v>
      </c>
      <c r="V1436" s="23">
        <v>20</v>
      </c>
      <c r="W1436" s="41">
        <v>50</v>
      </c>
      <c r="X1436" s="23">
        <f t="shared" si="435"/>
        <v>-30</v>
      </c>
      <c r="Y1436" s="24">
        <f t="shared" si="436"/>
        <v>-360</v>
      </c>
      <c r="Z1436" s="24">
        <f t="shared" si="437"/>
        <v>-33</v>
      </c>
      <c r="AA1436" s="22">
        <v>0</v>
      </c>
      <c r="AB1436" s="22">
        <v>0</v>
      </c>
      <c r="AC1436" s="22">
        <v>0</v>
      </c>
      <c r="AD1436" s="22">
        <f t="shared" si="438"/>
        <v>-107.39</v>
      </c>
      <c r="AE1436" s="24"/>
      <c r="AF1436" s="4">
        <v>0</v>
      </c>
      <c r="AG1436" s="4">
        <v>111.47</v>
      </c>
      <c r="AH1436" s="4">
        <f t="shared" si="439"/>
        <v>111.47</v>
      </c>
    </row>
    <row r="1437" spans="1:34">
      <c r="A1437" s="16" t="s">
        <v>3100</v>
      </c>
      <c r="B1437" s="16" t="s">
        <v>3101</v>
      </c>
      <c r="C1437" s="16" t="s">
        <v>2174</v>
      </c>
      <c r="D1437" s="19">
        <v>36281</v>
      </c>
      <c r="E1437" s="16" t="s">
        <v>111</v>
      </c>
      <c r="F1437" s="20">
        <v>50</v>
      </c>
      <c r="G1437" s="20">
        <v>0</v>
      </c>
      <c r="H1437" s="20">
        <v>26</v>
      </c>
      <c r="I1437" s="20">
        <v>8</v>
      </c>
      <c r="J1437" s="21">
        <f t="shared" si="430"/>
        <v>320</v>
      </c>
      <c r="K1437" s="22">
        <v>382.79</v>
      </c>
      <c r="L1437" s="19">
        <v>44804</v>
      </c>
      <c r="M1437" s="22">
        <v>178.73</v>
      </c>
      <c r="N1437" s="22">
        <v>204.06</v>
      </c>
      <c r="O1437" s="22">
        <f t="shared" si="431"/>
        <v>209.16</v>
      </c>
      <c r="P1437" s="22">
        <v>5.0999999999999996</v>
      </c>
      <c r="Q1437" s="22">
        <f t="shared" si="432"/>
        <v>0.63749999999999996</v>
      </c>
      <c r="R1437" s="22">
        <f t="shared" si="433"/>
        <v>2.5499999999999998</v>
      </c>
      <c r="S1437" s="22">
        <f t="shared" si="434"/>
        <v>201.51</v>
      </c>
      <c r="U1437" s="22">
        <v>209.16</v>
      </c>
      <c r="V1437" s="23">
        <v>20</v>
      </c>
      <c r="W1437" s="41">
        <v>50</v>
      </c>
      <c r="X1437" s="23">
        <f t="shared" si="435"/>
        <v>-30</v>
      </c>
      <c r="Y1437" s="24">
        <f t="shared" si="436"/>
        <v>-360</v>
      </c>
      <c r="Z1437" s="24">
        <f t="shared" si="437"/>
        <v>-32</v>
      </c>
      <c r="AA1437" s="22">
        <v>0</v>
      </c>
      <c r="AB1437" s="22">
        <v>0</v>
      </c>
      <c r="AC1437" s="22">
        <v>0</v>
      </c>
      <c r="AD1437" s="22">
        <f t="shared" si="438"/>
        <v>-201.51</v>
      </c>
      <c r="AE1437" s="24"/>
      <c r="AF1437" s="4">
        <v>0</v>
      </c>
      <c r="AG1437" s="4">
        <v>209.16</v>
      </c>
      <c r="AH1437" s="4">
        <f t="shared" si="439"/>
        <v>209.16</v>
      </c>
    </row>
    <row r="1438" spans="1:34">
      <c r="A1438" s="16" t="s">
        <v>3102</v>
      </c>
      <c r="B1438" s="16" t="s">
        <v>3103</v>
      </c>
      <c r="C1438" s="16" t="s">
        <v>2177</v>
      </c>
      <c r="D1438" s="19">
        <v>36342</v>
      </c>
      <c r="E1438" s="16" t="s">
        <v>111</v>
      </c>
      <c r="F1438" s="20">
        <v>50</v>
      </c>
      <c r="G1438" s="20">
        <v>0</v>
      </c>
      <c r="H1438" s="20">
        <v>26</v>
      </c>
      <c r="I1438" s="20">
        <v>10</v>
      </c>
      <c r="J1438" s="21">
        <f t="shared" si="430"/>
        <v>322</v>
      </c>
      <c r="K1438" s="22">
        <v>27580.98</v>
      </c>
      <c r="L1438" s="19">
        <v>44804</v>
      </c>
      <c r="M1438" s="22">
        <v>12779.2</v>
      </c>
      <c r="N1438" s="22">
        <v>14801.78</v>
      </c>
      <c r="O1438" s="22">
        <f t="shared" si="431"/>
        <v>15169.52</v>
      </c>
      <c r="P1438" s="22">
        <v>367.74</v>
      </c>
      <c r="Q1438" s="22">
        <f t="shared" si="432"/>
        <v>45.967500000000001</v>
      </c>
      <c r="R1438" s="22">
        <f t="shared" si="433"/>
        <v>183.87</v>
      </c>
      <c r="S1438" s="22">
        <f t="shared" si="434"/>
        <v>14617.91</v>
      </c>
      <c r="U1438" s="22">
        <v>15169.52</v>
      </c>
      <c r="V1438" s="23">
        <v>20</v>
      </c>
      <c r="W1438" s="41">
        <v>50</v>
      </c>
      <c r="X1438" s="23">
        <f t="shared" si="435"/>
        <v>-30</v>
      </c>
      <c r="Y1438" s="24">
        <f t="shared" si="436"/>
        <v>-360</v>
      </c>
      <c r="Z1438" s="24">
        <f t="shared" si="437"/>
        <v>-30</v>
      </c>
      <c r="AA1438" s="22">
        <v>0</v>
      </c>
      <c r="AB1438" s="22">
        <v>0</v>
      </c>
      <c r="AC1438" s="22">
        <v>0</v>
      </c>
      <c r="AD1438" s="22">
        <f t="shared" si="438"/>
        <v>-14617.91</v>
      </c>
      <c r="AE1438" s="24"/>
      <c r="AF1438" s="4">
        <v>0</v>
      </c>
      <c r="AG1438" s="4">
        <v>15169.52</v>
      </c>
      <c r="AH1438" s="4">
        <f t="shared" si="439"/>
        <v>15169.52</v>
      </c>
    </row>
    <row r="1439" spans="1:34">
      <c r="A1439" s="16" t="s">
        <v>3104</v>
      </c>
      <c r="B1439" s="16" t="s">
        <v>3105</v>
      </c>
      <c r="C1439" s="16" t="s">
        <v>2180</v>
      </c>
      <c r="D1439" s="19">
        <v>36708</v>
      </c>
      <c r="E1439" s="16" t="s">
        <v>111</v>
      </c>
      <c r="F1439" s="20">
        <v>50</v>
      </c>
      <c r="G1439" s="20">
        <v>0</v>
      </c>
      <c r="H1439" s="20">
        <v>27</v>
      </c>
      <c r="I1439" s="20">
        <v>10</v>
      </c>
      <c r="J1439" s="21">
        <f t="shared" si="430"/>
        <v>334</v>
      </c>
      <c r="K1439" s="22">
        <v>19836.3</v>
      </c>
      <c r="L1439" s="19">
        <v>44804</v>
      </c>
      <c r="M1439" s="22">
        <v>8794.17</v>
      </c>
      <c r="N1439" s="22">
        <v>11042.13</v>
      </c>
      <c r="O1439" s="22">
        <f t="shared" si="431"/>
        <v>11306.609999999999</v>
      </c>
      <c r="P1439" s="22">
        <v>264.48</v>
      </c>
      <c r="Q1439" s="22">
        <f t="shared" si="432"/>
        <v>33.06</v>
      </c>
      <c r="R1439" s="22">
        <f t="shared" si="433"/>
        <v>132.24</v>
      </c>
      <c r="S1439" s="22">
        <f t="shared" si="434"/>
        <v>10909.89</v>
      </c>
      <c r="U1439" s="22">
        <v>11306.609999999999</v>
      </c>
      <c r="V1439" s="23">
        <v>20</v>
      </c>
      <c r="W1439" s="41">
        <v>50</v>
      </c>
      <c r="X1439" s="23">
        <f t="shared" si="435"/>
        <v>-30</v>
      </c>
      <c r="Y1439" s="24">
        <f t="shared" si="436"/>
        <v>-360</v>
      </c>
      <c r="Z1439" s="24">
        <f t="shared" si="437"/>
        <v>-18</v>
      </c>
      <c r="AA1439" s="22">
        <v>0</v>
      </c>
      <c r="AB1439" s="22">
        <v>0</v>
      </c>
      <c r="AC1439" s="22">
        <v>0</v>
      </c>
      <c r="AD1439" s="22">
        <f t="shared" si="438"/>
        <v>-10909.89</v>
      </c>
      <c r="AE1439" s="24"/>
      <c r="AF1439" s="4">
        <v>0</v>
      </c>
      <c r="AG1439" s="4">
        <v>11306.609999999999</v>
      </c>
      <c r="AH1439" s="4">
        <f t="shared" si="439"/>
        <v>11306.609999999999</v>
      </c>
    </row>
    <row r="1440" spans="1:34">
      <c r="A1440" s="16" t="s">
        <v>3106</v>
      </c>
      <c r="B1440" s="16" t="s">
        <v>3107</v>
      </c>
      <c r="C1440" s="16" t="s">
        <v>2308</v>
      </c>
      <c r="D1440" s="19">
        <v>36923</v>
      </c>
      <c r="E1440" s="16" t="s">
        <v>111</v>
      </c>
      <c r="F1440" s="20">
        <v>50</v>
      </c>
      <c r="G1440" s="20">
        <v>0</v>
      </c>
      <c r="H1440" s="20">
        <v>28</v>
      </c>
      <c r="I1440" s="20">
        <v>5</v>
      </c>
      <c r="J1440" s="21">
        <f t="shared" si="430"/>
        <v>341</v>
      </c>
      <c r="K1440" s="22">
        <v>359.23</v>
      </c>
      <c r="L1440" s="19">
        <v>44804</v>
      </c>
      <c r="M1440" s="22">
        <v>155.19</v>
      </c>
      <c r="N1440" s="22">
        <v>204.04</v>
      </c>
      <c r="O1440" s="22">
        <f t="shared" si="431"/>
        <v>208.82999999999998</v>
      </c>
      <c r="P1440" s="22">
        <v>4.79</v>
      </c>
      <c r="Q1440" s="22">
        <f t="shared" si="432"/>
        <v>0.59875</v>
      </c>
      <c r="R1440" s="22">
        <f t="shared" si="433"/>
        <v>2.395</v>
      </c>
      <c r="S1440" s="22">
        <f t="shared" si="434"/>
        <v>201.64499999999998</v>
      </c>
      <c r="U1440" s="22">
        <v>208.82999999999998</v>
      </c>
      <c r="V1440" s="23">
        <v>20</v>
      </c>
      <c r="W1440" s="41">
        <v>50</v>
      </c>
      <c r="X1440" s="23">
        <f t="shared" si="435"/>
        <v>-30</v>
      </c>
      <c r="Y1440" s="24">
        <f t="shared" si="436"/>
        <v>-360</v>
      </c>
      <c r="Z1440" s="24">
        <f t="shared" si="437"/>
        <v>-11</v>
      </c>
      <c r="AA1440" s="22">
        <v>0</v>
      </c>
      <c r="AB1440" s="22">
        <v>0</v>
      </c>
      <c r="AC1440" s="22">
        <v>0</v>
      </c>
      <c r="AD1440" s="22">
        <f t="shared" si="438"/>
        <v>-201.64499999999998</v>
      </c>
      <c r="AE1440" s="24"/>
      <c r="AF1440" s="4">
        <v>0</v>
      </c>
      <c r="AG1440" s="4">
        <v>208.82999999999998</v>
      </c>
      <c r="AH1440" s="4">
        <f t="shared" si="439"/>
        <v>208.82999999999998</v>
      </c>
    </row>
    <row r="1441" spans="1:34">
      <c r="A1441" s="16" t="s">
        <v>3108</v>
      </c>
      <c r="B1441" s="16" t="s">
        <v>3109</v>
      </c>
      <c r="C1441" s="16" t="s">
        <v>2308</v>
      </c>
      <c r="D1441" s="19">
        <v>36951</v>
      </c>
      <c r="E1441" s="16" t="s">
        <v>111</v>
      </c>
      <c r="F1441" s="20">
        <v>50</v>
      </c>
      <c r="G1441" s="20">
        <v>0</v>
      </c>
      <c r="H1441" s="20">
        <v>28</v>
      </c>
      <c r="I1441" s="20">
        <v>6</v>
      </c>
      <c r="J1441" s="21">
        <f t="shared" si="430"/>
        <v>342</v>
      </c>
      <c r="K1441" s="22">
        <v>120.79</v>
      </c>
      <c r="L1441" s="19">
        <v>44804</v>
      </c>
      <c r="M1441" s="22">
        <v>52.02</v>
      </c>
      <c r="N1441" s="22">
        <v>68.77</v>
      </c>
      <c r="O1441" s="22">
        <f t="shared" si="431"/>
        <v>70.38</v>
      </c>
      <c r="P1441" s="22">
        <v>1.61</v>
      </c>
      <c r="Q1441" s="22">
        <f t="shared" si="432"/>
        <v>0.20125000000000001</v>
      </c>
      <c r="R1441" s="22">
        <f t="shared" si="433"/>
        <v>0.80500000000000005</v>
      </c>
      <c r="S1441" s="22">
        <f t="shared" si="434"/>
        <v>67.964999999999989</v>
      </c>
      <c r="U1441" s="22">
        <v>70.38</v>
      </c>
      <c r="V1441" s="23">
        <v>20</v>
      </c>
      <c r="W1441" s="41">
        <v>50</v>
      </c>
      <c r="X1441" s="23">
        <f t="shared" si="435"/>
        <v>-30</v>
      </c>
      <c r="Y1441" s="24">
        <f t="shared" si="436"/>
        <v>-360</v>
      </c>
      <c r="Z1441" s="24">
        <f t="shared" si="437"/>
        <v>-10</v>
      </c>
      <c r="AA1441" s="22">
        <v>0</v>
      </c>
      <c r="AB1441" s="22">
        <v>0</v>
      </c>
      <c r="AC1441" s="22">
        <v>0</v>
      </c>
      <c r="AD1441" s="22">
        <f t="shared" si="438"/>
        <v>-67.964999999999989</v>
      </c>
      <c r="AE1441" s="24"/>
      <c r="AF1441" s="4">
        <v>0</v>
      </c>
      <c r="AG1441" s="4">
        <v>70.38</v>
      </c>
      <c r="AH1441" s="4">
        <f t="shared" si="439"/>
        <v>70.38</v>
      </c>
    </row>
    <row r="1442" spans="1:34">
      <c r="A1442" s="16" t="s">
        <v>3110</v>
      </c>
      <c r="B1442" s="16" t="s">
        <v>3111</v>
      </c>
      <c r="C1442" s="16" t="s">
        <v>2308</v>
      </c>
      <c r="D1442" s="19">
        <v>36982</v>
      </c>
      <c r="E1442" s="16" t="s">
        <v>111</v>
      </c>
      <c r="F1442" s="20">
        <v>50</v>
      </c>
      <c r="G1442" s="20">
        <v>0</v>
      </c>
      <c r="H1442" s="20">
        <v>28</v>
      </c>
      <c r="I1442" s="20">
        <v>7</v>
      </c>
      <c r="J1442" s="21">
        <f t="shared" si="430"/>
        <v>343</v>
      </c>
      <c r="K1442" s="22">
        <v>732.96</v>
      </c>
      <c r="L1442" s="19">
        <v>44804</v>
      </c>
      <c r="M1442" s="22">
        <v>313.97000000000003</v>
      </c>
      <c r="N1442" s="22">
        <v>418.99</v>
      </c>
      <c r="O1442" s="22">
        <f t="shared" si="431"/>
        <v>428.76</v>
      </c>
      <c r="P1442" s="22">
        <v>9.77</v>
      </c>
      <c r="Q1442" s="22">
        <f t="shared" si="432"/>
        <v>1.2212499999999999</v>
      </c>
      <c r="R1442" s="22">
        <f t="shared" si="433"/>
        <v>4.8849999999999998</v>
      </c>
      <c r="S1442" s="22">
        <f t="shared" si="434"/>
        <v>414.10500000000002</v>
      </c>
      <c r="U1442" s="22">
        <v>428.76</v>
      </c>
      <c r="V1442" s="23">
        <v>20</v>
      </c>
      <c r="W1442" s="41">
        <v>50</v>
      </c>
      <c r="X1442" s="23">
        <f t="shared" si="435"/>
        <v>-30</v>
      </c>
      <c r="Y1442" s="24">
        <f t="shared" si="436"/>
        <v>-360</v>
      </c>
      <c r="Z1442" s="24">
        <f t="shared" si="437"/>
        <v>-9</v>
      </c>
      <c r="AA1442" s="22">
        <v>0</v>
      </c>
      <c r="AB1442" s="22">
        <v>0</v>
      </c>
      <c r="AC1442" s="22">
        <v>0</v>
      </c>
      <c r="AD1442" s="22">
        <f t="shared" si="438"/>
        <v>-414.10500000000002</v>
      </c>
      <c r="AE1442" s="24"/>
      <c r="AF1442" s="4">
        <v>0</v>
      </c>
      <c r="AG1442" s="4">
        <v>428.76</v>
      </c>
      <c r="AH1442" s="4">
        <f t="shared" si="439"/>
        <v>428.76</v>
      </c>
    </row>
    <row r="1443" spans="1:34">
      <c r="A1443" s="16" t="s">
        <v>3112</v>
      </c>
      <c r="B1443" s="16" t="s">
        <v>3113</v>
      </c>
      <c r="C1443" s="16" t="s">
        <v>3114</v>
      </c>
      <c r="D1443" s="19">
        <v>36982</v>
      </c>
      <c r="E1443" s="16" t="s">
        <v>111</v>
      </c>
      <c r="F1443" s="20">
        <v>50</v>
      </c>
      <c r="G1443" s="20">
        <v>0</v>
      </c>
      <c r="H1443" s="20">
        <v>28</v>
      </c>
      <c r="I1443" s="20">
        <v>7</v>
      </c>
      <c r="J1443" s="21">
        <f t="shared" si="430"/>
        <v>343</v>
      </c>
      <c r="K1443" s="22">
        <v>86.63</v>
      </c>
      <c r="L1443" s="19">
        <v>44804</v>
      </c>
      <c r="M1443" s="22">
        <v>37.03</v>
      </c>
      <c r="N1443" s="22">
        <v>49.6</v>
      </c>
      <c r="O1443" s="22">
        <f t="shared" si="431"/>
        <v>50.75</v>
      </c>
      <c r="P1443" s="22">
        <v>1.1499999999999999</v>
      </c>
      <c r="Q1443" s="22">
        <f t="shared" si="432"/>
        <v>0.14374999999999999</v>
      </c>
      <c r="R1443" s="22">
        <f t="shared" si="433"/>
        <v>0.57499999999999996</v>
      </c>
      <c r="S1443" s="22">
        <f t="shared" si="434"/>
        <v>49.024999999999999</v>
      </c>
      <c r="U1443" s="22">
        <v>50.75</v>
      </c>
      <c r="V1443" s="23">
        <v>20</v>
      </c>
      <c r="W1443" s="41">
        <v>50</v>
      </c>
      <c r="X1443" s="23">
        <f t="shared" si="435"/>
        <v>-30</v>
      </c>
      <c r="Y1443" s="24">
        <f t="shared" si="436"/>
        <v>-360</v>
      </c>
      <c r="Z1443" s="24">
        <f t="shared" si="437"/>
        <v>-9</v>
      </c>
      <c r="AA1443" s="22">
        <v>0</v>
      </c>
      <c r="AB1443" s="22">
        <v>0</v>
      </c>
      <c r="AC1443" s="22">
        <v>0</v>
      </c>
      <c r="AD1443" s="22">
        <f t="shared" si="438"/>
        <v>-49.024999999999999</v>
      </c>
      <c r="AE1443" s="24"/>
      <c r="AF1443" s="4">
        <v>0</v>
      </c>
      <c r="AG1443" s="4">
        <v>50.75</v>
      </c>
      <c r="AH1443" s="4">
        <f t="shared" si="439"/>
        <v>50.75</v>
      </c>
    </row>
    <row r="1444" spans="1:34">
      <c r="A1444" s="16" t="s">
        <v>3115</v>
      </c>
      <c r="B1444" s="16" t="s">
        <v>3116</v>
      </c>
      <c r="C1444" s="16" t="s">
        <v>2308</v>
      </c>
      <c r="D1444" s="19">
        <v>37012</v>
      </c>
      <c r="E1444" s="16" t="s">
        <v>111</v>
      </c>
      <c r="F1444" s="20">
        <v>50</v>
      </c>
      <c r="G1444" s="20">
        <v>0</v>
      </c>
      <c r="H1444" s="20">
        <v>28</v>
      </c>
      <c r="I1444" s="20">
        <v>8</v>
      </c>
      <c r="J1444" s="21">
        <f t="shared" si="430"/>
        <v>344</v>
      </c>
      <c r="K1444" s="22">
        <v>1768.12</v>
      </c>
      <c r="L1444" s="19">
        <v>44804</v>
      </c>
      <c r="M1444" s="22">
        <v>754.36</v>
      </c>
      <c r="N1444" s="22">
        <v>1013.76</v>
      </c>
      <c r="O1444" s="22">
        <f t="shared" si="431"/>
        <v>1037.33</v>
      </c>
      <c r="P1444" s="22">
        <v>23.57</v>
      </c>
      <c r="Q1444" s="22">
        <f t="shared" si="432"/>
        <v>2.94625</v>
      </c>
      <c r="R1444" s="22">
        <f t="shared" si="433"/>
        <v>11.785</v>
      </c>
      <c r="S1444" s="22">
        <f t="shared" si="434"/>
        <v>1001.9749999999999</v>
      </c>
      <c r="U1444" s="22">
        <v>1037.33</v>
      </c>
      <c r="V1444" s="23">
        <v>20</v>
      </c>
      <c r="W1444" s="41">
        <v>50</v>
      </c>
      <c r="X1444" s="23">
        <f t="shared" si="435"/>
        <v>-30</v>
      </c>
      <c r="Y1444" s="24">
        <f t="shared" si="436"/>
        <v>-360</v>
      </c>
      <c r="Z1444" s="24">
        <f t="shared" si="437"/>
        <v>-8</v>
      </c>
      <c r="AA1444" s="22">
        <v>0</v>
      </c>
      <c r="AB1444" s="22">
        <v>0</v>
      </c>
      <c r="AC1444" s="22">
        <v>0</v>
      </c>
      <c r="AD1444" s="22">
        <f t="shared" si="438"/>
        <v>-1001.9749999999999</v>
      </c>
      <c r="AE1444" s="24"/>
      <c r="AF1444" s="4">
        <v>0</v>
      </c>
      <c r="AG1444" s="4">
        <v>1037.33</v>
      </c>
      <c r="AH1444" s="4">
        <f t="shared" si="439"/>
        <v>1037.33</v>
      </c>
    </row>
    <row r="1445" spans="1:34">
      <c r="A1445" s="16" t="s">
        <v>3117</v>
      </c>
      <c r="B1445" s="16" t="s">
        <v>3118</v>
      </c>
      <c r="C1445" s="16" t="s">
        <v>3114</v>
      </c>
      <c r="D1445" s="19">
        <v>37012</v>
      </c>
      <c r="E1445" s="16" t="s">
        <v>111</v>
      </c>
      <c r="F1445" s="20">
        <v>50</v>
      </c>
      <c r="G1445" s="20">
        <v>0</v>
      </c>
      <c r="H1445" s="20">
        <v>28</v>
      </c>
      <c r="I1445" s="20">
        <v>8</v>
      </c>
      <c r="J1445" s="21">
        <f t="shared" si="430"/>
        <v>344</v>
      </c>
      <c r="K1445" s="22">
        <v>86.63</v>
      </c>
      <c r="L1445" s="19">
        <v>44804</v>
      </c>
      <c r="M1445" s="22">
        <v>36.89</v>
      </c>
      <c r="N1445" s="22">
        <v>49.74</v>
      </c>
      <c r="O1445" s="22">
        <f t="shared" si="431"/>
        <v>50.89</v>
      </c>
      <c r="P1445" s="22">
        <v>1.1499999999999999</v>
      </c>
      <c r="Q1445" s="22">
        <f t="shared" si="432"/>
        <v>0.14374999999999999</v>
      </c>
      <c r="R1445" s="22">
        <f t="shared" si="433"/>
        <v>0.57499999999999996</v>
      </c>
      <c r="S1445" s="22">
        <f t="shared" si="434"/>
        <v>49.164999999999999</v>
      </c>
      <c r="U1445" s="22">
        <v>50.89</v>
      </c>
      <c r="V1445" s="23">
        <v>20</v>
      </c>
      <c r="W1445" s="41">
        <v>50</v>
      </c>
      <c r="X1445" s="23">
        <f t="shared" si="435"/>
        <v>-30</v>
      </c>
      <c r="Y1445" s="24">
        <f t="shared" si="436"/>
        <v>-360</v>
      </c>
      <c r="Z1445" s="24">
        <f t="shared" si="437"/>
        <v>-8</v>
      </c>
      <c r="AA1445" s="22">
        <v>0</v>
      </c>
      <c r="AB1445" s="22">
        <v>0</v>
      </c>
      <c r="AC1445" s="22">
        <v>0</v>
      </c>
      <c r="AD1445" s="22">
        <f t="shared" si="438"/>
        <v>-49.164999999999999</v>
      </c>
      <c r="AE1445" s="24"/>
      <c r="AF1445" s="4">
        <v>0</v>
      </c>
      <c r="AG1445" s="4">
        <v>50.89</v>
      </c>
      <c r="AH1445" s="4">
        <f t="shared" si="439"/>
        <v>50.89</v>
      </c>
    </row>
    <row r="1446" spans="1:34">
      <c r="A1446" s="16" t="s">
        <v>3119</v>
      </c>
      <c r="B1446" s="16" t="s">
        <v>3120</v>
      </c>
      <c r="C1446" s="16" t="s">
        <v>2308</v>
      </c>
      <c r="D1446" s="19">
        <v>37043</v>
      </c>
      <c r="E1446" s="16" t="s">
        <v>111</v>
      </c>
      <c r="F1446" s="20">
        <v>50</v>
      </c>
      <c r="G1446" s="20">
        <v>0</v>
      </c>
      <c r="H1446" s="20">
        <v>28</v>
      </c>
      <c r="I1446" s="20">
        <v>9</v>
      </c>
      <c r="J1446" s="21">
        <f t="shared" si="430"/>
        <v>345</v>
      </c>
      <c r="K1446" s="22">
        <v>2950.76</v>
      </c>
      <c r="L1446" s="19">
        <v>44804</v>
      </c>
      <c r="M1446" s="22">
        <v>1254.18</v>
      </c>
      <c r="N1446" s="22">
        <v>1696.58</v>
      </c>
      <c r="O1446" s="22">
        <f t="shared" si="431"/>
        <v>1735.9199999999998</v>
      </c>
      <c r="P1446" s="22">
        <v>39.340000000000003</v>
      </c>
      <c r="Q1446" s="22">
        <f t="shared" si="432"/>
        <v>4.9175000000000004</v>
      </c>
      <c r="R1446" s="22">
        <f t="shared" si="433"/>
        <v>19.670000000000002</v>
      </c>
      <c r="S1446" s="22">
        <f t="shared" si="434"/>
        <v>1676.9099999999999</v>
      </c>
      <c r="U1446" s="22">
        <v>1735.9199999999998</v>
      </c>
      <c r="V1446" s="23">
        <v>20</v>
      </c>
      <c r="W1446" s="41">
        <v>50</v>
      </c>
      <c r="X1446" s="23">
        <f t="shared" si="435"/>
        <v>-30</v>
      </c>
      <c r="Y1446" s="24">
        <f t="shared" si="436"/>
        <v>-360</v>
      </c>
      <c r="Z1446" s="24">
        <f t="shared" si="437"/>
        <v>-7</v>
      </c>
      <c r="AA1446" s="22">
        <v>0</v>
      </c>
      <c r="AB1446" s="22">
        <v>0</v>
      </c>
      <c r="AC1446" s="22">
        <v>0</v>
      </c>
      <c r="AD1446" s="22">
        <f t="shared" si="438"/>
        <v>-1676.9099999999999</v>
      </c>
      <c r="AE1446" s="24"/>
      <c r="AF1446" s="4">
        <v>0</v>
      </c>
      <c r="AG1446" s="4">
        <v>1735.9199999999998</v>
      </c>
      <c r="AH1446" s="4">
        <f t="shared" si="439"/>
        <v>1735.9199999999998</v>
      </c>
    </row>
    <row r="1447" spans="1:34">
      <c r="A1447" s="16" t="s">
        <v>3121</v>
      </c>
      <c r="B1447" s="16" t="s">
        <v>3122</v>
      </c>
      <c r="C1447" s="16" t="s">
        <v>2308</v>
      </c>
      <c r="D1447" s="19">
        <v>37073</v>
      </c>
      <c r="E1447" s="16" t="s">
        <v>111</v>
      </c>
      <c r="F1447" s="20">
        <v>50</v>
      </c>
      <c r="G1447" s="20">
        <v>0</v>
      </c>
      <c r="H1447" s="20">
        <v>28</v>
      </c>
      <c r="I1447" s="20">
        <v>10</v>
      </c>
      <c r="J1447" s="21">
        <f t="shared" si="430"/>
        <v>346</v>
      </c>
      <c r="K1447" s="22">
        <v>2589.39</v>
      </c>
      <c r="L1447" s="19">
        <v>44804</v>
      </c>
      <c r="M1447" s="22">
        <v>1096.22</v>
      </c>
      <c r="N1447" s="22">
        <v>1493.17</v>
      </c>
      <c r="O1447" s="22">
        <f t="shared" si="431"/>
        <v>1527.69</v>
      </c>
      <c r="P1447" s="22">
        <v>34.520000000000003</v>
      </c>
      <c r="Q1447" s="22">
        <f t="shared" si="432"/>
        <v>4.3150000000000004</v>
      </c>
      <c r="R1447" s="22">
        <f t="shared" si="433"/>
        <v>17.260000000000002</v>
      </c>
      <c r="S1447" s="22">
        <f t="shared" si="434"/>
        <v>1475.91</v>
      </c>
      <c r="U1447" s="22">
        <v>1527.69</v>
      </c>
      <c r="V1447" s="23">
        <v>20</v>
      </c>
      <c r="W1447" s="41">
        <v>50</v>
      </c>
      <c r="X1447" s="23">
        <f t="shared" si="435"/>
        <v>-30</v>
      </c>
      <c r="Y1447" s="24">
        <f t="shared" si="436"/>
        <v>-360</v>
      </c>
      <c r="Z1447" s="24">
        <f t="shared" si="437"/>
        <v>-6</v>
      </c>
      <c r="AA1447" s="22">
        <v>0</v>
      </c>
      <c r="AB1447" s="22">
        <v>0</v>
      </c>
      <c r="AC1447" s="22">
        <v>0</v>
      </c>
      <c r="AD1447" s="22">
        <f t="shared" si="438"/>
        <v>-1475.91</v>
      </c>
      <c r="AE1447" s="24"/>
      <c r="AF1447" s="4">
        <v>0</v>
      </c>
      <c r="AG1447" s="4">
        <v>1527.69</v>
      </c>
      <c r="AH1447" s="4">
        <f t="shared" si="439"/>
        <v>1527.69</v>
      </c>
    </row>
    <row r="1448" spans="1:34">
      <c r="A1448" s="16" t="s">
        <v>3123</v>
      </c>
      <c r="B1448" s="16" t="s">
        <v>3124</v>
      </c>
      <c r="C1448" s="16" t="s">
        <v>2308</v>
      </c>
      <c r="D1448" s="19">
        <v>37104</v>
      </c>
      <c r="E1448" s="16" t="s">
        <v>111</v>
      </c>
      <c r="F1448" s="20">
        <v>50</v>
      </c>
      <c r="G1448" s="20">
        <v>0</v>
      </c>
      <c r="H1448" s="20">
        <v>28</v>
      </c>
      <c r="I1448" s="20">
        <v>11</v>
      </c>
      <c r="J1448" s="21">
        <f t="shared" si="430"/>
        <v>347</v>
      </c>
      <c r="K1448" s="22">
        <v>588.49</v>
      </c>
      <c r="L1448" s="19">
        <v>44804</v>
      </c>
      <c r="M1448" s="22">
        <v>248.14</v>
      </c>
      <c r="N1448" s="22">
        <v>340.35</v>
      </c>
      <c r="O1448" s="22">
        <f t="shared" si="431"/>
        <v>348.19</v>
      </c>
      <c r="P1448" s="22">
        <v>7.84</v>
      </c>
      <c r="Q1448" s="22">
        <f t="shared" si="432"/>
        <v>0.98</v>
      </c>
      <c r="R1448" s="22">
        <f t="shared" si="433"/>
        <v>3.92</v>
      </c>
      <c r="S1448" s="22">
        <f t="shared" si="434"/>
        <v>336.43</v>
      </c>
      <c r="U1448" s="22">
        <v>348.19</v>
      </c>
      <c r="V1448" s="23">
        <v>20</v>
      </c>
      <c r="W1448" s="41">
        <v>50</v>
      </c>
      <c r="X1448" s="23">
        <f t="shared" si="435"/>
        <v>-30</v>
      </c>
      <c r="Y1448" s="24">
        <f t="shared" si="436"/>
        <v>-360</v>
      </c>
      <c r="Z1448" s="24">
        <f t="shared" si="437"/>
        <v>-5</v>
      </c>
      <c r="AA1448" s="22">
        <v>0</v>
      </c>
      <c r="AB1448" s="22">
        <v>0</v>
      </c>
      <c r="AC1448" s="22">
        <v>0</v>
      </c>
      <c r="AD1448" s="22">
        <f t="shared" si="438"/>
        <v>-336.43</v>
      </c>
      <c r="AE1448" s="24"/>
      <c r="AF1448" s="4">
        <v>0</v>
      </c>
      <c r="AG1448" s="4">
        <v>348.19</v>
      </c>
      <c r="AH1448" s="4">
        <f t="shared" si="439"/>
        <v>348.19</v>
      </c>
    </row>
    <row r="1449" spans="1:34">
      <c r="A1449" s="16" t="s">
        <v>3125</v>
      </c>
      <c r="B1449" s="16" t="s">
        <v>3126</v>
      </c>
      <c r="C1449" s="16" t="s">
        <v>2472</v>
      </c>
      <c r="D1449" s="19">
        <v>37104</v>
      </c>
      <c r="E1449" s="16" t="s">
        <v>111</v>
      </c>
      <c r="F1449" s="20">
        <v>50</v>
      </c>
      <c r="G1449" s="20">
        <v>0</v>
      </c>
      <c r="H1449" s="20">
        <v>28</v>
      </c>
      <c r="I1449" s="20">
        <v>11</v>
      </c>
      <c r="J1449" s="21">
        <f t="shared" si="430"/>
        <v>347</v>
      </c>
      <c r="K1449" s="22">
        <v>601.54</v>
      </c>
      <c r="L1449" s="19">
        <v>44804</v>
      </c>
      <c r="M1449" s="22">
        <v>253.61</v>
      </c>
      <c r="N1449" s="22">
        <v>347.93</v>
      </c>
      <c r="O1449" s="22">
        <f t="shared" si="431"/>
        <v>355.95</v>
      </c>
      <c r="P1449" s="22">
        <v>8.02</v>
      </c>
      <c r="Q1449" s="22">
        <f t="shared" si="432"/>
        <v>1.0024999999999999</v>
      </c>
      <c r="R1449" s="22">
        <f t="shared" si="433"/>
        <v>4.01</v>
      </c>
      <c r="S1449" s="22">
        <f t="shared" si="434"/>
        <v>343.92</v>
      </c>
      <c r="U1449" s="22">
        <v>355.95</v>
      </c>
      <c r="V1449" s="23">
        <v>20</v>
      </c>
      <c r="W1449" s="41">
        <v>50</v>
      </c>
      <c r="X1449" s="23">
        <f t="shared" si="435"/>
        <v>-30</v>
      </c>
      <c r="Y1449" s="24">
        <f t="shared" si="436"/>
        <v>-360</v>
      </c>
      <c r="Z1449" s="24">
        <f t="shared" si="437"/>
        <v>-5</v>
      </c>
      <c r="AA1449" s="22">
        <v>0</v>
      </c>
      <c r="AB1449" s="22">
        <v>0</v>
      </c>
      <c r="AC1449" s="22">
        <v>0</v>
      </c>
      <c r="AD1449" s="22">
        <f t="shared" si="438"/>
        <v>-343.92</v>
      </c>
      <c r="AE1449" s="24"/>
      <c r="AF1449" s="4">
        <v>0</v>
      </c>
      <c r="AG1449" s="4">
        <v>355.95</v>
      </c>
      <c r="AH1449" s="4">
        <f t="shared" si="439"/>
        <v>355.95</v>
      </c>
    </row>
    <row r="1450" spans="1:34">
      <c r="A1450" s="16" t="s">
        <v>3127</v>
      </c>
      <c r="B1450" s="16" t="s">
        <v>3128</v>
      </c>
      <c r="C1450" s="16" t="s">
        <v>2308</v>
      </c>
      <c r="D1450" s="19">
        <v>37135</v>
      </c>
      <c r="E1450" s="16" t="s">
        <v>111</v>
      </c>
      <c r="F1450" s="20">
        <v>50</v>
      </c>
      <c r="G1450" s="20">
        <v>0</v>
      </c>
      <c r="H1450" s="20">
        <v>29</v>
      </c>
      <c r="I1450" s="20">
        <v>0</v>
      </c>
      <c r="J1450" s="21">
        <f t="shared" si="430"/>
        <v>348</v>
      </c>
      <c r="K1450" s="22">
        <v>1984.53</v>
      </c>
      <c r="L1450" s="19">
        <v>44804</v>
      </c>
      <c r="M1450" s="22">
        <v>833.5</v>
      </c>
      <c r="N1450" s="22">
        <v>1151.03</v>
      </c>
      <c r="O1450" s="22">
        <f t="shared" si="431"/>
        <v>1177.49</v>
      </c>
      <c r="P1450" s="22">
        <v>26.46</v>
      </c>
      <c r="Q1450" s="22">
        <f t="shared" si="432"/>
        <v>3.3075000000000001</v>
      </c>
      <c r="R1450" s="22">
        <f t="shared" si="433"/>
        <v>13.23</v>
      </c>
      <c r="S1450" s="22">
        <f t="shared" si="434"/>
        <v>1137.8</v>
      </c>
      <c r="U1450" s="22">
        <v>1177.49</v>
      </c>
      <c r="V1450" s="23">
        <v>20</v>
      </c>
      <c r="W1450" s="41">
        <v>50</v>
      </c>
      <c r="X1450" s="23">
        <f t="shared" si="435"/>
        <v>-30</v>
      </c>
      <c r="Y1450" s="24">
        <f t="shared" si="436"/>
        <v>-360</v>
      </c>
      <c r="Z1450" s="24">
        <f t="shared" si="437"/>
        <v>-4</v>
      </c>
      <c r="AA1450" s="22">
        <v>0</v>
      </c>
      <c r="AB1450" s="22">
        <v>0</v>
      </c>
      <c r="AC1450" s="22">
        <v>0</v>
      </c>
      <c r="AD1450" s="22">
        <f t="shared" si="438"/>
        <v>-1137.8</v>
      </c>
      <c r="AE1450" s="24"/>
      <c r="AF1450" s="4">
        <v>0</v>
      </c>
      <c r="AG1450" s="4">
        <v>1177.49</v>
      </c>
      <c r="AH1450" s="4">
        <f t="shared" si="439"/>
        <v>1177.49</v>
      </c>
    </row>
    <row r="1451" spans="1:34">
      <c r="A1451" s="16" t="s">
        <v>3129</v>
      </c>
      <c r="B1451" s="16" t="s">
        <v>3130</v>
      </c>
      <c r="C1451" s="16" t="s">
        <v>2308</v>
      </c>
      <c r="D1451" s="19">
        <v>37165</v>
      </c>
      <c r="E1451" s="16" t="s">
        <v>111</v>
      </c>
      <c r="F1451" s="20">
        <v>50</v>
      </c>
      <c r="G1451" s="20">
        <v>0</v>
      </c>
      <c r="H1451" s="20">
        <v>29</v>
      </c>
      <c r="I1451" s="20">
        <v>1</v>
      </c>
      <c r="J1451" s="21">
        <f t="shared" si="430"/>
        <v>349</v>
      </c>
      <c r="K1451" s="22">
        <v>1837.46</v>
      </c>
      <c r="L1451" s="19">
        <v>44804</v>
      </c>
      <c r="M1451" s="22">
        <v>768.69</v>
      </c>
      <c r="N1451" s="22">
        <v>1068.77</v>
      </c>
      <c r="O1451" s="22">
        <f t="shared" si="431"/>
        <v>1093.27</v>
      </c>
      <c r="P1451" s="22">
        <v>24.5</v>
      </c>
      <c r="Q1451" s="22">
        <f t="shared" si="432"/>
        <v>3.0625</v>
      </c>
      <c r="R1451" s="22">
        <f t="shared" si="433"/>
        <v>12.25</v>
      </c>
      <c r="S1451" s="22">
        <f t="shared" si="434"/>
        <v>1056.52</v>
      </c>
      <c r="U1451" s="22">
        <v>1093.27</v>
      </c>
      <c r="V1451" s="23">
        <v>20</v>
      </c>
      <c r="W1451" s="41">
        <v>50</v>
      </c>
      <c r="X1451" s="23">
        <f t="shared" si="435"/>
        <v>-30</v>
      </c>
      <c r="Y1451" s="24">
        <f t="shared" si="436"/>
        <v>-360</v>
      </c>
      <c r="Z1451" s="24">
        <f t="shared" si="437"/>
        <v>-3</v>
      </c>
      <c r="AA1451" s="22">
        <v>0</v>
      </c>
      <c r="AB1451" s="22">
        <v>0</v>
      </c>
      <c r="AC1451" s="22">
        <v>0</v>
      </c>
      <c r="AD1451" s="22">
        <f t="shared" si="438"/>
        <v>-1056.52</v>
      </c>
      <c r="AE1451" s="24"/>
      <c r="AF1451" s="4">
        <v>0</v>
      </c>
      <c r="AG1451" s="4">
        <v>1093.27</v>
      </c>
      <c r="AH1451" s="4">
        <f t="shared" si="439"/>
        <v>1093.27</v>
      </c>
    </row>
    <row r="1452" spans="1:34">
      <c r="A1452" s="16" t="s">
        <v>3131</v>
      </c>
      <c r="B1452" s="16" t="s">
        <v>3132</v>
      </c>
      <c r="C1452" s="16" t="s">
        <v>2308</v>
      </c>
      <c r="D1452" s="19">
        <v>37196</v>
      </c>
      <c r="E1452" s="16" t="s">
        <v>111</v>
      </c>
      <c r="F1452" s="20">
        <v>50</v>
      </c>
      <c r="G1452" s="20">
        <v>0</v>
      </c>
      <c r="H1452" s="20">
        <v>29</v>
      </c>
      <c r="I1452" s="20">
        <v>2</v>
      </c>
      <c r="J1452" s="21">
        <f t="shared" si="430"/>
        <v>350</v>
      </c>
      <c r="K1452" s="22">
        <v>1514.05</v>
      </c>
      <c r="L1452" s="19">
        <v>44804</v>
      </c>
      <c r="M1452" s="22">
        <v>630.83000000000004</v>
      </c>
      <c r="N1452" s="22">
        <v>883.22</v>
      </c>
      <c r="O1452" s="22">
        <f t="shared" si="431"/>
        <v>903.4</v>
      </c>
      <c r="P1452" s="22">
        <v>20.18</v>
      </c>
      <c r="Q1452" s="22">
        <f t="shared" si="432"/>
        <v>2.5225</v>
      </c>
      <c r="R1452" s="22">
        <f t="shared" si="433"/>
        <v>10.09</v>
      </c>
      <c r="S1452" s="22">
        <f t="shared" si="434"/>
        <v>873.13</v>
      </c>
      <c r="U1452" s="22">
        <v>903.4</v>
      </c>
      <c r="V1452" s="23">
        <v>20</v>
      </c>
      <c r="W1452" s="41">
        <v>50</v>
      </c>
      <c r="X1452" s="23">
        <f t="shared" si="435"/>
        <v>-30</v>
      </c>
      <c r="Y1452" s="24">
        <f t="shared" si="436"/>
        <v>-360</v>
      </c>
      <c r="Z1452" s="24">
        <f t="shared" si="437"/>
        <v>-2</v>
      </c>
      <c r="AA1452" s="22">
        <v>0</v>
      </c>
      <c r="AB1452" s="22">
        <v>0</v>
      </c>
      <c r="AC1452" s="22">
        <v>0</v>
      </c>
      <c r="AD1452" s="22">
        <f t="shared" si="438"/>
        <v>-873.13</v>
      </c>
      <c r="AE1452" s="24"/>
      <c r="AF1452" s="4">
        <v>0</v>
      </c>
      <c r="AG1452" s="4">
        <v>903.4</v>
      </c>
      <c r="AH1452" s="4">
        <f t="shared" si="439"/>
        <v>903.4</v>
      </c>
    </row>
    <row r="1453" spans="1:34">
      <c r="A1453" s="16" t="s">
        <v>3133</v>
      </c>
      <c r="B1453" s="16" t="s">
        <v>3134</v>
      </c>
      <c r="C1453" s="16" t="s">
        <v>3114</v>
      </c>
      <c r="D1453" s="19">
        <v>37196</v>
      </c>
      <c r="E1453" s="16" t="s">
        <v>111</v>
      </c>
      <c r="F1453" s="20">
        <v>50</v>
      </c>
      <c r="G1453" s="20">
        <v>0</v>
      </c>
      <c r="H1453" s="20">
        <v>29</v>
      </c>
      <c r="I1453" s="20">
        <v>2</v>
      </c>
      <c r="J1453" s="21">
        <f t="shared" si="430"/>
        <v>350</v>
      </c>
      <c r="K1453" s="22">
        <v>140.19999999999999</v>
      </c>
      <c r="L1453" s="19">
        <v>44804</v>
      </c>
      <c r="M1453" s="22">
        <v>58.33</v>
      </c>
      <c r="N1453" s="22">
        <v>81.87</v>
      </c>
      <c r="O1453" s="22">
        <f t="shared" si="431"/>
        <v>83.73</v>
      </c>
      <c r="P1453" s="22">
        <v>1.86</v>
      </c>
      <c r="Q1453" s="22">
        <f t="shared" si="432"/>
        <v>0.23250000000000001</v>
      </c>
      <c r="R1453" s="22">
        <f t="shared" si="433"/>
        <v>0.93</v>
      </c>
      <c r="S1453" s="22">
        <f t="shared" si="434"/>
        <v>80.94</v>
      </c>
      <c r="U1453" s="22">
        <v>83.73</v>
      </c>
      <c r="V1453" s="23">
        <v>20</v>
      </c>
      <c r="W1453" s="41">
        <v>50</v>
      </c>
      <c r="X1453" s="23">
        <f t="shared" si="435"/>
        <v>-30</v>
      </c>
      <c r="Y1453" s="24">
        <f t="shared" si="436"/>
        <v>-360</v>
      </c>
      <c r="Z1453" s="24">
        <f t="shared" si="437"/>
        <v>-2</v>
      </c>
      <c r="AA1453" s="22">
        <v>0</v>
      </c>
      <c r="AB1453" s="22">
        <v>0</v>
      </c>
      <c r="AC1453" s="22">
        <v>0</v>
      </c>
      <c r="AD1453" s="22">
        <f t="shared" si="438"/>
        <v>-80.94</v>
      </c>
      <c r="AE1453" s="24"/>
      <c r="AF1453" s="4">
        <v>0</v>
      </c>
      <c r="AG1453" s="4">
        <v>83.73</v>
      </c>
      <c r="AH1453" s="4">
        <f t="shared" si="439"/>
        <v>83.73</v>
      </c>
    </row>
    <row r="1454" spans="1:34">
      <c r="A1454" s="16" t="s">
        <v>3135</v>
      </c>
      <c r="B1454" s="16" t="s">
        <v>3136</v>
      </c>
      <c r="C1454" s="16" t="s">
        <v>2308</v>
      </c>
      <c r="D1454" s="19">
        <v>37226</v>
      </c>
      <c r="E1454" s="16" t="s">
        <v>111</v>
      </c>
      <c r="F1454" s="20">
        <v>50</v>
      </c>
      <c r="G1454" s="20">
        <v>0</v>
      </c>
      <c r="H1454" s="20">
        <v>29</v>
      </c>
      <c r="I1454" s="20">
        <v>3</v>
      </c>
      <c r="J1454" s="21">
        <f t="shared" si="430"/>
        <v>351</v>
      </c>
      <c r="K1454" s="22">
        <v>407.46</v>
      </c>
      <c r="L1454" s="19">
        <v>44804</v>
      </c>
      <c r="M1454" s="22">
        <v>169.12</v>
      </c>
      <c r="N1454" s="22">
        <v>238.34</v>
      </c>
      <c r="O1454" s="22">
        <f t="shared" si="431"/>
        <v>243.77</v>
      </c>
      <c r="P1454" s="22">
        <v>5.43</v>
      </c>
      <c r="Q1454" s="22">
        <f t="shared" si="432"/>
        <v>0.67874999999999996</v>
      </c>
      <c r="R1454" s="22">
        <f t="shared" si="433"/>
        <v>2.7149999999999999</v>
      </c>
      <c r="S1454" s="22">
        <f t="shared" si="434"/>
        <v>235.625</v>
      </c>
      <c r="U1454" s="22">
        <v>243.77</v>
      </c>
      <c r="V1454" s="23">
        <v>20</v>
      </c>
      <c r="W1454" s="41">
        <v>50</v>
      </c>
      <c r="X1454" s="23">
        <f t="shared" si="435"/>
        <v>-30</v>
      </c>
      <c r="Y1454" s="24">
        <f t="shared" si="436"/>
        <v>-360</v>
      </c>
      <c r="Z1454" s="24">
        <f t="shared" si="437"/>
        <v>-1</v>
      </c>
      <c r="AA1454" s="22">
        <v>0</v>
      </c>
      <c r="AB1454" s="22">
        <v>0</v>
      </c>
      <c r="AC1454" s="22">
        <v>0</v>
      </c>
      <c r="AD1454" s="22">
        <f t="shared" si="438"/>
        <v>-235.625</v>
      </c>
      <c r="AE1454" s="24"/>
      <c r="AF1454" s="4">
        <v>0</v>
      </c>
      <c r="AG1454" s="4">
        <v>243.77</v>
      </c>
      <c r="AH1454" s="4">
        <f t="shared" si="439"/>
        <v>243.77</v>
      </c>
    </row>
    <row r="1455" spans="1:34">
      <c r="A1455" s="16" t="s">
        <v>3137</v>
      </c>
      <c r="B1455" s="16" t="s">
        <v>3138</v>
      </c>
      <c r="C1455" s="16" t="s">
        <v>2308</v>
      </c>
      <c r="D1455" s="19">
        <v>37257</v>
      </c>
      <c r="E1455" s="16" t="s">
        <v>111</v>
      </c>
      <c r="F1455" s="20">
        <v>50</v>
      </c>
      <c r="G1455" s="20">
        <v>0</v>
      </c>
      <c r="H1455" s="20">
        <v>29</v>
      </c>
      <c r="I1455" s="20">
        <v>4</v>
      </c>
      <c r="J1455" s="21">
        <f t="shared" si="430"/>
        <v>352</v>
      </c>
      <c r="K1455" s="22">
        <v>1230.6199999999999</v>
      </c>
      <c r="L1455" s="19">
        <v>44804</v>
      </c>
      <c r="M1455" s="22">
        <v>508.52</v>
      </c>
      <c r="N1455" s="22">
        <v>722.1</v>
      </c>
      <c r="O1455" s="22">
        <f t="shared" si="431"/>
        <v>738.5</v>
      </c>
      <c r="P1455" s="22">
        <v>16.399999999999999</v>
      </c>
      <c r="Q1455" s="22">
        <f t="shared" si="432"/>
        <v>2.0499999999999998</v>
      </c>
      <c r="R1455" s="22">
        <f t="shared" si="433"/>
        <v>8.1999999999999993</v>
      </c>
      <c r="S1455" s="22">
        <f t="shared" si="434"/>
        <v>713.9</v>
      </c>
      <c r="U1455" s="22">
        <v>738.5</v>
      </c>
      <c r="V1455" s="23">
        <v>20</v>
      </c>
      <c r="W1455" s="41">
        <v>50</v>
      </c>
      <c r="X1455" s="23">
        <f t="shared" si="435"/>
        <v>-30</v>
      </c>
      <c r="Y1455" s="24">
        <f t="shared" si="436"/>
        <v>-360</v>
      </c>
      <c r="Z1455" s="24">
        <f t="shared" si="437"/>
        <v>0</v>
      </c>
      <c r="AA1455" s="22">
        <v>0</v>
      </c>
      <c r="AB1455" s="22">
        <v>0</v>
      </c>
      <c r="AC1455" s="22">
        <v>0</v>
      </c>
      <c r="AD1455" s="22">
        <f t="shared" si="438"/>
        <v>-713.9</v>
      </c>
      <c r="AE1455" s="24"/>
      <c r="AF1455" s="4">
        <v>0</v>
      </c>
      <c r="AG1455" s="4">
        <v>738.5</v>
      </c>
      <c r="AH1455" s="4">
        <f t="shared" si="439"/>
        <v>738.5</v>
      </c>
    </row>
    <row r="1456" spans="1:34">
      <c r="A1456" s="16" t="s">
        <v>3139</v>
      </c>
      <c r="B1456" s="16" t="s">
        <v>3140</v>
      </c>
      <c r="C1456" s="16" t="s">
        <v>2308</v>
      </c>
      <c r="D1456" s="19">
        <v>37073</v>
      </c>
      <c r="E1456" s="16" t="s">
        <v>111</v>
      </c>
      <c r="F1456" s="20">
        <v>50</v>
      </c>
      <c r="G1456" s="20">
        <v>0</v>
      </c>
      <c r="H1456" s="20">
        <v>28</v>
      </c>
      <c r="I1456" s="20">
        <v>10</v>
      </c>
      <c r="J1456" s="21">
        <f t="shared" si="430"/>
        <v>346</v>
      </c>
      <c r="K1456" s="22">
        <v>1522.51</v>
      </c>
      <c r="L1456" s="19">
        <v>44804</v>
      </c>
      <c r="M1456" s="22">
        <v>644.54</v>
      </c>
      <c r="N1456" s="22">
        <v>877.97</v>
      </c>
      <c r="O1456" s="22">
        <f t="shared" si="431"/>
        <v>898.27</v>
      </c>
      <c r="P1456" s="22">
        <v>20.3</v>
      </c>
      <c r="Q1456" s="22">
        <f t="shared" si="432"/>
        <v>2.5375000000000001</v>
      </c>
      <c r="R1456" s="22">
        <f t="shared" si="433"/>
        <v>10.15</v>
      </c>
      <c r="S1456" s="22">
        <f t="shared" si="434"/>
        <v>867.82</v>
      </c>
      <c r="U1456" s="22">
        <v>898.27</v>
      </c>
      <c r="V1456" s="23">
        <v>20</v>
      </c>
      <c r="W1456" s="41">
        <v>50</v>
      </c>
      <c r="X1456" s="23">
        <f t="shared" si="435"/>
        <v>-30</v>
      </c>
      <c r="Y1456" s="24">
        <f t="shared" si="436"/>
        <v>-360</v>
      </c>
      <c r="Z1456" s="24">
        <f t="shared" si="437"/>
        <v>-6</v>
      </c>
      <c r="AA1456" s="22">
        <v>0</v>
      </c>
      <c r="AB1456" s="22">
        <v>0</v>
      </c>
      <c r="AC1456" s="22">
        <v>0</v>
      </c>
      <c r="AD1456" s="22">
        <f t="shared" si="438"/>
        <v>-867.82</v>
      </c>
      <c r="AE1456" s="24"/>
      <c r="AF1456" s="4">
        <v>0</v>
      </c>
      <c r="AG1456" s="4">
        <v>898.27</v>
      </c>
      <c r="AH1456" s="4">
        <f t="shared" si="439"/>
        <v>898.27</v>
      </c>
    </row>
    <row r="1457" spans="1:34">
      <c r="A1457" s="16" t="s">
        <v>3141</v>
      </c>
      <c r="B1457" s="16" t="s">
        <v>3142</v>
      </c>
      <c r="C1457" s="16" t="s">
        <v>3143</v>
      </c>
      <c r="D1457" s="19">
        <v>37073</v>
      </c>
      <c r="E1457" s="16" t="s">
        <v>111</v>
      </c>
      <c r="F1457" s="20">
        <v>50</v>
      </c>
      <c r="G1457" s="20">
        <v>0</v>
      </c>
      <c r="H1457" s="20">
        <v>28</v>
      </c>
      <c r="I1457" s="20">
        <v>10</v>
      </c>
      <c r="J1457" s="21">
        <f t="shared" si="430"/>
        <v>346</v>
      </c>
      <c r="K1457" s="22">
        <v>1424.08</v>
      </c>
      <c r="L1457" s="19">
        <v>44804</v>
      </c>
      <c r="M1457" s="22">
        <v>602.82000000000005</v>
      </c>
      <c r="N1457" s="22">
        <v>821.26</v>
      </c>
      <c r="O1457" s="22">
        <f t="shared" si="431"/>
        <v>840.24</v>
      </c>
      <c r="P1457" s="22">
        <v>18.98</v>
      </c>
      <c r="Q1457" s="22">
        <f t="shared" si="432"/>
        <v>2.3725000000000001</v>
      </c>
      <c r="R1457" s="22">
        <f t="shared" si="433"/>
        <v>9.49</v>
      </c>
      <c r="S1457" s="22">
        <f t="shared" si="434"/>
        <v>811.77</v>
      </c>
      <c r="U1457" s="22">
        <v>840.24</v>
      </c>
      <c r="V1457" s="23">
        <v>20</v>
      </c>
      <c r="W1457" s="41">
        <v>50</v>
      </c>
      <c r="X1457" s="23">
        <f t="shared" si="435"/>
        <v>-30</v>
      </c>
      <c r="Y1457" s="24">
        <f t="shared" si="436"/>
        <v>-360</v>
      </c>
      <c r="Z1457" s="24">
        <f t="shared" si="437"/>
        <v>-6</v>
      </c>
      <c r="AA1457" s="22">
        <v>0</v>
      </c>
      <c r="AB1457" s="22">
        <v>0</v>
      </c>
      <c r="AC1457" s="22">
        <v>0</v>
      </c>
      <c r="AD1457" s="22">
        <f t="shared" si="438"/>
        <v>-811.77</v>
      </c>
      <c r="AE1457" s="24"/>
      <c r="AF1457" s="4">
        <v>0</v>
      </c>
      <c r="AG1457" s="4">
        <v>840.24</v>
      </c>
      <c r="AH1457" s="4">
        <f t="shared" si="439"/>
        <v>840.24</v>
      </c>
    </row>
    <row r="1458" spans="1:34">
      <c r="A1458" s="16" t="s">
        <v>3144</v>
      </c>
      <c r="B1458" s="16" t="s">
        <v>3145</v>
      </c>
      <c r="C1458" s="16" t="s">
        <v>2308</v>
      </c>
      <c r="D1458" s="19">
        <v>37288</v>
      </c>
      <c r="E1458" s="16" t="s">
        <v>111</v>
      </c>
      <c r="F1458" s="20">
        <v>50</v>
      </c>
      <c r="G1458" s="20">
        <v>0</v>
      </c>
      <c r="H1458" s="20">
        <v>29</v>
      </c>
      <c r="I1458" s="20">
        <v>5</v>
      </c>
      <c r="J1458" s="21">
        <f t="shared" si="430"/>
        <v>353</v>
      </c>
      <c r="K1458" s="22">
        <v>418.65</v>
      </c>
      <c r="L1458" s="19">
        <v>44804</v>
      </c>
      <c r="M1458" s="22">
        <v>172.3</v>
      </c>
      <c r="N1458" s="22">
        <v>246.35</v>
      </c>
      <c r="O1458" s="22">
        <f t="shared" si="431"/>
        <v>251.93</v>
      </c>
      <c r="P1458" s="22">
        <v>5.58</v>
      </c>
      <c r="Q1458" s="22">
        <f t="shared" si="432"/>
        <v>0.69750000000000001</v>
      </c>
      <c r="R1458" s="22">
        <f t="shared" si="433"/>
        <v>2.79</v>
      </c>
      <c r="S1458" s="22">
        <f t="shared" si="434"/>
        <v>243.56</v>
      </c>
      <c r="U1458" s="22">
        <v>251.93</v>
      </c>
      <c r="V1458" s="23">
        <v>20</v>
      </c>
      <c r="W1458" s="41">
        <v>50</v>
      </c>
      <c r="X1458" s="23">
        <f t="shared" si="435"/>
        <v>-30</v>
      </c>
      <c r="Y1458" s="24">
        <f t="shared" si="436"/>
        <v>-360</v>
      </c>
      <c r="Z1458" s="24">
        <f t="shared" si="437"/>
        <v>1</v>
      </c>
      <c r="AA1458" s="22">
        <f>+U1458/Z1458</f>
        <v>251.93</v>
      </c>
      <c r="AB1458" s="22">
        <f>+AA1458*1</f>
        <v>251.93</v>
      </c>
      <c r="AC1458" s="22">
        <f t="shared" ref="AC1458:AC1462" si="440">+U1458-AB1458</f>
        <v>0</v>
      </c>
      <c r="AD1458" s="22">
        <f t="shared" si="438"/>
        <v>-243.56</v>
      </c>
      <c r="AE1458" s="24"/>
      <c r="AF1458" s="4">
        <v>0</v>
      </c>
      <c r="AG1458" s="4">
        <v>251.93</v>
      </c>
      <c r="AH1458" s="4">
        <f t="shared" si="439"/>
        <v>251.93</v>
      </c>
    </row>
    <row r="1459" spans="1:34">
      <c r="A1459" s="16" t="s">
        <v>3146</v>
      </c>
      <c r="B1459" s="16" t="s">
        <v>3147</v>
      </c>
      <c r="C1459" s="16" t="s">
        <v>2308</v>
      </c>
      <c r="D1459" s="19">
        <v>37347</v>
      </c>
      <c r="E1459" s="16" t="s">
        <v>111</v>
      </c>
      <c r="F1459" s="20">
        <v>50</v>
      </c>
      <c r="G1459" s="20">
        <v>0</v>
      </c>
      <c r="H1459" s="20">
        <v>29</v>
      </c>
      <c r="I1459" s="20">
        <v>7</v>
      </c>
      <c r="J1459" s="21">
        <f t="shared" ref="J1459:J1494" si="441">(H1459*12)+I1459</f>
        <v>355</v>
      </c>
      <c r="K1459" s="22">
        <v>878.05</v>
      </c>
      <c r="L1459" s="19">
        <v>44804</v>
      </c>
      <c r="M1459" s="22">
        <v>358.51</v>
      </c>
      <c r="N1459" s="22">
        <v>519.54</v>
      </c>
      <c r="O1459" s="22">
        <f t="shared" ref="O1459:O1494" si="442">+N1459+P1459</f>
        <v>531.24</v>
      </c>
      <c r="P1459" s="22">
        <v>11.7</v>
      </c>
      <c r="Q1459" s="22">
        <f t="shared" ref="Q1459:Q1494" si="443">+P1459/8</f>
        <v>1.4624999999999999</v>
      </c>
      <c r="R1459" s="22">
        <f t="shared" ref="R1459:R1494" si="444">+Q1459*4</f>
        <v>5.85</v>
      </c>
      <c r="S1459" s="22">
        <f t="shared" ref="S1459:S1494" si="445">+O1459-P1459-R1459</f>
        <v>513.68999999999994</v>
      </c>
      <c r="U1459" s="22">
        <v>531.24</v>
      </c>
      <c r="V1459" s="23">
        <v>20</v>
      </c>
      <c r="W1459" s="41">
        <v>50</v>
      </c>
      <c r="X1459" s="23">
        <f t="shared" ref="X1459:X1494" si="446">+V1459-W1459</f>
        <v>-30</v>
      </c>
      <c r="Y1459" s="24">
        <f t="shared" ref="Y1459:Y1494" si="447">+X1459*12</f>
        <v>-360</v>
      </c>
      <c r="Z1459" s="24">
        <f t="shared" ref="Z1459:Z1494" si="448">+J1459+Y1459+8</f>
        <v>3</v>
      </c>
      <c r="AA1459" s="22">
        <f t="shared" ref="AA1459:AA1462" si="449">+U1459/Z1459</f>
        <v>177.08</v>
      </c>
      <c r="AB1459" s="22">
        <f>+AA1459*3</f>
        <v>531.24</v>
      </c>
      <c r="AC1459" s="22">
        <f t="shared" si="440"/>
        <v>0</v>
      </c>
      <c r="AD1459" s="22">
        <f t="shared" ref="AD1459:AD1494" si="450">+AC1459-S1459</f>
        <v>-513.68999999999994</v>
      </c>
      <c r="AE1459" s="24"/>
      <c r="AF1459" s="4">
        <v>0</v>
      </c>
      <c r="AG1459" s="4">
        <v>531.24</v>
      </c>
      <c r="AH1459" s="4">
        <f t="shared" ref="AH1459:AH1494" si="451">+AF1459+AG1459</f>
        <v>531.24</v>
      </c>
    </row>
    <row r="1460" spans="1:34">
      <c r="A1460" s="16" t="s">
        <v>3148</v>
      </c>
      <c r="B1460" s="16" t="s">
        <v>3149</v>
      </c>
      <c r="C1460" s="16" t="s">
        <v>2308</v>
      </c>
      <c r="D1460" s="19">
        <v>37377</v>
      </c>
      <c r="E1460" s="16" t="s">
        <v>111</v>
      </c>
      <c r="F1460" s="20">
        <v>50</v>
      </c>
      <c r="G1460" s="20">
        <v>0</v>
      </c>
      <c r="H1460" s="20">
        <v>29</v>
      </c>
      <c r="I1460" s="20">
        <v>8</v>
      </c>
      <c r="J1460" s="21">
        <f t="shared" si="441"/>
        <v>356</v>
      </c>
      <c r="K1460" s="22">
        <v>1910.91</v>
      </c>
      <c r="L1460" s="19">
        <v>44804</v>
      </c>
      <c r="M1460" s="22">
        <v>777.15</v>
      </c>
      <c r="N1460" s="22">
        <v>1133.76</v>
      </c>
      <c r="O1460" s="22">
        <f t="shared" si="442"/>
        <v>1159.24</v>
      </c>
      <c r="P1460" s="22">
        <v>25.48</v>
      </c>
      <c r="Q1460" s="22">
        <f t="shared" si="443"/>
        <v>3.1850000000000001</v>
      </c>
      <c r="R1460" s="22">
        <f t="shared" si="444"/>
        <v>12.74</v>
      </c>
      <c r="S1460" s="22">
        <f t="shared" si="445"/>
        <v>1121.02</v>
      </c>
      <c r="U1460" s="22">
        <v>1159.24</v>
      </c>
      <c r="V1460" s="23">
        <v>20</v>
      </c>
      <c r="W1460" s="41">
        <v>50</v>
      </c>
      <c r="X1460" s="23">
        <f t="shared" si="446"/>
        <v>-30</v>
      </c>
      <c r="Y1460" s="24">
        <f t="shared" si="447"/>
        <v>-360</v>
      </c>
      <c r="Z1460" s="24">
        <f t="shared" si="448"/>
        <v>4</v>
      </c>
      <c r="AA1460" s="22">
        <f t="shared" si="449"/>
        <v>289.81</v>
      </c>
      <c r="AB1460" s="22">
        <f>+AA1460*4</f>
        <v>1159.24</v>
      </c>
      <c r="AC1460" s="22">
        <f t="shared" si="440"/>
        <v>0</v>
      </c>
      <c r="AD1460" s="22">
        <f t="shared" si="450"/>
        <v>-1121.02</v>
      </c>
      <c r="AE1460" s="24"/>
      <c r="AF1460" s="4">
        <v>0</v>
      </c>
      <c r="AG1460" s="4">
        <v>1159.24</v>
      </c>
      <c r="AH1460" s="4">
        <f t="shared" si="451"/>
        <v>1159.24</v>
      </c>
    </row>
    <row r="1461" spans="1:34">
      <c r="A1461" s="16" t="s">
        <v>3150</v>
      </c>
      <c r="B1461" s="16" t="s">
        <v>3151</v>
      </c>
      <c r="C1461" s="16" t="s">
        <v>3152</v>
      </c>
      <c r="D1461" s="19">
        <v>37377</v>
      </c>
      <c r="E1461" s="16" t="s">
        <v>111</v>
      </c>
      <c r="F1461" s="20">
        <v>50</v>
      </c>
      <c r="G1461" s="20">
        <v>0</v>
      </c>
      <c r="H1461" s="20">
        <v>29</v>
      </c>
      <c r="I1461" s="20">
        <v>8</v>
      </c>
      <c r="J1461" s="21">
        <f t="shared" si="441"/>
        <v>356</v>
      </c>
      <c r="K1461" s="22">
        <v>156.26</v>
      </c>
      <c r="L1461" s="19">
        <v>44804</v>
      </c>
      <c r="M1461" s="22">
        <v>63.63</v>
      </c>
      <c r="N1461" s="22">
        <v>92.63</v>
      </c>
      <c r="O1461" s="22">
        <f t="shared" si="442"/>
        <v>94.71</v>
      </c>
      <c r="P1461" s="22">
        <v>2.08</v>
      </c>
      <c r="Q1461" s="22">
        <f t="shared" si="443"/>
        <v>0.26</v>
      </c>
      <c r="R1461" s="22">
        <f t="shared" si="444"/>
        <v>1.04</v>
      </c>
      <c r="S1461" s="22">
        <f t="shared" si="445"/>
        <v>91.589999999999989</v>
      </c>
      <c r="U1461" s="22">
        <v>94.71</v>
      </c>
      <c r="V1461" s="23">
        <v>20</v>
      </c>
      <c r="W1461" s="41">
        <v>50</v>
      </c>
      <c r="X1461" s="23">
        <f t="shared" si="446"/>
        <v>-30</v>
      </c>
      <c r="Y1461" s="24">
        <f t="shared" si="447"/>
        <v>-360</v>
      </c>
      <c r="Z1461" s="24">
        <f t="shared" si="448"/>
        <v>4</v>
      </c>
      <c r="AA1461" s="22">
        <f t="shared" si="449"/>
        <v>23.677499999999998</v>
      </c>
      <c r="AB1461" s="22">
        <f>+AA1461*4</f>
        <v>94.71</v>
      </c>
      <c r="AC1461" s="22">
        <f t="shared" si="440"/>
        <v>0</v>
      </c>
      <c r="AD1461" s="22">
        <f t="shared" si="450"/>
        <v>-91.589999999999989</v>
      </c>
      <c r="AE1461" s="24"/>
      <c r="AF1461" s="4">
        <v>0</v>
      </c>
      <c r="AG1461" s="4">
        <v>94.71</v>
      </c>
      <c r="AH1461" s="4">
        <f t="shared" si="451"/>
        <v>94.71</v>
      </c>
    </row>
    <row r="1462" spans="1:34">
      <c r="A1462" s="16" t="s">
        <v>3153</v>
      </c>
      <c r="B1462" s="16" t="s">
        <v>3154</v>
      </c>
      <c r="C1462" s="16" t="s">
        <v>2308</v>
      </c>
      <c r="D1462" s="19">
        <v>37408</v>
      </c>
      <c r="E1462" s="16" t="s">
        <v>111</v>
      </c>
      <c r="F1462" s="20">
        <v>50</v>
      </c>
      <c r="G1462" s="20">
        <v>0</v>
      </c>
      <c r="H1462" s="20">
        <v>29</v>
      </c>
      <c r="I1462" s="20">
        <v>9</v>
      </c>
      <c r="J1462" s="21">
        <f t="shared" si="441"/>
        <v>357</v>
      </c>
      <c r="K1462" s="22">
        <v>332.16</v>
      </c>
      <c r="L1462" s="19">
        <v>44804</v>
      </c>
      <c r="M1462" s="22">
        <v>134.46</v>
      </c>
      <c r="N1462" s="22">
        <v>197.7</v>
      </c>
      <c r="O1462" s="22">
        <f t="shared" si="442"/>
        <v>202.11999999999998</v>
      </c>
      <c r="P1462" s="22">
        <v>4.42</v>
      </c>
      <c r="Q1462" s="22">
        <f t="shared" si="443"/>
        <v>0.55249999999999999</v>
      </c>
      <c r="R1462" s="22">
        <f t="shared" si="444"/>
        <v>2.21</v>
      </c>
      <c r="S1462" s="22">
        <f t="shared" si="445"/>
        <v>195.48999999999998</v>
      </c>
      <c r="U1462" s="22">
        <v>202.11999999999998</v>
      </c>
      <c r="V1462" s="23">
        <v>20</v>
      </c>
      <c r="W1462" s="41">
        <v>50</v>
      </c>
      <c r="X1462" s="23">
        <f t="shared" si="446"/>
        <v>-30</v>
      </c>
      <c r="Y1462" s="24">
        <f t="shared" si="447"/>
        <v>-360</v>
      </c>
      <c r="Z1462" s="24">
        <f t="shared" si="448"/>
        <v>5</v>
      </c>
      <c r="AA1462" s="22">
        <f t="shared" si="449"/>
        <v>40.423999999999992</v>
      </c>
      <c r="AB1462" s="22">
        <f>+AA1462*5</f>
        <v>202.11999999999995</v>
      </c>
      <c r="AC1462" s="22">
        <f t="shared" si="440"/>
        <v>0</v>
      </c>
      <c r="AD1462" s="22">
        <f t="shared" si="450"/>
        <v>-195.48999999999998</v>
      </c>
      <c r="AE1462" s="24"/>
      <c r="AF1462" s="4">
        <v>0</v>
      </c>
      <c r="AG1462" s="4">
        <v>202.11999999999998</v>
      </c>
      <c r="AH1462" s="4">
        <f t="shared" si="451"/>
        <v>202.11999999999998</v>
      </c>
    </row>
    <row r="1463" spans="1:34">
      <c r="A1463" s="16" t="s">
        <v>3155</v>
      </c>
      <c r="B1463" s="16" t="s">
        <v>3156</v>
      </c>
      <c r="C1463" s="16" t="s">
        <v>3157</v>
      </c>
      <c r="D1463" s="19">
        <v>39691</v>
      </c>
      <c r="E1463" s="16" t="s">
        <v>45</v>
      </c>
      <c r="F1463" s="20">
        <v>0</v>
      </c>
      <c r="G1463" s="20">
        <v>0</v>
      </c>
      <c r="H1463" s="20">
        <v>0</v>
      </c>
      <c r="I1463" s="20">
        <v>0</v>
      </c>
      <c r="J1463" s="21">
        <f t="shared" si="441"/>
        <v>0</v>
      </c>
      <c r="K1463" s="22">
        <v>-1205.24</v>
      </c>
      <c r="L1463" s="19">
        <v>44804</v>
      </c>
      <c r="M1463" s="22">
        <v>-1205.24</v>
      </c>
      <c r="N1463" s="22">
        <v>0</v>
      </c>
      <c r="O1463" s="22">
        <f t="shared" si="442"/>
        <v>0</v>
      </c>
      <c r="P1463" s="22">
        <v>0</v>
      </c>
      <c r="Q1463" s="22">
        <f t="shared" si="443"/>
        <v>0</v>
      </c>
      <c r="R1463" s="22">
        <f t="shared" si="444"/>
        <v>0</v>
      </c>
      <c r="S1463" s="22">
        <f t="shared" si="445"/>
        <v>0</v>
      </c>
      <c r="U1463" s="22">
        <v>0</v>
      </c>
      <c r="V1463" s="23">
        <v>0</v>
      </c>
      <c r="W1463" s="41">
        <v>0</v>
      </c>
      <c r="X1463" s="23">
        <v>0</v>
      </c>
      <c r="Y1463" s="24">
        <v>0</v>
      </c>
      <c r="Z1463" s="24">
        <v>0</v>
      </c>
      <c r="AA1463" s="22">
        <v>0</v>
      </c>
      <c r="AB1463" s="22">
        <v>0</v>
      </c>
      <c r="AC1463" s="22">
        <v>0</v>
      </c>
      <c r="AD1463" s="22">
        <f t="shared" si="450"/>
        <v>0</v>
      </c>
      <c r="AE1463" s="24"/>
      <c r="AF1463" s="4">
        <v>0</v>
      </c>
      <c r="AG1463" s="4">
        <v>0</v>
      </c>
      <c r="AH1463" s="4">
        <f t="shared" si="451"/>
        <v>0</v>
      </c>
    </row>
    <row r="1464" spans="1:34">
      <c r="A1464" s="16" t="s">
        <v>3158</v>
      </c>
      <c r="B1464" s="16" t="s">
        <v>3159</v>
      </c>
      <c r="C1464" s="16" t="s">
        <v>3160</v>
      </c>
      <c r="D1464" s="19">
        <v>39721</v>
      </c>
      <c r="E1464" s="16" t="s">
        <v>45</v>
      </c>
      <c r="F1464" s="20">
        <v>0</v>
      </c>
      <c r="G1464" s="20">
        <v>0</v>
      </c>
      <c r="H1464" s="20">
        <v>0</v>
      </c>
      <c r="I1464" s="20">
        <v>0</v>
      </c>
      <c r="J1464" s="21">
        <f t="shared" si="441"/>
        <v>0</v>
      </c>
      <c r="K1464" s="22">
        <v>-1796.23</v>
      </c>
      <c r="L1464" s="19">
        <v>44804</v>
      </c>
      <c r="M1464" s="22">
        <v>-1796.23</v>
      </c>
      <c r="N1464" s="22">
        <v>0</v>
      </c>
      <c r="O1464" s="22">
        <f t="shared" si="442"/>
        <v>0</v>
      </c>
      <c r="P1464" s="22">
        <v>0</v>
      </c>
      <c r="Q1464" s="22">
        <f t="shared" si="443"/>
        <v>0</v>
      </c>
      <c r="R1464" s="22">
        <f t="shared" si="444"/>
        <v>0</v>
      </c>
      <c r="S1464" s="22">
        <f t="shared" si="445"/>
        <v>0</v>
      </c>
      <c r="U1464" s="22">
        <v>0</v>
      </c>
      <c r="V1464" s="23">
        <v>0</v>
      </c>
      <c r="W1464" s="41">
        <v>0</v>
      </c>
      <c r="X1464" s="23">
        <v>0</v>
      </c>
      <c r="Y1464" s="24">
        <v>0</v>
      </c>
      <c r="Z1464" s="24">
        <v>0</v>
      </c>
      <c r="AA1464" s="22">
        <v>0</v>
      </c>
      <c r="AB1464" s="22">
        <v>0</v>
      </c>
      <c r="AC1464" s="22">
        <v>0</v>
      </c>
      <c r="AD1464" s="22">
        <f t="shared" si="450"/>
        <v>0</v>
      </c>
      <c r="AE1464" s="24"/>
      <c r="AF1464" s="4">
        <v>0</v>
      </c>
      <c r="AG1464" s="4">
        <v>0</v>
      </c>
      <c r="AH1464" s="4">
        <f t="shared" si="451"/>
        <v>0</v>
      </c>
    </row>
    <row r="1465" spans="1:34">
      <c r="A1465" s="16" t="s">
        <v>3161</v>
      </c>
      <c r="B1465" s="16" t="s">
        <v>3162</v>
      </c>
      <c r="C1465" s="16" t="s">
        <v>3163</v>
      </c>
      <c r="D1465" s="19">
        <v>39782</v>
      </c>
      <c r="E1465" s="16" t="s">
        <v>45</v>
      </c>
      <c r="F1465" s="20">
        <v>0</v>
      </c>
      <c r="G1465" s="20">
        <v>0</v>
      </c>
      <c r="H1465" s="20">
        <v>0</v>
      </c>
      <c r="I1465" s="20">
        <v>0</v>
      </c>
      <c r="J1465" s="21">
        <f t="shared" si="441"/>
        <v>0</v>
      </c>
      <c r="K1465" s="22">
        <v>-458.84</v>
      </c>
      <c r="L1465" s="19">
        <v>44804</v>
      </c>
      <c r="M1465" s="22">
        <v>-458.84</v>
      </c>
      <c r="N1465" s="22">
        <v>0</v>
      </c>
      <c r="O1465" s="22">
        <f t="shared" si="442"/>
        <v>0</v>
      </c>
      <c r="P1465" s="22">
        <v>0</v>
      </c>
      <c r="Q1465" s="22">
        <f t="shared" si="443"/>
        <v>0</v>
      </c>
      <c r="R1465" s="22">
        <f t="shared" si="444"/>
        <v>0</v>
      </c>
      <c r="S1465" s="22">
        <f t="shared" si="445"/>
        <v>0</v>
      </c>
      <c r="U1465" s="22">
        <v>0</v>
      </c>
      <c r="V1465" s="23">
        <v>0</v>
      </c>
      <c r="W1465" s="41">
        <v>0</v>
      </c>
      <c r="X1465" s="23">
        <v>0</v>
      </c>
      <c r="Y1465" s="24">
        <v>0</v>
      </c>
      <c r="Z1465" s="24">
        <v>0</v>
      </c>
      <c r="AA1465" s="22">
        <v>0</v>
      </c>
      <c r="AB1465" s="22">
        <v>0</v>
      </c>
      <c r="AC1465" s="22">
        <v>0</v>
      </c>
      <c r="AD1465" s="22">
        <f t="shared" si="450"/>
        <v>0</v>
      </c>
      <c r="AE1465" s="24"/>
      <c r="AF1465" s="4">
        <v>0</v>
      </c>
      <c r="AG1465" s="4">
        <v>0</v>
      </c>
      <c r="AH1465" s="4">
        <f t="shared" si="451"/>
        <v>0</v>
      </c>
    </row>
    <row r="1466" spans="1:34">
      <c r="A1466" s="16" t="s">
        <v>3164</v>
      </c>
      <c r="B1466" s="16" t="s">
        <v>3165</v>
      </c>
      <c r="C1466" s="16" t="s">
        <v>3166</v>
      </c>
      <c r="D1466" s="19">
        <v>39903</v>
      </c>
      <c r="E1466" s="16" t="s">
        <v>45</v>
      </c>
      <c r="F1466" s="20">
        <v>0</v>
      </c>
      <c r="G1466" s="20">
        <v>0</v>
      </c>
      <c r="H1466" s="20">
        <v>0</v>
      </c>
      <c r="I1466" s="20">
        <v>0</v>
      </c>
      <c r="J1466" s="21">
        <f t="shared" si="441"/>
        <v>0</v>
      </c>
      <c r="K1466" s="22">
        <v>-103.49</v>
      </c>
      <c r="L1466" s="19">
        <v>44804</v>
      </c>
      <c r="M1466" s="22">
        <v>-103.49</v>
      </c>
      <c r="N1466" s="22">
        <v>0</v>
      </c>
      <c r="O1466" s="22">
        <f t="shared" si="442"/>
        <v>0</v>
      </c>
      <c r="P1466" s="22">
        <v>0</v>
      </c>
      <c r="Q1466" s="22">
        <f t="shared" si="443"/>
        <v>0</v>
      </c>
      <c r="R1466" s="22">
        <f t="shared" si="444"/>
        <v>0</v>
      </c>
      <c r="S1466" s="22">
        <f t="shared" si="445"/>
        <v>0</v>
      </c>
      <c r="U1466" s="22">
        <v>0</v>
      </c>
      <c r="V1466" s="23">
        <v>0</v>
      </c>
      <c r="W1466" s="41">
        <v>0</v>
      </c>
      <c r="X1466" s="23">
        <v>0</v>
      </c>
      <c r="Y1466" s="24">
        <v>0</v>
      </c>
      <c r="Z1466" s="24">
        <v>0</v>
      </c>
      <c r="AA1466" s="22">
        <v>0</v>
      </c>
      <c r="AB1466" s="22">
        <v>0</v>
      </c>
      <c r="AC1466" s="22">
        <v>0</v>
      </c>
      <c r="AD1466" s="22">
        <f t="shared" si="450"/>
        <v>0</v>
      </c>
      <c r="AE1466" s="24"/>
      <c r="AF1466" s="4">
        <v>0</v>
      </c>
      <c r="AG1466" s="4">
        <v>0</v>
      </c>
      <c r="AH1466" s="4">
        <f t="shared" si="451"/>
        <v>0</v>
      </c>
    </row>
    <row r="1467" spans="1:34">
      <c r="A1467" s="16" t="s">
        <v>3167</v>
      </c>
      <c r="B1467" s="16" t="s">
        <v>3168</v>
      </c>
      <c r="C1467" s="16" t="s">
        <v>3169</v>
      </c>
      <c r="D1467" s="19">
        <v>39964</v>
      </c>
      <c r="E1467" s="16" t="s">
        <v>45</v>
      </c>
      <c r="F1467" s="20">
        <v>0</v>
      </c>
      <c r="G1467" s="20">
        <v>0</v>
      </c>
      <c r="H1467" s="20">
        <v>0</v>
      </c>
      <c r="I1467" s="20">
        <v>0</v>
      </c>
      <c r="J1467" s="21">
        <f t="shared" si="441"/>
        <v>0</v>
      </c>
      <c r="K1467" s="22">
        <v>-830.74</v>
      </c>
      <c r="L1467" s="19">
        <v>44804</v>
      </c>
      <c r="M1467" s="22">
        <v>-830.74</v>
      </c>
      <c r="N1467" s="22">
        <v>0</v>
      </c>
      <c r="O1467" s="22">
        <f t="shared" si="442"/>
        <v>0</v>
      </c>
      <c r="P1467" s="22">
        <v>0</v>
      </c>
      <c r="Q1467" s="22">
        <f t="shared" si="443"/>
        <v>0</v>
      </c>
      <c r="R1467" s="22">
        <f t="shared" si="444"/>
        <v>0</v>
      </c>
      <c r="S1467" s="22">
        <f t="shared" si="445"/>
        <v>0</v>
      </c>
      <c r="U1467" s="22">
        <v>0</v>
      </c>
      <c r="V1467" s="23">
        <v>0</v>
      </c>
      <c r="W1467" s="41">
        <v>0</v>
      </c>
      <c r="X1467" s="23">
        <v>0</v>
      </c>
      <c r="Y1467" s="24">
        <v>0</v>
      </c>
      <c r="Z1467" s="24">
        <v>0</v>
      </c>
      <c r="AA1467" s="22">
        <v>0</v>
      </c>
      <c r="AB1467" s="22">
        <v>0</v>
      </c>
      <c r="AC1467" s="22">
        <v>0</v>
      </c>
      <c r="AD1467" s="22">
        <f t="shared" si="450"/>
        <v>0</v>
      </c>
      <c r="AE1467" s="24"/>
      <c r="AF1467" s="4">
        <v>0</v>
      </c>
      <c r="AG1467" s="4">
        <v>0</v>
      </c>
      <c r="AH1467" s="4">
        <f t="shared" si="451"/>
        <v>0</v>
      </c>
    </row>
    <row r="1468" spans="1:34">
      <c r="A1468" s="16" t="s">
        <v>3170</v>
      </c>
      <c r="B1468" s="16" t="s">
        <v>3171</v>
      </c>
      <c r="C1468" s="16" t="s">
        <v>3172</v>
      </c>
      <c r="D1468" s="19">
        <v>40056</v>
      </c>
      <c r="E1468" s="16" t="s">
        <v>45</v>
      </c>
      <c r="F1468" s="20">
        <v>0</v>
      </c>
      <c r="G1468" s="20">
        <v>0</v>
      </c>
      <c r="H1468" s="20">
        <v>0</v>
      </c>
      <c r="I1468" s="20">
        <v>0</v>
      </c>
      <c r="J1468" s="21">
        <f t="shared" si="441"/>
        <v>0</v>
      </c>
      <c r="K1468" s="22">
        <v>-185.92</v>
      </c>
      <c r="L1468" s="19">
        <v>44804</v>
      </c>
      <c r="M1468" s="22">
        <v>-185.92</v>
      </c>
      <c r="N1468" s="22">
        <v>0</v>
      </c>
      <c r="O1468" s="22">
        <f t="shared" si="442"/>
        <v>0</v>
      </c>
      <c r="P1468" s="22">
        <v>0</v>
      </c>
      <c r="Q1468" s="22">
        <f t="shared" si="443"/>
        <v>0</v>
      </c>
      <c r="R1468" s="22">
        <f t="shared" si="444"/>
        <v>0</v>
      </c>
      <c r="S1468" s="22">
        <f t="shared" si="445"/>
        <v>0</v>
      </c>
      <c r="U1468" s="22">
        <v>0</v>
      </c>
      <c r="V1468" s="23">
        <v>0</v>
      </c>
      <c r="W1468" s="41">
        <v>0</v>
      </c>
      <c r="X1468" s="23">
        <v>0</v>
      </c>
      <c r="Y1468" s="24">
        <v>0</v>
      </c>
      <c r="Z1468" s="24">
        <v>0</v>
      </c>
      <c r="AA1468" s="22">
        <v>0</v>
      </c>
      <c r="AB1468" s="22">
        <v>0</v>
      </c>
      <c r="AC1468" s="22">
        <v>0</v>
      </c>
      <c r="AD1468" s="22">
        <f t="shared" si="450"/>
        <v>0</v>
      </c>
      <c r="AE1468" s="24"/>
      <c r="AF1468" s="4">
        <v>0</v>
      </c>
      <c r="AG1468" s="4">
        <v>0</v>
      </c>
      <c r="AH1468" s="4">
        <f t="shared" si="451"/>
        <v>0</v>
      </c>
    </row>
    <row r="1469" spans="1:34">
      <c r="A1469" s="16" t="s">
        <v>3173</v>
      </c>
      <c r="B1469" s="16" t="s">
        <v>3174</v>
      </c>
      <c r="C1469" s="16" t="s">
        <v>3175</v>
      </c>
      <c r="D1469" s="19">
        <v>40086</v>
      </c>
      <c r="E1469" s="16" t="s">
        <v>45</v>
      </c>
      <c r="F1469" s="20">
        <v>0</v>
      </c>
      <c r="G1469" s="20">
        <v>0</v>
      </c>
      <c r="H1469" s="20">
        <v>0</v>
      </c>
      <c r="I1469" s="20">
        <v>0</v>
      </c>
      <c r="J1469" s="21">
        <f t="shared" si="441"/>
        <v>0</v>
      </c>
      <c r="K1469" s="22">
        <v>-101.81</v>
      </c>
      <c r="L1469" s="19">
        <v>44804</v>
      </c>
      <c r="M1469" s="22">
        <v>-101.81</v>
      </c>
      <c r="N1469" s="22">
        <v>0</v>
      </c>
      <c r="O1469" s="22">
        <f t="shared" si="442"/>
        <v>0</v>
      </c>
      <c r="P1469" s="22">
        <v>0</v>
      </c>
      <c r="Q1469" s="22">
        <f t="shared" si="443"/>
        <v>0</v>
      </c>
      <c r="R1469" s="22">
        <f t="shared" si="444"/>
        <v>0</v>
      </c>
      <c r="S1469" s="22">
        <f t="shared" si="445"/>
        <v>0</v>
      </c>
      <c r="U1469" s="22">
        <v>0</v>
      </c>
      <c r="V1469" s="23">
        <v>0</v>
      </c>
      <c r="W1469" s="41">
        <v>0</v>
      </c>
      <c r="X1469" s="23">
        <v>0</v>
      </c>
      <c r="Y1469" s="24">
        <v>0</v>
      </c>
      <c r="Z1469" s="24">
        <v>0</v>
      </c>
      <c r="AA1469" s="22">
        <v>0</v>
      </c>
      <c r="AB1469" s="22">
        <v>0</v>
      </c>
      <c r="AC1469" s="22">
        <v>0</v>
      </c>
      <c r="AD1469" s="22">
        <f t="shared" si="450"/>
        <v>0</v>
      </c>
      <c r="AE1469" s="24"/>
      <c r="AF1469" s="4">
        <v>0</v>
      </c>
      <c r="AG1469" s="4">
        <v>0</v>
      </c>
      <c r="AH1469" s="4">
        <f t="shared" si="451"/>
        <v>0</v>
      </c>
    </row>
    <row r="1470" spans="1:34">
      <c r="A1470" s="16" t="s">
        <v>3176</v>
      </c>
      <c r="B1470" s="16" t="s">
        <v>3177</v>
      </c>
      <c r="C1470" s="16" t="s">
        <v>3178</v>
      </c>
      <c r="D1470" s="19">
        <v>40117</v>
      </c>
      <c r="E1470" s="16" t="s">
        <v>45</v>
      </c>
      <c r="F1470" s="20">
        <v>0</v>
      </c>
      <c r="G1470" s="20">
        <v>0</v>
      </c>
      <c r="H1470" s="20">
        <v>0</v>
      </c>
      <c r="I1470" s="20">
        <v>0</v>
      </c>
      <c r="J1470" s="21">
        <f t="shared" si="441"/>
        <v>0</v>
      </c>
      <c r="K1470" s="22">
        <v>-662.3</v>
      </c>
      <c r="L1470" s="19">
        <v>44804</v>
      </c>
      <c r="M1470" s="22">
        <v>-662.3</v>
      </c>
      <c r="N1470" s="22">
        <v>0</v>
      </c>
      <c r="O1470" s="22">
        <f t="shared" si="442"/>
        <v>0</v>
      </c>
      <c r="P1470" s="22">
        <v>0</v>
      </c>
      <c r="Q1470" s="22">
        <f t="shared" si="443"/>
        <v>0</v>
      </c>
      <c r="R1470" s="22">
        <f t="shared" si="444"/>
        <v>0</v>
      </c>
      <c r="S1470" s="22">
        <f t="shared" si="445"/>
        <v>0</v>
      </c>
      <c r="U1470" s="22">
        <v>0</v>
      </c>
      <c r="V1470" s="23">
        <v>0</v>
      </c>
      <c r="W1470" s="41">
        <v>0</v>
      </c>
      <c r="X1470" s="23">
        <v>0</v>
      </c>
      <c r="Y1470" s="24">
        <v>0</v>
      </c>
      <c r="Z1470" s="24">
        <v>0</v>
      </c>
      <c r="AA1470" s="22">
        <v>0</v>
      </c>
      <c r="AB1470" s="22">
        <v>0</v>
      </c>
      <c r="AC1470" s="22">
        <v>0</v>
      </c>
      <c r="AD1470" s="22">
        <f t="shared" si="450"/>
        <v>0</v>
      </c>
      <c r="AE1470" s="24"/>
      <c r="AF1470" s="4">
        <v>0</v>
      </c>
      <c r="AG1470" s="4">
        <v>0</v>
      </c>
      <c r="AH1470" s="4">
        <f t="shared" si="451"/>
        <v>0</v>
      </c>
    </row>
    <row r="1471" spans="1:34">
      <c r="A1471" s="16" t="s">
        <v>3179</v>
      </c>
      <c r="B1471" s="16" t="s">
        <v>3180</v>
      </c>
      <c r="C1471" s="16" t="s">
        <v>3181</v>
      </c>
      <c r="D1471" s="19">
        <v>40178</v>
      </c>
      <c r="E1471" s="16" t="s">
        <v>45</v>
      </c>
      <c r="F1471" s="20">
        <v>0</v>
      </c>
      <c r="G1471" s="20">
        <v>0</v>
      </c>
      <c r="H1471" s="20">
        <v>0</v>
      </c>
      <c r="I1471" s="20">
        <v>0</v>
      </c>
      <c r="J1471" s="21">
        <f t="shared" si="441"/>
        <v>0</v>
      </c>
      <c r="K1471" s="22">
        <v>-6929.8</v>
      </c>
      <c r="L1471" s="19">
        <v>44804</v>
      </c>
      <c r="M1471" s="22">
        <v>-6929.8</v>
      </c>
      <c r="N1471" s="22">
        <v>0</v>
      </c>
      <c r="O1471" s="22">
        <f t="shared" si="442"/>
        <v>0</v>
      </c>
      <c r="P1471" s="22">
        <v>0</v>
      </c>
      <c r="Q1471" s="22">
        <f t="shared" si="443"/>
        <v>0</v>
      </c>
      <c r="R1471" s="22">
        <f t="shared" si="444"/>
        <v>0</v>
      </c>
      <c r="S1471" s="22">
        <f t="shared" si="445"/>
        <v>0</v>
      </c>
      <c r="U1471" s="22">
        <v>0</v>
      </c>
      <c r="V1471" s="23">
        <v>0</v>
      </c>
      <c r="W1471" s="41">
        <v>0</v>
      </c>
      <c r="X1471" s="23">
        <v>0</v>
      </c>
      <c r="Y1471" s="24">
        <v>0</v>
      </c>
      <c r="Z1471" s="24">
        <v>0</v>
      </c>
      <c r="AA1471" s="22">
        <v>0</v>
      </c>
      <c r="AB1471" s="22">
        <v>0</v>
      </c>
      <c r="AC1471" s="22">
        <v>0</v>
      </c>
      <c r="AD1471" s="22">
        <f t="shared" si="450"/>
        <v>0</v>
      </c>
      <c r="AE1471" s="24"/>
      <c r="AF1471" s="4">
        <v>0</v>
      </c>
      <c r="AG1471" s="4">
        <v>0</v>
      </c>
      <c r="AH1471" s="4">
        <f t="shared" si="451"/>
        <v>0</v>
      </c>
    </row>
    <row r="1472" spans="1:34">
      <c r="A1472" s="16" t="s">
        <v>3182</v>
      </c>
      <c r="B1472" s="16" t="s">
        <v>3183</v>
      </c>
      <c r="C1472" s="16" t="s">
        <v>3184</v>
      </c>
      <c r="D1472" s="19">
        <v>40209</v>
      </c>
      <c r="E1472" s="16" t="s">
        <v>45</v>
      </c>
      <c r="F1472" s="20">
        <v>0</v>
      </c>
      <c r="G1472" s="20">
        <v>0</v>
      </c>
      <c r="H1472" s="20">
        <v>0</v>
      </c>
      <c r="I1472" s="20">
        <v>0</v>
      </c>
      <c r="J1472" s="21">
        <f t="shared" si="441"/>
        <v>0</v>
      </c>
      <c r="K1472" s="22">
        <v>-222.54</v>
      </c>
      <c r="L1472" s="19">
        <v>44804</v>
      </c>
      <c r="M1472" s="22">
        <v>-222.54</v>
      </c>
      <c r="N1472" s="22">
        <v>0</v>
      </c>
      <c r="O1472" s="22">
        <f t="shared" si="442"/>
        <v>0</v>
      </c>
      <c r="P1472" s="22">
        <v>0</v>
      </c>
      <c r="Q1472" s="22">
        <f t="shared" si="443"/>
        <v>0</v>
      </c>
      <c r="R1472" s="22">
        <f t="shared" si="444"/>
        <v>0</v>
      </c>
      <c r="S1472" s="22">
        <f t="shared" si="445"/>
        <v>0</v>
      </c>
      <c r="U1472" s="22">
        <v>0</v>
      </c>
      <c r="V1472" s="23">
        <v>0</v>
      </c>
      <c r="W1472" s="41">
        <v>0</v>
      </c>
      <c r="X1472" s="23">
        <v>0</v>
      </c>
      <c r="Y1472" s="24">
        <v>0</v>
      </c>
      <c r="Z1472" s="24">
        <v>0</v>
      </c>
      <c r="AA1472" s="22">
        <v>0</v>
      </c>
      <c r="AB1472" s="22">
        <v>0</v>
      </c>
      <c r="AC1472" s="22">
        <v>0</v>
      </c>
      <c r="AD1472" s="22">
        <f t="shared" si="450"/>
        <v>0</v>
      </c>
      <c r="AE1472" s="24"/>
      <c r="AF1472" s="4">
        <v>0</v>
      </c>
      <c r="AG1472" s="4">
        <v>0</v>
      </c>
      <c r="AH1472" s="4">
        <f t="shared" si="451"/>
        <v>0</v>
      </c>
    </row>
    <row r="1473" spans="1:34">
      <c r="A1473" s="16" t="s">
        <v>3185</v>
      </c>
      <c r="B1473" s="16" t="s">
        <v>3186</v>
      </c>
      <c r="C1473" s="16" t="s">
        <v>3187</v>
      </c>
      <c r="D1473" s="19">
        <v>40237</v>
      </c>
      <c r="E1473" s="16" t="s">
        <v>45</v>
      </c>
      <c r="F1473" s="20">
        <v>0</v>
      </c>
      <c r="G1473" s="20">
        <v>0</v>
      </c>
      <c r="H1473" s="20">
        <v>0</v>
      </c>
      <c r="I1473" s="20">
        <v>0</v>
      </c>
      <c r="J1473" s="21">
        <f t="shared" si="441"/>
        <v>0</v>
      </c>
      <c r="K1473" s="22">
        <v>-37.090000000000003</v>
      </c>
      <c r="L1473" s="19">
        <v>44804</v>
      </c>
      <c r="M1473" s="22">
        <v>-37.090000000000003</v>
      </c>
      <c r="N1473" s="22">
        <v>0</v>
      </c>
      <c r="O1473" s="22">
        <f t="shared" si="442"/>
        <v>0</v>
      </c>
      <c r="P1473" s="22">
        <v>0</v>
      </c>
      <c r="Q1473" s="22">
        <f t="shared" si="443"/>
        <v>0</v>
      </c>
      <c r="R1473" s="22">
        <f t="shared" si="444"/>
        <v>0</v>
      </c>
      <c r="S1473" s="22">
        <f t="shared" si="445"/>
        <v>0</v>
      </c>
      <c r="U1473" s="22">
        <v>0</v>
      </c>
      <c r="V1473" s="23">
        <v>0</v>
      </c>
      <c r="W1473" s="41">
        <v>0</v>
      </c>
      <c r="X1473" s="23">
        <v>0</v>
      </c>
      <c r="Y1473" s="24">
        <v>0</v>
      </c>
      <c r="Z1473" s="24">
        <v>0</v>
      </c>
      <c r="AA1473" s="22">
        <v>0</v>
      </c>
      <c r="AB1473" s="22">
        <v>0</v>
      </c>
      <c r="AC1473" s="22">
        <v>0</v>
      </c>
      <c r="AD1473" s="22">
        <f t="shared" si="450"/>
        <v>0</v>
      </c>
      <c r="AE1473" s="24"/>
      <c r="AF1473" s="4">
        <v>0</v>
      </c>
      <c r="AG1473" s="4">
        <v>0</v>
      </c>
      <c r="AH1473" s="4">
        <f t="shared" si="451"/>
        <v>0</v>
      </c>
    </row>
    <row r="1474" spans="1:34">
      <c r="A1474" s="16" t="s">
        <v>3188</v>
      </c>
      <c r="B1474" s="16" t="s">
        <v>3189</v>
      </c>
      <c r="C1474" s="16" t="s">
        <v>3190</v>
      </c>
      <c r="D1474" s="19">
        <v>40268</v>
      </c>
      <c r="E1474" s="16" t="s">
        <v>45</v>
      </c>
      <c r="F1474" s="20">
        <v>0</v>
      </c>
      <c r="G1474" s="20">
        <v>0</v>
      </c>
      <c r="H1474" s="20">
        <v>0</v>
      </c>
      <c r="I1474" s="20">
        <v>0</v>
      </c>
      <c r="J1474" s="21">
        <f t="shared" si="441"/>
        <v>0</v>
      </c>
      <c r="K1474" s="22">
        <v>-32.08</v>
      </c>
      <c r="L1474" s="19">
        <v>44804</v>
      </c>
      <c r="M1474" s="22">
        <v>-32.08</v>
      </c>
      <c r="N1474" s="22">
        <v>0</v>
      </c>
      <c r="O1474" s="22">
        <f t="shared" si="442"/>
        <v>0</v>
      </c>
      <c r="P1474" s="22">
        <v>0</v>
      </c>
      <c r="Q1474" s="22">
        <f t="shared" si="443"/>
        <v>0</v>
      </c>
      <c r="R1474" s="22">
        <f t="shared" si="444"/>
        <v>0</v>
      </c>
      <c r="S1474" s="22">
        <f t="shared" si="445"/>
        <v>0</v>
      </c>
      <c r="U1474" s="22">
        <v>0</v>
      </c>
      <c r="V1474" s="23">
        <v>0</v>
      </c>
      <c r="W1474" s="41">
        <v>0</v>
      </c>
      <c r="X1474" s="23">
        <v>0</v>
      </c>
      <c r="Y1474" s="24">
        <v>0</v>
      </c>
      <c r="Z1474" s="24">
        <v>0</v>
      </c>
      <c r="AA1474" s="22">
        <v>0</v>
      </c>
      <c r="AB1474" s="22">
        <v>0</v>
      </c>
      <c r="AC1474" s="22">
        <v>0</v>
      </c>
      <c r="AD1474" s="22">
        <f t="shared" si="450"/>
        <v>0</v>
      </c>
      <c r="AE1474" s="24"/>
      <c r="AF1474" s="4">
        <v>0</v>
      </c>
      <c r="AG1474" s="4">
        <v>0</v>
      </c>
      <c r="AH1474" s="4">
        <f t="shared" si="451"/>
        <v>0</v>
      </c>
    </row>
    <row r="1475" spans="1:34">
      <c r="A1475" s="16" t="s">
        <v>3191</v>
      </c>
      <c r="B1475" s="16" t="s">
        <v>3192</v>
      </c>
      <c r="C1475" s="16" t="s">
        <v>3193</v>
      </c>
      <c r="D1475" s="19">
        <v>40329</v>
      </c>
      <c r="E1475" s="16" t="s">
        <v>45</v>
      </c>
      <c r="F1475" s="20">
        <v>0</v>
      </c>
      <c r="G1475" s="20">
        <v>0</v>
      </c>
      <c r="H1475" s="20">
        <v>0</v>
      </c>
      <c r="I1475" s="20">
        <v>0</v>
      </c>
      <c r="J1475" s="21">
        <f t="shared" si="441"/>
        <v>0</v>
      </c>
      <c r="K1475" s="22">
        <v>-477.33</v>
      </c>
      <c r="L1475" s="19">
        <v>44804</v>
      </c>
      <c r="M1475" s="22">
        <v>-477.33</v>
      </c>
      <c r="N1475" s="22">
        <v>0</v>
      </c>
      <c r="O1475" s="22">
        <f t="shared" si="442"/>
        <v>0</v>
      </c>
      <c r="P1475" s="22">
        <v>0</v>
      </c>
      <c r="Q1475" s="22">
        <f t="shared" si="443"/>
        <v>0</v>
      </c>
      <c r="R1475" s="22">
        <f t="shared" si="444"/>
        <v>0</v>
      </c>
      <c r="S1475" s="22">
        <f t="shared" si="445"/>
        <v>0</v>
      </c>
      <c r="U1475" s="22">
        <v>0</v>
      </c>
      <c r="V1475" s="23">
        <v>0</v>
      </c>
      <c r="W1475" s="41">
        <v>0</v>
      </c>
      <c r="X1475" s="23">
        <v>0</v>
      </c>
      <c r="Y1475" s="24">
        <v>0</v>
      </c>
      <c r="Z1475" s="24">
        <v>0</v>
      </c>
      <c r="AA1475" s="22">
        <v>0</v>
      </c>
      <c r="AB1475" s="22">
        <v>0</v>
      </c>
      <c r="AC1475" s="22">
        <v>0</v>
      </c>
      <c r="AD1475" s="22">
        <f t="shared" si="450"/>
        <v>0</v>
      </c>
      <c r="AE1475" s="24"/>
      <c r="AF1475" s="4">
        <v>0</v>
      </c>
      <c r="AG1475" s="4">
        <v>0</v>
      </c>
      <c r="AH1475" s="4">
        <f t="shared" si="451"/>
        <v>0</v>
      </c>
    </row>
    <row r="1476" spans="1:34">
      <c r="A1476" s="16" t="s">
        <v>3194</v>
      </c>
      <c r="B1476" s="16" t="s">
        <v>3195</v>
      </c>
      <c r="C1476" s="16" t="s">
        <v>3196</v>
      </c>
      <c r="D1476" s="19">
        <v>40390</v>
      </c>
      <c r="E1476" s="16" t="s">
        <v>45</v>
      </c>
      <c r="F1476" s="20">
        <v>0</v>
      </c>
      <c r="G1476" s="20">
        <v>0</v>
      </c>
      <c r="H1476" s="20">
        <v>0</v>
      </c>
      <c r="I1476" s="20">
        <v>0</v>
      </c>
      <c r="J1476" s="21">
        <f t="shared" si="441"/>
        <v>0</v>
      </c>
      <c r="K1476" s="22">
        <v>-1729.13</v>
      </c>
      <c r="L1476" s="19">
        <v>44804</v>
      </c>
      <c r="M1476" s="22">
        <v>-1729.13</v>
      </c>
      <c r="N1476" s="22">
        <v>0</v>
      </c>
      <c r="O1476" s="22">
        <f t="shared" si="442"/>
        <v>0</v>
      </c>
      <c r="P1476" s="22">
        <v>0</v>
      </c>
      <c r="Q1476" s="22">
        <f t="shared" si="443"/>
        <v>0</v>
      </c>
      <c r="R1476" s="22">
        <f t="shared" si="444"/>
        <v>0</v>
      </c>
      <c r="S1476" s="22">
        <f t="shared" si="445"/>
        <v>0</v>
      </c>
      <c r="U1476" s="22">
        <v>0</v>
      </c>
      <c r="V1476" s="23">
        <v>0</v>
      </c>
      <c r="W1476" s="41">
        <v>0</v>
      </c>
      <c r="X1476" s="23">
        <v>0</v>
      </c>
      <c r="Y1476" s="24">
        <v>0</v>
      </c>
      <c r="Z1476" s="24">
        <v>0</v>
      </c>
      <c r="AA1476" s="22">
        <v>0</v>
      </c>
      <c r="AB1476" s="22">
        <v>0</v>
      </c>
      <c r="AC1476" s="22">
        <v>0</v>
      </c>
      <c r="AD1476" s="22">
        <f t="shared" si="450"/>
        <v>0</v>
      </c>
      <c r="AE1476" s="24"/>
      <c r="AF1476" s="4">
        <v>0</v>
      </c>
      <c r="AG1476" s="4">
        <v>0</v>
      </c>
      <c r="AH1476" s="4">
        <f t="shared" si="451"/>
        <v>0</v>
      </c>
    </row>
    <row r="1477" spans="1:34">
      <c r="A1477" s="16" t="s">
        <v>3197</v>
      </c>
      <c r="B1477" s="16" t="s">
        <v>3198</v>
      </c>
      <c r="C1477" s="16" t="s">
        <v>3199</v>
      </c>
      <c r="D1477" s="19">
        <v>40421</v>
      </c>
      <c r="E1477" s="16" t="s">
        <v>45</v>
      </c>
      <c r="F1477" s="20">
        <v>0</v>
      </c>
      <c r="G1477" s="20">
        <v>0</v>
      </c>
      <c r="H1477" s="20">
        <v>0</v>
      </c>
      <c r="I1477" s="20">
        <v>0</v>
      </c>
      <c r="J1477" s="21">
        <f t="shared" si="441"/>
        <v>0</v>
      </c>
      <c r="K1477" s="22">
        <v>-37.090000000000003</v>
      </c>
      <c r="L1477" s="19">
        <v>44804</v>
      </c>
      <c r="M1477" s="22">
        <v>-37.090000000000003</v>
      </c>
      <c r="N1477" s="22">
        <v>0</v>
      </c>
      <c r="O1477" s="22">
        <f t="shared" si="442"/>
        <v>0</v>
      </c>
      <c r="P1477" s="22">
        <v>0</v>
      </c>
      <c r="Q1477" s="22">
        <f t="shared" si="443"/>
        <v>0</v>
      </c>
      <c r="R1477" s="22">
        <f t="shared" si="444"/>
        <v>0</v>
      </c>
      <c r="S1477" s="22">
        <f t="shared" si="445"/>
        <v>0</v>
      </c>
      <c r="U1477" s="22">
        <v>0</v>
      </c>
      <c r="V1477" s="23">
        <v>0</v>
      </c>
      <c r="W1477" s="41">
        <v>0</v>
      </c>
      <c r="X1477" s="23">
        <v>0</v>
      </c>
      <c r="Y1477" s="24">
        <v>0</v>
      </c>
      <c r="Z1477" s="24">
        <v>0</v>
      </c>
      <c r="AA1477" s="22">
        <v>0</v>
      </c>
      <c r="AB1477" s="22">
        <v>0</v>
      </c>
      <c r="AC1477" s="22">
        <v>0</v>
      </c>
      <c r="AD1477" s="22">
        <f t="shared" si="450"/>
        <v>0</v>
      </c>
      <c r="AE1477" s="24"/>
      <c r="AF1477" s="4">
        <v>0</v>
      </c>
      <c r="AG1477" s="4">
        <v>0</v>
      </c>
      <c r="AH1477" s="4">
        <f t="shared" si="451"/>
        <v>0</v>
      </c>
    </row>
    <row r="1478" spans="1:34">
      <c r="A1478" s="16" t="s">
        <v>3200</v>
      </c>
      <c r="B1478" s="16" t="s">
        <v>3201</v>
      </c>
      <c r="C1478" s="16" t="s">
        <v>3202</v>
      </c>
      <c r="D1478" s="19">
        <v>40512</v>
      </c>
      <c r="E1478" s="16" t="s">
        <v>45</v>
      </c>
      <c r="F1478" s="20">
        <v>0</v>
      </c>
      <c r="G1478" s="20">
        <v>0</v>
      </c>
      <c r="H1478" s="20">
        <v>0</v>
      </c>
      <c r="I1478" s="20">
        <v>0</v>
      </c>
      <c r="J1478" s="21">
        <f t="shared" si="441"/>
        <v>0</v>
      </c>
      <c r="K1478" s="22">
        <v>-3464.12</v>
      </c>
      <c r="L1478" s="19">
        <v>44804</v>
      </c>
      <c r="M1478" s="22">
        <v>-3464.12</v>
      </c>
      <c r="N1478" s="22">
        <v>0</v>
      </c>
      <c r="O1478" s="22">
        <f t="shared" si="442"/>
        <v>0</v>
      </c>
      <c r="P1478" s="22">
        <v>0</v>
      </c>
      <c r="Q1478" s="22">
        <f t="shared" si="443"/>
        <v>0</v>
      </c>
      <c r="R1478" s="22">
        <f t="shared" si="444"/>
        <v>0</v>
      </c>
      <c r="S1478" s="22">
        <f t="shared" si="445"/>
        <v>0</v>
      </c>
      <c r="U1478" s="22">
        <v>0</v>
      </c>
      <c r="V1478" s="23">
        <v>0</v>
      </c>
      <c r="W1478" s="41">
        <v>0</v>
      </c>
      <c r="X1478" s="23">
        <v>0</v>
      </c>
      <c r="Y1478" s="24">
        <v>0</v>
      </c>
      <c r="Z1478" s="24">
        <v>0</v>
      </c>
      <c r="AA1478" s="22">
        <v>0</v>
      </c>
      <c r="AB1478" s="22">
        <v>0</v>
      </c>
      <c r="AC1478" s="22">
        <v>0</v>
      </c>
      <c r="AD1478" s="22">
        <f t="shared" si="450"/>
        <v>0</v>
      </c>
      <c r="AE1478" s="24"/>
      <c r="AF1478" s="4">
        <v>0</v>
      </c>
      <c r="AG1478" s="4">
        <v>0</v>
      </c>
      <c r="AH1478" s="4">
        <f t="shared" si="451"/>
        <v>0</v>
      </c>
    </row>
    <row r="1479" spans="1:34">
      <c r="A1479" s="16" t="s">
        <v>3203</v>
      </c>
      <c r="B1479" s="16" t="s">
        <v>3204</v>
      </c>
      <c r="C1479" s="16" t="s">
        <v>3205</v>
      </c>
      <c r="D1479" s="19">
        <v>40602</v>
      </c>
      <c r="E1479" s="16" t="s">
        <v>45</v>
      </c>
      <c r="F1479" s="20">
        <v>0</v>
      </c>
      <c r="G1479" s="20">
        <v>0</v>
      </c>
      <c r="H1479" s="20">
        <v>0</v>
      </c>
      <c r="I1479" s="20">
        <v>0</v>
      </c>
      <c r="J1479" s="21">
        <f t="shared" si="441"/>
        <v>0</v>
      </c>
      <c r="K1479" s="22">
        <v>-3055</v>
      </c>
      <c r="L1479" s="19">
        <v>44804</v>
      </c>
      <c r="M1479" s="22">
        <v>-3055</v>
      </c>
      <c r="N1479" s="22">
        <v>0</v>
      </c>
      <c r="O1479" s="22">
        <f t="shared" si="442"/>
        <v>0</v>
      </c>
      <c r="P1479" s="22">
        <v>0</v>
      </c>
      <c r="Q1479" s="22">
        <f t="shared" si="443"/>
        <v>0</v>
      </c>
      <c r="R1479" s="22">
        <f t="shared" si="444"/>
        <v>0</v>
      </c>
      <c r="S1479" s="22">
        <f t="shared" si="445"/>
        <v>0</v>
      </c>
      <c r="U1479" s="22">
        <v>0</v>
      </c>
      <c r="V1479" s="23">
        <v>0</v>
      </c>
      <c r="W1479" s="41">
        <v>0</v>
      </c>
      <c r="X1479" s="23">
        <v>0</v>
      </c>
      <c r="Y1479" s="24">
        <v>0</v>
      </c>
      <c r="Z1479" s="24">
        <v>0</v>
      </c>
      <c r="AA1479" s="22">
        <v>0</v>
      </c>
      <c r="AB1479" s="22">
        <v>0</v>
      </c>
      <c r="AC1479" s="22">
        <v>0</v>
      </c>
      <c r="AD1479" s="22">
        <f t="shared" si="450"/>
        <v>0</v>
      </c>
      <c r="AE1479" s="24"/>
      <c r="AF1479" s="4">
        <v>0</v>
      </c>
      <c r="AG1479" s="4">
        <v>0</v>
      </c>
      <c r="AH1479" s="4">
        <f t="shared" si="451"/>
        <v>0</v>
      </c>
    </row>
    <row r="1480" spans="1:34">
      <c r="A1480" s="16" t="s">
        <v>3206</v>
      </c>
      <c r="B1480" s="16" t="s">
        <v>3207</v>
      </c>
      <c r="C1480" s="16" t="s">
        <v>3208</v>
      </c>
      <c r="D1480" s="19">
        <v>40237</v>
      </c>
      <c r="E1480" s="16" t="s">
        <v>45</v>
      </c>
      <c r="F1480" s="20">
        <v>0</v>
      </c>
      <c r="G1480" s="20">
        <v>0</v>
      </c>
      <c r="H1480" s="20">
        <v>0</v>
      </c>
      <c r="I1480" s="20">
        <v>0</v>
      </c>
      <c r="J1480" s="21">
        <f t="shared" si="441"/>
        <v>0</v>
      </c>
      <c r="K1480" s="22">
        <v>-128.79</v>
      </c>
      <c r="L1480" s="19">
        <v>44804</v>
      </c>
      <c r="M1480" s="22">
        <v>-128.79</v>
      </c>
      <c r="N1480" s="22">
        <v>0</v>
      </c>
      <c r="O1480" s="22">
        <f t="shared" si="442"/>
        <v>0</v>
      </c>
      <c r="P1480" s="22">
        <v>0</v>
      </c>
      <c r="Q1480" s="22">
        <f t="shared" si="443"/>
        <v>0</v>
      </c>
      <c r="R1480" s="22">
        <f t="shared" si="444"/>
        <v>0</v>
      </c>
      <c r="S1480" s="22">
        <f t="shared" si="445"/>
        <v>0</v>
      </c>
      <c r="U1480" s="22">
        <v>0</v>
      </c>
      <c r="V1480" s="23">
        <v>0</v>
      </c>
      <c r="W1480" s="41">
        <v>0</v>
      </c>
      <c r="X1480" s="23">
        <v>0</v>
      </c>
      <c r="Y1480" s="24">
        <v>0</v>
      </c>
      <c r="Z1480" s="24">
        <v>0</v>
      </c>
      <c r="AA1480" s="22">
        <v>0</v>
      </c>
      <c r="AB1480" s="22">
        <v>0</v>
      </c>
      <c r="AC1480" s="22">
        <v>0</v>
      </c>
      <c r="AD1480" s="22">
        <f t="shared" si="450"/>
        <v>0</v>
      </c>
      <c r="AE1480" s="24"/>
      <c r="AF1480" s="4">
        <v>0</v>
      </c>
      <c r="AG1480" s="4">
        <v>0</v>
      </c>
      <c r="AH1480" s="4">
        <f t="shared" si="451"/>
        <v>0</v>
      </c>
    </row>
    <row r="1481" spans="1:34">
      <c r="A1481" s="16" t="s">
        <v>3209</v>
      </c>
      <c r="B1481" s="16" t="s">
        <v>3210</v>
      </c>
      <c r="C1481" s="16" t="s">
        <v>3211</v>
      </c>
      <c r="D1481" s="19">
        <v>40877</v>
      </c>
      <c r="E1481" s="16" t="s">
        <v>45</v>
      </c>
      <c r="F1481" s="20">
        <v>0</v>
      </c>
      <c r="G1481" s="20">
        <v>0</v>
      </c>
      <c r="H1481" s="20">
        <v>0</v>
      </c>
      <c r="I1481" s="20">
        <v>0</v>
      </c>
      <c r="J1481" s="21">
        <f t="shared" si="441"/>
        <v>0</v>
      </c>
      <c r="K1481" s="22">
        <v>-1067.31</v>
      </c>
      <c r="L1481" s="19">
        <v>44804</v>
      </c>
      <c r="M1481" s="22">
        <v>-1067.31</v>
      </c>
      <c r="N1481" s="22">
        <v>0</v>
      </c>
      <c r="O1481" s="22">
        <f t="shared" si="442"/>
        <v>0</v>
      </c>
      <c r="P1481" s="22">
        <v>0</v>
      </c>
      <c r="Q1481" s="22">
        <f t="shared" si="443"/>
        <v>0</v>
      </c>
      <c r="R1481" s="22">
        <f t="shared" si="444"/>
        <v>0</v>
      </c>
      <c r="S1481" s="22">
        <f t="shared" si="445"/>
        <v>0</v>
      </c>
      <c r="U1481" s="22">
        <v>0</v>
      </c>
      <c r="V1481" s="23">
        <v>0</v>
      </c>
      <c r="W1481" s="41">
        <v>0</v>
      </c>
      <c r="X1481" s="23">
        <v>0</v>
      </c>
      <c r="Y1481" s="24">
        <v>0</v>
      </c>
      <c r="Z1481" s="24">
        <v>0</v>
      </c>
      <c r="AA1481" s="22">
        <v>0</v>
      </c>
      <c r="AB1481" s="22">
        <v>0</v>
      </c>
      <c r="AC1481" s="22">
        <v>0</v>
      </c>
      <c r="AD1481" s="22">
        <f t="shared" si="450"/>
        <v>0</v>
      </c>
      <c r="AE1481" s="24"/>
      <c r="AF1481" s="4">
        <v>0</v>
      </c>
      <c r="AG1481" s="4">
        <v>0</v>
      </c>
      <c r="AH1481" s="4">
        <f t="shared" si="451"/>
        <v>0</v>
      </c>
    </row>
    <row r="1482" spans="1:34">
      <c r="A1482" s="16" t="s">
        <v>3212</v>
      </c>
      <c r="B1482" s="16" t="s">
        <v>3213</v>
      </c>
      <c r="C1482" s="16" t="s">
        <v>1826</v>
      </c>
      <c r="D1482" s="19">
        <v>41274</v>
      </c>
      <c r="E1482" s="16" t="s">
        <v>111</v>
      </c>
      <c r="F1482" s="20">
        <v>50</v>
      </c>
      <c r="G1482" s="20">
        <v>0</v>
      </c>
      <c r="H1482" s="20">
        <v>40</v>
      </c>
      <c r="I1482" s="20">
        <v>4</v>
      </c>
      <c r="J1482" s="21">
        <f t="shared" si="441"/>
        <v>484</v>
      </c>
      <c r="K1482" s="22">
        <v>-1570</v>
      </c>
      <c r="L1482" s="19">
        <v>44804</v>
      </c>
      <c r="M1482" s="22">
        <v>-1570</v>
      </c>
      <c r="N1482" s="22">
        <v>0</v>
      </c>
      <c r="O1482" s="22">
        <f t="shared" si="442"/>
        <v>0</v>
      </c>
      <c r="P1482" s="22">
        <v>0</v>
      </c>
      <c r="Q1482" s="22">
        <f t="shared" si="443"/>
        <v>0</v>
      </c>
      <c r="R1482" s="22">
        <f t="shared" si="444"/>
        <v>0</v>
      </c>
      <c r="S1482" s="22">
        <f t="shared" si="445"/>
        <v>0</v>
      </c>
      <c r="U1482" s="22">
        <v>0</v>
      </c>
      <c r="V1482" s="23">
        <v>20</v>
      </c>
      <c r="W1482" s="41">
        <v>50</v>
      </c>
      <c r="X1482" s="23">
        <v>0</v>
      </c>
      <c r="Y1482" s="24">
        <v>0</v>
      </c>
      <c r="Z1482" s="24">
        <v>0</v>
      </c>
      <c r="AA1482" s="22">
        <v>0</v>
      </c>
      <c r="AB1482" s="22">
        <v>0</v>
      </c>
      <c r="AC1482" s="22">
        <v>0</v>
      </c>
      <c r="AD1482" s="22">
        <f t="shared" si="450"/>
        <v>0</v>
      </c>
      <c r="AE1482" s="24"/>
      <c r="AF1482" s="4">
        <v>0</v>
      </c>
      <c r="AG1482" s="4">
        <v>0</v>
      </c>
      <c r="AH1482" s="4">
        <f t="shared" si="451"/>
        <v>0</v>
      </c>
    </row>
    <row r="1483" spans="1:34">
      <c r="A1483" s="16" t="s">
        <v>3214</v>
      </c>
      <c r="B1483" s="16" t="s">
        <v>3215</v>
      </c>
      <c r="C1483" s="16" t="s">
        <v>3216</v>
      </c>
      <c r="D1483" s="19">
        <v>41639</v>
      </c>
      <c r="E1483" s="16" t="s">
        <v>45</v>
      </c>
      <c r="F1483" s="20">
        <v>0</v>
      </c>
      <c r="G1483" s="20">
        <v>0</v>
      </c>
      <c r="H1483" s="20">
        <v>0</v>
      </c>
      <c r="I1483" s="20">
        <v>0</v>
      </c>
      <c r="J1483" s="21">
        <f t="shared" si="441"/>
        <v>0</v>
      </c>
      <c r="K1483" s="22">
        <v>-16855.919999999998</v>
      </c>
      <c r="L1483" s="19">
        <v>44804</v>
      </c>
      <c r="M1483" s="22">
        <v>-16855.919999999998</v>
      </c>
      <c r="N1483" s="22">
        <v>0</v>
      </c>
      <c r="O1483" s="22">
        <f t="shared" si="442"/>
        <v>0</v>
      </c>
      <c r="P1483" s="22">
        <v>0</v>
      </c>
      <c r="Q1483" s="22">
        <f t="shared" si="443"/>
        <v>0</v>
      </c>
      <c r="R1483" s="22">
        <f t="shared" si="444"/>
        <v>0</v>
      </c>
      <c r="S1483" s="22">
        <f t="shared" si="445"/>
        <v>0</v>
      </c>
      <c r="U1483" s="22">
        <v>0</v>
      </c>
      <c r="V1483" s="23">
        <v>0</v>
      </c>
      <c r="W1483" s="41">
        <v>0</v>
      </c>
      <c r="X1483" s="23">
        <v>0</v>
      </c>
      <c r="Y1483" s="24">
        <v>0</v>
      </c>
      <c r="Z1483" s="24">
        <v>0</v>
      </c>
      <c r="AA1483" s="22">
        <v>0</v>
      </c>
      <c r="AB1483" s="22">
        <v>0</v>
      </c>
      <c r="AC1483" s="22">
        <v>0</v>
      </c>
      <c r="AD1483" s="22">
        <f t="shared" si="450"/>
        <v>0</v>
      </c>
      <c r="AE1483" s="24"/>
      <c r="AF1483" s="4">
        <v>0</v>
      </c>
      <c r="AG1483" s="4">
        <v>0</v>
      </c>
      <c r="AH1483" s="4">
        <f t="shared" si="451"/>
        <v>0</v>
      </c>
    </row>
    <row r="1484" spans="1:34">
      <c r="A1484" s="16" t="s">
        <v>3217</v>
      </c>
      <c r="B1484" s="16" t="s">
        <v>515</v>
      </c>
      <c r="C1484" s="16" t="s">
        <v>3218</v>
      </c>
      <c r="D1484" s="19">
        <v>42004</v>
      </c>
      <c r="E1484" s="16" t="s">
        <v>111</v>
      </c>
      <c r="F1484" s="20">
        <v>50</v>
      </c>
      <c r="G1484" s="20">
        <v>0</v>
      </c>
      <c r="H1484" s="20">
        <v>42</v>
      </c>
      <c r="I1484" s="20">
        <v>4</v>
      </c>
      <c r="J1484" s="21">
        <f t="shared" si="441"/>
        <v>508</v>
      </c>
      <c r="K1484" s="22">
        <v>-2268</v>
      </c>
      <c r="L1484" s="19">
        <v>44804</v>
      </c>
      <c r="M1484" s="22">
        <v>-2268</v>
      </c>
      <c r="N1484" s="22">
        <v>0</v>
      </c>
      <c r="O1484" s="22">
        <f t="shared" si="442"/>
        <v>0</v>
      </c>
      <c r="P1484" s="22">
        <v>0</v>
      </c>
      <c r="Q1484" s="22">
        <f t="shared" si="443"/>
        <v>0</v>
      </c>
      <c r="R1484" s="22">
        <f t="shared" si="444"/>
        <v>0</v>
      </c>
      <c r="S1484" s="22">
        <f t="shared" si="445"/>
        <v>0</v>
      </c>
      <c r="U1484" s="22">
        <v>0</v>
      </c>
      <c r="V1484" s="23">
        <v>20</v>
      </c>
      <c r="W1484" s="41">
        <v>50</v>
      </c>
      <c r="X1484" s="23">
        <v>0</v>
      </c>
      <c r="Y1484" s="24">
        <v>0</v>
      </c>
      <c r="Z1484" s="24">
        <v>0</v>
      </c>
      <c r="AA1484" s="22">
        <v>0</v>
      </c>
      <c r="AB1484" s="22">
        <v>0</v>
      </c>
      <c r="AC1484" s="22">
        <v>0</v>
      </c>
      <c r="AD1484" s="22">
        <f t="shared" si="450"/>
        <v>0</v>
      </c>
      <c r="AE1484" s="24"/>
      <c r="AF1484" s="4">
        <v>0</v>
      </c>
      <c r="AG1484" s="4">
        <v>0</v>
      </c>
      <c r="AH1484" s="4">
        <f t="shared" si="451"/>
        <v>0</v>
      </c>
    </row>
    <row r="1485" spans="1:34">
      <c r="A1485" s="16" t="s">
        <v>3219</v>
      </c>
      <c r="B1485" s="16" t="s">
        <v>515</v>
      </c>
      <c r="C1485" s="16" t="s">
        <v>3220</v>
      </c>
      <c r="D1485" s="19">
        <v>42369</v>
      </c>
      <c r="E1485" s="16" t="s">
        <v>111</v>
      </c>
      <c r="F1485" s="20">
        <v>20</v>
      </c>
      <c r="G1485" s="20">
        <v>0</v>
      </c>
      <c r="H1485" s="20">
        <v>13</v>
      </c>
      <c r="I1485" s="20">
        <v>4</v>
      </c>
      <c r="J1485" s="21">
        <f t="shared" si="441"/>
        <v>160</v>
      </c>
      <c r="K1485" s="22">
        <v>-666.8</v>
      </c>
      <c r="L1485" s="19">
        <v>44804</v>
      </c>
      <c r="M1485" s="22">
        <v>-666.8</v>
      </c>
      <c r="N1485" s="22">
        <v>0</v>
      </c>
      <c r="O1485" s="22">
        <f t="shared" si="442"/>
        <v>0</v>
      </c>
      <c r="P1485" s="22">
        <v>0</v>
      </c>
      <c r="Q1485" s="22">
        <f t="shared" si="443"/>
        <v>0</v>
      </c>
      <c r="R1485" s="22">
        <f t="shared" si="444"/>
        <v>0</v>
      </c>
      <c r="S1485" s="22">
        <f t="shared" si="445"/>
        <v>0</v>
      </c>
      <c r="U1485" s="22">
        <v>0</v>
      </c>
      <c r="V1485" s="23">
        <v>20</v>
      </c>
      <c r="W1485" s="41">
        <v>20</v>
      </c>
      <c r="X1485" s="23">
        <v>0</v>
      </c>
      <c r="Y1485" s="24">
        <v>0</v>
      </c>
      <c r="Z1485" s="24">
        <v>0</v>
      </c>
      <c r="AA1485" s="22">
        <v>0</v>
      </c>
      <c r="AB1485" s="22">
        <v>0</v>
      </c>
      <c r="AC1485" s="22">
        <v>0</v>
      </c>
      <c r="AD1485" s="22">
        <f t="shared" si="450"/>
        <v>0</v>
      </c>
      <c r="AE1485" s="24"/>
      <c r="AF1485" s="4">
        <v>0</v>
      </c>
      <c r="AG1485" s="4">
        <v>0</v>
      </c>
      <c r="AH1485" s="4">
        <f t="shared" si="451"/>
        <v>0</v>
      </c>
    </row>
    <row r="1486" spans="1:34">
      <c r="A1486" s="16" t="s">
        <v>3221</v>
      </c>
      <c r="B1486" s="16" t="s">
        <v>515</v>
      </c>
      <c r="C1486" s="16" t="s">
        <v>3222</v>
      </c>
      <c r="D1486" s="19">
        <v>42735</v>
      </c>
      <c r="E1486" s="16" t="s">
        <v>111</v>
      </c>
      <c r="F1486" s="20">
        <v>50</v>
      </c>
      <c r="G1486" s="20">
        <v>0</v>
      </c>
      <c r="H1486" s="20">
        <v>44</v>
      </c>
      <c r="I1486" s="20">
        <v>4</v>
      </c>
      <c r="J1486" s="21">
        <f t="shared" si="441"/>
        <v>532</v>
      </c>
      <c r="K1486" s="22">
        <v>-26658.48</v>
      </c>
      <c r="L1486" s="19">
        <v>44804</v>
      </c>
      <c r="M1486" s="22">
        <v>-26658.48</v>
      </c>
      <c r="N1486" s="22">
        <v>0</v>
      </c>
      <c r="O1486" s="22">
        <f t="shared" si="442"/>
        <v>0</v>
      </c>
      <c r="P1486" s="22">
        <v>0</v>
      </c>
      <c r="Q1486" s="22">
        <f t="shared" si="443"/>
        <v>0</v>
      </c>
      <c r="R1486" s="22">
        <f t="shared" si="444"/>
        <v>0</v>
      </c>
      <c r="S1486" s="22">
        <f t="shared" si="445"/>
        <v>0</v>
      </c>
      <c r="U1486" s="22">
        <v>0</v>
      </c>
      <c r="V1486" s="23">
        <v>20</v>
      </c>
      <c r="W1486" s="41">
        <v>50</v>
      </c>
      <c r="X1486" s="23">
        <v>0</v>
      </c>
      <c r="Y1486" s="24">
        <v>0</v>
      </c>
      <c r="Z1486" s="24">
        <v>0</v>
      </c>
      <c r="AA1486" s="22">
        <v>0</v>
      </c>
      <c r="AB1486" s="22">
        <v>0</v>
      </c>
      <c r="AC1486" s="22">
        <v>0</v>
      </c>
      <c r="AD1486" s="22">
        <f t="shared" si="450"/>
        <v>0</v>
      </c>
      <c r="AE1486" s="24"/>
      <c r="AF1486" s="4">
        <v>0</v>
      </c>
      <c r="AG1486" s="4">
        <v>0</v>
      </c>
      <c r="AH1486" s="4">
        <f t="shared" si="451"/>
        <v>0</v>
      </c>
    </row>
    <row r="1487" spans="1:34">
      <c r="A1487" s="16" t="s">
        <v>3223</v>
      </c>
      <c r="B1487" s="16" t="s">
        <v>515</v>
      </c>
      <c r="C1487" s="16" t="s">
        <v>3224</v>
      </c>
      <c r="D1487" s="19">
        <v>43100</v>
      </c>
      <c r="E1487" s="16" t="s">
        <v>111</v>
      </c>
      <c r="F1487" s="20">
        <v>50</v>
      </c>
      <c r="G1487" s="20">
        <v>0</v>
      </c>
      <c r="H1487" s="20">
        <v>45</v>
      </c>
      <c r="I1487" s="20">
        <v>4</v>
      </c>
      <c r="J1487" s="21">
        <f t="shared" si="441"/>
        <v>544</v>
      </c>
      <c r="K1487" s="22">
        <v>-6230.32</v>
      </c>
      <c r="L1487" s="19">
        <v>44804</v>
      </c>
      <c r="M1487" s="22">
        <v>-6230.32</v>
      </c>
      <c r="N1487" s="22">
        <v>0</v>
      </c>
      <c r="O1487" s="22">
        <f t="shared" si="442"/>
        <v>0</v>
      </c>
      <c r="P1487" s="22">
        <v>0</v>
      </c>
      <c r="Q1487" s="22">
        <f t="shared" si="443"/>
        <v>0</v>
      </c>
      <c r="R1487" s="22">
        <f t="shared" si="444"/>
        <v>0</v>
      </c>
      <c r="S1487" s="22">
        <f t="shared" si="445"/>
        <v>0</v>
      </c>
      <c r="U1487" s="22">
        <v>0</v>
      </c>
      <c r="V1487" s="23">
        <v>20</v>
      </c>
      <c r="W1487" s="41">
        <v>50</v>
      </c>
      <c r="X1487" s="23">
        <v>0</v>
      </c>
      <c r="Y1487" s="24">
        <v>0</v>
      </c>
      <c r="Z1487" s="24">
        <v>0</v>
      </c>
      <c r="AA1487" s="22">
        <v>0</v>
      </c>
      <c r="AB1487" s="22">
        <v>0</v>
      </c>
      <c r="AC1487" s="22">
        <v>0</v>
      </c>
      <c r="AD1487" s="22">
        <f t="shared" si="450"/>
        <v>0</v>
      </c>
      <c r="AE1487" s="24"/>
      <c r="AF1487" s="4">
        <v>0</v>
      </c>
      <c r="AG1487" s="4">
        <v>0</v>
      </c>
      <c r="AH1487" s="4">
        <f t="shared" si="451"/>
        <v>0</v>
      </c>
    </row>
    <row r="1488" spans="1:34">
      <c r="A1488" s="16" t="s">
        <v>3225</v>
      </c>
      <c r="B1488" s="16" t="s">
        <v>515</v>
      </c>
      <c r="C1488" s="16" t="s">
        <v>3226</v>
      </c>
      <c r="D1488" s="19">
        <v>43465</v>
      </c>
      <c r="E1488" s="16" t="s">
        <v>111</v>
      </c>
      <c r="F1488" s="20">
        <v>50</v>
      </c>
      <c r="G1488" s="20">
        <v>0</v>
      </c>
      <c r="H1488" s="20">
        <v>46</v>
      </c>
      <c r="I1488" s="20">
        <v>4</v>
      </c>
      <c r="J1488" s="21">
        <f t="shared" si="441"/>
        <v>556</v>
      </c>
      <c r="K1488" s="22">
        <v>-14641.62</v>
      </c>
      <c r="L1488" s="19">
        <v>44804</v>
      </c>
      <c r="M1488" s="22">
        <v>-14641.62</v>
      </c>
      <c r="N1488" s="22">
        <v>0</v>
      </c>
      <c r="O1488" s="22">
        <f t="shared" si="442"/>
        <v>0</v>
      </c>
      <c r="P1488" s="22">
        <v>0</v>
      </c>
      <c r="Q1488" s="22">
        <f t="shared" si="443"/>
        <v>0</v>
      </c>
      <c r="R1488" s="22">
        <f t="shared" si="444"/>
        <v>0</v>
      </c>
      <c r="S1488" s="22">
        <f t="shared" si="445"/>
        <v>0</v>
      </c>
      <c r="U1488" s="22">
        <v>0</v>
      </c>
      <c r="V1488" s="23">
        <v>20</v>
      </c>
      <c r="W1488" s="41">
        <v>50</v>
      </c>
      <c r="X1488" s="23">
        <v>0</v>
      </c>
      <c r="Y1488" s="24">
        <v>0</v>
      </c>
      <c r="Z1488" s="24">
        <v>0</v>
      </c>
      <c r="AA1488" s="22">
        <v>0</v>
      </c>
      <c r="AB1488" s="22">
        <v>0</v>
      </c>
      <c r="AC1488" s="22">
        <v>0</v>
      </c>
      <c r="AD1488" s="22">
        <f t="shared" si="450"/>
        <v>0</v>
      </c>
      <c r="AE1488" s="24"/>
      <c r="AF1488" s="4">
        <v>0</v>
      </c>
      <c r="AG1488" s="4">
        <v>0</v>
      </c>
      <c r="AH1488" s="4">
        <f t="shared" si="451"/>
        <v>0</v>
      </c>
    </row>
    <row r="1489" spans="1:34">
      <c r="A1489" s="16" t="s">
        <v>3227</v>
      </c>
      <c r="B1489" s="16" t="s">
        <v>515</v>
      </c>
      <c r="C1489" s="16" t="s">
        <v>3228</v>
      </c>
      <c r="D1489" s="19">
        <v>43466</v>
      </c>
      <c r="E1489" s="16" t="s">
        <v>45</v>
      </c>
      <c r="F1489" s="20">
        <v>0</v>
      </c>
      <c r="G1489" s="20">
        <v>0</v>
      </c>
      <c r="H1489" s="20">
        <v>0</v>
      </c>
      <c r="I1489" s="20">
        <v>0</v>
      </c>
      <c r="J1489" s="21">
        <f t="shared" si="441"/>
        <v>0</v>
      </c>
      <c r="K1489" s="22">
        <v>8492.14</v>
      </c>
      <c r="L1489" s="19">
        <v>44804</v>
      </c>
      <c r="M1489" s="22">
        <v>0</v>
      </c>
      <c r="N1489" s="22">
        <v>8492.14</v>
      </c>
      <c r="O1489" s="22">
        <f t="shared" si="442"/>
        <v>8492.14</v>
      </c>
      <c r="P1489" s="22">
        <v>0</v>
      </c>
      <c r="Q1489" s="22">
        <f t="shared" si="443"/>
        <v>0</v>
      </c>
      <c r="R1489" s="22">
        <f t="shared" si="444"/>
        <v>0</v>
      </c>
      <c r="S1489" s="22">
        <f t="shared" si="445"/>
        <v>8492.14</v>
      </c>
      <c r="U1489" s="22">
        <v>8492.14</v>
      </c>
      <c r="V1489" s="23">
        <v>0</v>
      </c>
      <c r="W1489" s="41">
        <v>0</v>
      </c>
      <c r="X1489" s="23">
        <v>0</v>
      </c>
      <c r="Y1489" s="24">
        <v>0</v>
      </c>
      <c r="Z1489" s="24">
        <v>0</v>
      </c>
      <c r="AA1489" s="22">
        <v>0</v>
      </c>
      <c r="AB1489" s="22">
        <v>0</v>
      </c>
      <c r="AC1489" s="22">
        <v>0</v>
      </c>
      <c r="AD1489" s="22">
        <f t="shared" si="450"/>
        <v>-8492.14</v>
      </c>
      <c r="AE1489" s="24"/>
      <c r="AF1489" s="4">
        <v>0</v>
      </c>
      <c r="AG1489" s="4">
        <v>8492.14</v>
      </c>
      <c r="AH1489" s="4">
        <f t="shared" si="451"/>
        <v>8492.14</v>
      </c>
    </row>
    <row r="1490" spans="1:34">
      <c r="A1490" s="16" t="s">
        <v>3229</v>
      </c>
      <c r="B1490" s="16" t="s">
        <v>515</v>
      </c>
      <c r="C1490" s="16" t="s">
        <v>3228</v>
      </c>
      <c r="D1490" s="19">
        <v>43466</v>
      </c>
      <c r="E1490" s="16" t="s">
        <v>111</v>
      </c>
      <c r="F1490" s="20">
        <v>29</v>
      </c>
      <c r="G1490" s="20">
        <v>0</v>
      </c>
      <c r="H1490" s="20">
        <v>25</v>
      </c>
      <c r="I1490" s="20">
        <v>4</v>
      </c>
      <c r="J1490" s="21">
        <f t="shared" si="441"/>
        <v>304</v>
      </c>
      <c r="K1490" s="22">
        <v>-8492.14</v>
      </c>
      <c r="L1490" s="19">
        <v>44804</v>
      </c>
      <c r="M1490" s="22">
        <v>-1073.71</v>
      </c>
      <c r="N1490" s="22">
        <v>-7418.43</v>
      </c>
      <c r="O1490" s="22">
        <f t="shared" si="442"/>
        <v>-7613.6500000000005</v>
      </c>
      <c r="P1490" s="22">
        <v>-195.22</v>
      </c>
      <c r="Q1490" s="22">
        <f t="shared" si="443"/>
        <v>-24.4025</v>
      </c>
      <c r="R1490" s="22">
        <f t="shared" si="444"/>
        <v>-97.61</v>
      </c>
      <c r="S1490" s="22">
        <f t="shared" si="445"/>
        <v>-7320.8200000000006</v>
      </c>
      <c r="U1490" s="22">
        <v>-7613.6500000000005</v>
      </c>
      <c r="V1490" s="23">
        <v>20</v>
      </c>
      <c r="W1490" s="41">
        <v>29</v>
      </c>
      <c r="X1490" s="23">
        <f t="shared" si="446"/>
        <v>-9</v>
      </c>
      <c r="Y1490" s="24">
        <f t="shared" si="447"/>
        <v>-108</v>
      </c>
      <c r="Z1490" s="24">
        <f t="shared" si="448"/>
        <v>204</v>
      </c>
      <c r="AA1490" s="22">
        <v>0</v>
      </c>
      <c r="AB1490" s="22">
        <v>0</v>
      </c>
      <c r="AC1490" s="22">
        <v>0</v>
      </c>
      <c r="AD1490" s="22">
        <f t="shared" si="450"/>
        <v>7320.8200000000006</v>
      </c>
      <c r="AE1490" s="24"/>
      <c r="AF1490" s="4">
        <v>0</v>
      </c>
      <c r="AG1490" s="4">
        <v>-7613.6500000000005</v>
      </c>
      <c r="AH1490" s="4">
        <f t="shared" si="451"/>
        <v>-7613.6500000000005</v>
      </c>
    </row>
    <row r="1491" spans="1:34">
      <c r="A1491" s="16" t="s">
        <v>3230</v>
      </c>
      <c r="B1491" s="16" t="s">
        <v>515</v>
      </c>
      <c r="C1491" s="16" t="s">
        <v>3231</v>
      </c>
      <c r="D1491" s="19">
        <v>43830</v>
      </c>
      <c r="E1491" s="16" t="s">
        <v>111</v>
      </c>
      <c r="F1491" s="20">
        <v>50</v>
      </c>
      <c r="G1491" s="20">
        <v>0</v>
      </c>
      <c r="H1491" s="20">
        <v>47</v>
      </c>
      <c r="I1491" s="20">
        <v>4</v>
      </c>
      <c r="J1491" s="21">
        <f t="shared" si="441"/>
        <v>568</v>
      </c>
      <c r="K1491" s="22">
        <v>-198.84</v>
      </c>
      <c r="L1491" s="19">
        <v>44804</v>
      </c>
      <c r="M1491" s="22">
        <v>-198.84</v>
      </c>
      <c r="N1491" s="22">
        <v>0</v>
      </c>
      <c r="O1491" s="22">
        <f t="shared" si="442"/>
        <v>0</v>
      </c>
      <c r="P1491" s="22">
        <v>0</v>
      </c>
      <c r="Q1491" s="22">
        <f t="shared" si="443"/>
        <v>0</v>
      </c>
      <c r="R1491" s="22">
        <f t="shared" si="444"/>
        <v>0</v>
      </c>
      <c r="S1491" s="22">
        <f t="shared" si="445"/>
        <v>0</v>
      </c>
      <c r="U1491" s="22">
        <v>0</v>
      </c>
      <c r="V1491" s="23">
        <v>20</v>
      </c>
      <c r="W1491" s="41">
        <v>50</v>
      </c>
      <c r="X1491" s="23">
        <f t="shared" si="446"/>
        <v>-30</v>
      </c>
      <c r="Y1491" s="24">
        <f t="shared" si="447"/>
        <v>-360</v>
      </c>
      <c r="Z1491" s="24">
        <f t="shared" si="448"/>
        <v>216</v>
      </c>
      <c r="AA1491" s="22">
        <v>0</v>
      </c>
      <c r="AB1491" s="22">
        <v>0</v>
      </c>
      <c r="AC1491" s="22">
        <v>0</v>
      </c>
      <c r="AD1491" s="22">
        <f t="shared" si="450"/>
        <v>0</v>
      </c>
      <c r="AE1491" s="24"/>
      <c r="AF1491" s="4">
        <v>0</v>
      </c>
      <c r="AG1491" s="4">
        <v>0</v>
      </c>
      <c r="AH1491" s="4">
        <f t="shared" si="451"/>
        <v>0</v>
      </c>
    </row>
    <row r="1492" spans="1:34">
      <c r="A1492" s="16" t="s">
        <v>3232</v>
      </c>
      <c r="B1492" s="16" t="s">
        <v>515</v>
      </c>
      <c r="C1492" s="16" t="s">
        <v>3233</v>
      </c>
      <c r="D1492" s="19">
        <v>43831</v>
      </c>
      <c r="E1492" s="16" t="s">
        <v>111</v>
      </c>
      <c r="F1492" s="20">
        <v>29</v>
      </c>
      <c r="G1492" s="20">
        <v>0</v>
      </c>
      <c r="H1492" s="20">
        <v>26</v>
      </c>
      <c r="I1492" s="20">
        <v>4</v>
      </c>
      <c r="J1492" s="21">
        <f t="shared" si="441"/>
        <v>316</v>
      </c>
      <c r="K1492" s="22">
        <v>-115.33</v>
      </c>
      <c r="L1492" s="19">
        <v>44804</v>
      </c>
      <c r="M1492" s="22">
        <v>-10.61</v>
      </c>
      <c r="N1492" s="22">
        <v>-104.72</v>
      </c>
      <c r="O1492" s="22">
        <f t="shared" si="442"/>
        <v>-107.37</v>
      </c>
      <c r="P1492" s="22">
        <v>-2.65</v>
      </c>
      <c r="Q1492" s="22">
        <f t="shared" si="443"/>
        <v>-0.33124999999999999</v>
      </c>
      <c r="R1492" s="22">
        <f t="shared" si="444"/>
        <v>-1.325</v>
      </c>
      <c r="S1492" s="22">
        <f t="shared" si="445"/>
        <v>-103.395</v>
      </c>
      <c r="U1492" s="22">
        <v>-107.37</v>
      </c>
      <c r="V1492" s="23">
        <v>20</v>
      </c>
      <c r="W1492" s="41">
        <v>29</v>
      </c>
      <c r="X1492" s="23">
        <f t="shared" si="446"/>
        <v>-9</v>
      </c>
      <c r="Y1492" s="24">
        <f t="shared" si="447"/>
        <v>-108</v>
      </c>
      <c r="Z1492" s="24">
        <f t="shared" si="448"/>
        <v>216</v>
      </c>
      <c r="AA1492" s="22">
        <v>0</v>
      </c>
      <c r="AB1492" s="22">
        <v>0</v>
      </c>
      <c r="AC1492" s="22">
        <v>0</v>
      </c>
      <c r="AD1492" s="22">
        <f t="shared" si="450"/>
        <v>103.395</v>
      </c>
      <c r="AE1492" s="24"/>
      <c r="AF1492" s="4">
        <v>0</v>
      </c>
      <c r="AG1492" s="4">
        <v>-107.37</v>
      </c>
      <c r="AH1492" s="4">
        <f t="shared" si="451"/>
        <v>-107.37</v>
      </c>
    </row>
    <row r="1493" spans="1:34">
      <c r="A1493" s="16" t="s">
        <v>3234</v>
      </c>
      <c r="B1493" s="16" t="s">
        <v>515</v>
      </c>
      <c r="C1493" s="16" t="s">
        <v>3233</v>
      </c>
      <c r="D1493" s="19">
        <v>43831</v>
      </c>
      <c r="E1493" s="16" t="s">
        <v>45</v>
      </c>
      <c r="F1493" s="20">
        <v>0</v>
      </c>
      <c r="G1493" s="20">
        <v>0</v>
      </c>
      <c r="H1493" s="20">
        <v>0</v>
      </c>
      <c r="I1493" s="20">
        <v>0</v>
      </c>
      <c r="J1493" s="21">
        <f t="shared" si="441"/>
        <v>0</v>
      </c>
      <c r="K1493" s="22">
        <v>115.33</v>
      </c>
      <c r="L1493" s="19">
        <v>44804</v>
      </c>
      <c r="M1493" s="22">
        <v>0</v>
      </c>
      <c r="N1493" s="22">
        <v>115.33</v>
      </c>
      <c r="O1493" s="22">
        <f t="shared" si="442"/>
        <v>115.33</v>
      </c>
      <c r="P1493" s="22">
        <v>0</v>
      </c>
      <c r="Q1493" s="22">
        <f t="shared" si="443"/>
        <v>0</v>
      </c>
      <c r="R1493" s="22">
        <f t="shared" si="444"/>
        <v>0</v>
      </c>
      <c r="S1493" s="22">
        <f t="shared" si="445"/>
        <v>115.33</v>
      </c>
      <c r="U1493" s="22">
        <v>115.33</v>
      </c>
      <c r="V1493" s="23">
        <v>0</v>
      </c>
      <c r="W1493" s="41">
        <v>0</v>
      </c>
      <c r="X1493" s="23">
        <f t="shared" si="446"/>
        <v>0</v>
      </c>
      <c r="Y1493" s="24">
        <f t="shared" si="447"/>
        <v>0</v>
      </c>
      <c r="Z1493" s="24">
        <f t="shared" si="448"/>
        <v>8</v>
      </c>
      <c r="AA1493" s="22">
        <v>0</v>
      </c>
      <c r="AB1493" s="22">
        <v>0</v>
      </c>
      <c r="AC1493" s="22">
        <v>0</v>
      </c>
      <c r="AD1493" s="22">
        <f t="shared" si="450"/>
        <v>-115.33</v>
      </c>
      <c r="AE1493" s="24"/>
      <c r="AF1493" s="4">
        <v>0</v>
      </c>
      <c r="AG1493" s="4">
        <v>115.33</v>
      </c>
      <c r="AH1493" s="4">
        <f t="shared" si="451"/>
        <v>115.33</v>
      </c>
    </row>
    <row r="1494" spans="1:34">
      <c r="A1494" s="16" t="s">
        <v>3235</v>
      </c>
      <c r="B1494" s="16" t="s">
        <v>515</v>
      </c>
      <c r="C1494" s="16" t="s">
        <v>3236</v>
      </c>
      <c r="D1494" s="19">
        <v>44561</v>
      </c>
      <c r="E1494" s="16" t="s">
        <v>111</v>
      </c>
      <c r="F1494" s="20">
        <v>29</v>
      </c>
      <c r="G1494" s="20">
        <v>0</v>
      </c>
      <c r="H1494" s="20">
        <v>28</v>
      </c>
      <c r="I1494" s="20">
        <v>4</v>
      </c>
      <c r="J1494" s="21">
        <f t="shared" si="441"/>
        <v>340</v>
      </c>
      <c r="K1494" s="22">
        <v>-2153.6</v>
      </c>
      <c r="L1494" s="19">
        <v>44804</v>
      </c>
      <c r="M1494" s="22">
        <v>-954.01</v>
      </c>
      <c r="N1494" s="22">
        <v>-1199.5899999999999</v>
      </c>
      <c r="O1494" s="22">
        <f t="shared" si="442"/>
        <v>-1249.0899999999999</v>
      </c>
      <c r="P1494" s="22">
        <v>-49.5</v>
      </c>
      <c r="Q1494" s="22">
        <f t="shared" si="443"/>
        <v>-6.1875</v>
      </c>
      <c r="R1494" s="22">
        <f t="shared" si="444"/>
        <v>-24.75</v>
      </c>
      <c r="S1494" s="22">
        <f t="shared" si="445"/>
        <v>-1174.8399999999999</v>
      </c>
      <c r="U1494" s="22">
        <v>-1249.0899999999999</v>
      </c>
      <c r="V1494" s="23">
        <v>20</v>
      </c>
      <c r="W1494" s="41">
        <v>29</v>
      </c>
      <c r="X1494" s="23">
        <f t="shared" si="446"/>
        <v>-9</v>
      </c>
      <c r="Y1494" s="24">
        <f t="shared" si="447"/>
        <v>-108</v>
      </c>
      <c r="Z1494" s="24">
        <f t="shared" si="448"/>
        <v>240</v>
      </c>
      <c r="AA1494" s="22">
        <v>0</v>
      </c>
      <c r="AB1494" s="22">
        <v>0</v>
      </c>
      <c r="AC1494" s="22">
        <v>0</v>
      </c>
      <c r="AD1494" s="22">
        <f t="shared" si="450"/>
        <v>1174.8399999999999</v>
      </c>
      <c r="AE1494" s="24"/>
      <c r="AF1494" s="4">
        <v>0</v>
      </c>
      <c r="AG1494" s="4">
        <v>-1249.0899999999999</v>
      </c>
      <c r="AH1494" s="4">
        <f t="shared" si="451"/>
        <v>-1249.0899999999999</v>
      </c>
    </row>
    <row r="1495" spans="1:34">
      <c r="A1495" s="16" t="s">
        <v>3010</v>
      </c>
      <c r="K1495" s="22">
        <v>126915.73</v>
      </c>
      <c r="M1495" s="22">
        <v>42851.38</v>
      </c>
      <c r="N1495" s="22">
        <v>84064.35</v>
      </c>
      <c r="O1495" s="4">
        <f>SUM(O1395:O1494)</f>
        <v>86759.200000000041</v>
      </c>
      <c r="P1495" s="4">
        <f>SUM(P1395:P1494)</f>
        <v>2694.8500000000013</v>
      </c>
      <c r="Q1495" s="4">
        <f>SUM(Q1395:Q1494)</f>
        <v>336.85625000000016</v>
      </c>
      <c r="R1495" s="4">
        <f>SUM(R1395:R1494)</f>
        <v>1347.4250000000006</v>
      </c>
      <c r="S1495" s="4">
        <f>SUM(S1395:S1494)</f>
        <v>82716.925000000017</v>
      </c>
      <c r="U1495" s="4">
        <v>86759.200000000041</v>
      </c>
      <c r="W1495" s="42"/>
      <c r="X1495" s="3"/>
      <c r="Y1495" s="3"/>
      <c r="Z1495" s="3"/>
      <c r="AA1495" s="4">
        <f>SUM(AA1395:AA1494)</f>
        <v>782.92149999999992</v>
      </c>
      <c r="AB1495" s="4">
        <f>SUM(AB1395:AB1494)</f>
        <v>2239.2400000000002</v>
      </c>
      <c r="AC1495" s="4">
        <f>SUM(AC1395:AC1494)</f>
        <v>0</v>
      </c>
      <c r="AD1495" s="4">
        <f>SUM(AD1395:AD1494)</f>
        <v>-82716.925000000017</v>
      </c>
      <c r="AE1495" s="3"/>
      <c r="AF1495" s="4">
        <f>SUM(AF1395:AF1494)</f>
        <v>0</v>
      </c>
      <c r="AG1495" s="4">
        <f t="shared" ref="AG1495:AH1495" si="452">SUM(AG1395:AG1494)</f>
        <v>86759.200000000041</v>
      </c>
      <c r="AH1495" s="4">
        <f t="shared" si="452"/>
        <v>86759.200000000041</v>
      </c>
    </row>
    <row r="1496" spans="1:34">
      <c r="A1496" s="16" t="s">
        <v>69</v>
      </c>
      <c r="K1496" s="22">
        <v>0</v>
      </c>
      <c r="M1496" s="22">
        <v>0</v>
      </c>
      <c r="N1496" s="22">
        <v>0</v>
      </c>
      <c r="W1496" s="42"/>
      <c r="X1496" s="3"/>
      <c r="Y1496" s="3"/>
      <c r="Z1496" s="3"/>
      <c r="AB1496" s="4"/>
      <c r="AC1496" s="4"/>
      <c r="AD1496" s="4"/>
      <c r="AE1496" s="3"/>
      <c r="AF1496" s="4"/>
      <c r="AG1496" s="4"/>
      <c r="AH1496" s="4"/>
    </row>
    <row r="1497" spans="1:34">
      <c r="A1497" s="16" t="s">
        <v>70</v>
      </c>
      <c r="W1497" s="42"/>
      <c r="X1497" s="3"/>
      <c r="Y1497" s="3"/>
      <c r="Z1497" s="3"/>
      <c r="AB1497" s="4"/>
      <c r="AC1497" s="4"/>
      <c r="AD1497" s="4"/>
      <c r="AE1497" s="3"/>
      <c r="AF1497" s="4"/>
      <c r="AG1497" s="4"/>
      <c r="AH1497" s="4"/>
    </row>
    <row r="1498" spans="1:34">
      <c r="A1498" s="16" t="s">
        <v>71</v>
      </c>
      <c r="K1498" s="22">
        <v>126915.73</v>
      </c>
      <c r="M1498" s="22">
        <v>42851.38</v>
      </c>
      <c r="N1498" s="22">
        <v>84064.35</v>
      </c>
      <c r="W1498" s="42"/>
      <c r="X1498" s="3"/>
      <c r="Y1498" s="3"/>
      <c r="Z1498" s="3"/>
      <c r="AB1498" s="4"/>
      <c r="AC1498" s="4"/>
      <c r="AD1498" s="4"/>
      <c r="AE1498" s="3"/>
      <c r="AF1498" s="4"/>
      <c r="AG1498" s="4"/>
      <c r="AH1498" s="4"/>
    </row>
    <row r="1499" spans="1:34">
      <c r="A1499" s="16" t="s">
        <v>3237</v>
      </c>
      <c r="W1499" s="42"/>
      <c r="X1499" s="3"/>
      <c r="Y1499" s="3"/>
      <c r="Z1499" s="3"/>
      <c r="AB1499" s="4"/>
      <c r="AC1499" s="4"/>
      <c r="AD1499" s="4"/>
      <c r="AE1499" s="3"/>
      <c r="AF1499" s="4"/>
      <c r="AG1499" s="4"/>
      <c r="AH1499" s="4"/>
    </row>
    <row r="1500" spans="1:34">
      <c r="A1500" s="16" t="s">
        <v>73</v>
      </c>
      <c r="W1500" s="42"/>
      <c r="X1500" s="3"/>
      <c r="Y1500" s="3"/>
      <c r="Z1500" s="3"/>
      <c r="AB1500" s="4"/>
      <c r="AC1500" s="4"/>
      <c r="AD1500" s="4"/>
      <c r="AE1500" s="3"/>
      <c r="AF1500" s="4"/>
      <c r="AG1500" s="4"/>
      <c r="AH1500" s="4"/>
    </row>
    <row r="1501" spans="1:34">
      <c r="A1501" s="16" t="s">
        <v>3238</v>
      </c>
      <c r="W1501" s="42"/>
      <c r="X1501" s="3"/>
      <c r="Y1501" s="3"/>
      <c r="Z1501" s="3"/>
      <c r="AB1501" s="4"/>
      <c r="AC1501" s="4"/>
      <c r="AD1501" s="4"/>
      <c r="AE1501" s="3"/>
      <c r="AF1501" s="4"/>
      <c r="AG1501" s="4"/>
      <c r="AH1501" s="4"/>
    </row>
    <row r="1502" spans="1:34">
      <c r="A1502" s="16" t="s">
        <v>3239</v>
      </c>
      <c r="B1502" s="16" t="s">
        <v>3240</v>
      </c>
      <c r="C1502" s="16" t="s">
        <v>2308</v>
      </c>
      <c r="D1502" s="19">
        <v>37653</v>
      </c>
      <c r="E1502" s="16" t="s">
        <v>111</v>
      </c>
      <c r="F1502" s="20">
        <v>20</v>
      </c>
      <c r="G1502" s="20">
        <v>0</v>
      </c>
      <c r="H1502" s="20">
        <v>0</v>
      </c>
      <c r="I1502" s="20">
        <v>5</v>
      </c>
      <c r="J1502" s="21">
        <f t="shared" ref="J1502:J1565" si="453">(H1502*12)+I1502</f>
        <v>5</v>
      </c>
      <c r="K1502" s="22">
        <v>439.73</v>
      </c>
      <c r="L1502" s="19">
        <v>44804</v>
      </c>
      <c r="M1502" s="22">
        <v>430.64</v>
      </c>
      <c r="N1502" s="22">
        <v>9.09</v>
      </c>
      <c r="O1502" s="22">
        <f t="shared" ref="O1502:O1565" si="454">+N1502+P1502</f>
        <v>23.75</v>
      </c>
      <c r="P1502" s="22">
        <v>14.66</v>
      </c>
      <c r="Q1502" s="22">
        <f t="shared" ref="Q1502:Q1565" si="455">+P1502/8</f>
        <v>1.8325</v>
      </c>
      <c r="R1502" s="22">
        <f t="shared" ref="R1502:R1565" si="456">+Q1502*4</f>
        <v>7.33</v>
      </c>
      <c r="S1502" s="22">
        <f t="shared" ref="S1502:S1565" si="457">+O1502-P1502-R1502</f>
        <v>1.7599999999999998</v>
      </c>
      <c r="U1502" s="22">
        <v>23.75</v>
      </c>
      <c r="V1502" s="23">
        <v>20</v>
      </c>
      <c r="W1502" s="41">
        <v>20</v>
      </c>
      <c r="X1502" s="23">
        <f t="shared" ref="X1502:X1565" si="458">+V1502-W1502</f>
        <v>0</v>
      </c>
      <c r="Y1502" s="24">
        <f t="shared" ref="Y1502:Y1565" si="459">+X1502*12</f>
        <v>0</v>
      </c>
      <c r="Z1502" s="24">
        <f t="shared" ref="Z1502:Z1565" si="460">+J1502+Y1502+8</f>
        <v>13</v>
      </c>
      <c r="AA1502" s="22">
        <f t="shared" ref="AA1502:AA1565" si="461">+U1502/Z1502</f>
        <v>1.8269230769230769</v>
      </c>
      <c r="AB1502" s="22">
        <f t="shared" ref="AB1502:AB1565" si="462">+AA1502*12</f>
        <v>21.923076923076923</v>
      </c>
      <c r="AC1502" s="22">
        <f t="shared" ref="AC1502:AC1565" si="463">+U1502-AB1502</f>
        <v>1.8269230769230766</v>
      </c>
      <c r="AD1502" s="22">
        <f t="shared" ref="AD1502:AD1565" si="464">+AC1502-S1502</f>
        <v>6.6923076923076863E-2</v>
      </c>
      <c r="AE1502" s="24"/>
      <c r="AF1502" s="4">
        <v>21.923076923076923</v>
      </c>
      <c r="AG1502" s="4">
        <v>0</v>
      </c>
      <c r="AH1502" s="4">
        <f t="shared" ref="AH1502:AH1565" si="465">+AF1502+AG1502</f>
        <v>21.923076923076923</v>
      </c>
    </row>
    <row r="1503" spans="1:34">
      <c r="A1503" s="16" t="s">
        <v>3241</v>
      </c>
      <c r="B1503" s="16" t="s">
        <v>3242</v>
      </c>
      <c r="C1503" s="16" t="s">
        <v>2308</v>
      </c>
      <c r="D1503" s="19">
        <v>37438</v>
      </c>
      <c r="E1503" s="16" t="s">
        <v>111</v>
      </c>
      <c r="F1503" s="20">
        <v>20</v>
      </c>
      <c r="G1503" s="20">
        <v>0</v>
      </c>
      <c r="H1503" s="20">
        <v>0</v>
      </c>
      <c r="I1503" s="20">
        <v>0</v>
      </c>
      <c r="J1503" s="21">
        <f t="shared" si="453"/>
        <v>0</v>
      </c>
      <c r="K1503" s="22">
        <v>686.54</v>
      </c>
      <c r="L1503" s="19">
        <v>44804</v>
      </c>
      <c r="M1503" s="22">
        <v>686.54</v>
      </c>
      <c r="N1503" s="22">
        <v>0</v>
      </c>
      <c r="O1503" s="22">
        <f t="shared" si="454"/>
        <v>17.11</v>
      </c>
      <c r="P1503" s="22">
        <v>17.11</v>
      </c>
      <c r="Q1503" s="22">
        <f t="shared" si="455"/>
        <v>2.1387499999999999</v>
      </c>
      <c r="R1503" s="22">
        <v>0</v>
      </c>
      <c r="S1503" s="22">
        <f t="shared" si="457"/>
        <v>0</v>
      </c>
      <c r="U1503" s="22">
        <v>17.11</v>
      </c>
      <c r="V1503" s="23">
        <v>20</v>
      </c>
      <c r="W1503" s="41">
        <v>20</v>
      </c>
      <c r="X1503" s="23">
        <f t="shared" si="458"/>
        <v>0</v>
      </c>
      <c r="Y1503" s="24">
        <f t="shared" si="459"/>
        <v>0</v>
      </c>
      <c r="Z1503" s="24">
        <f t="shared" si="460"/>
        <v>8</v>
      </c>
      <c r="AA1503" s="22">
        <f t="shared" si="461"/>
        <v>2.1387499999999999</v>
      </c>
      <c r="AB1503" s="22">
        <f t="shared" ref="AB1503:AB1513" si="466">+AA1503*8</f>
        <v>17.11</v>
      </c>
      <c r="AC1503" s="22">
        <f t="shared" si="463"/>
        <v>0</v>
      </c>
      <c r="AD1503" s="22">
        <f t="shared" si="464"/>
        <v>0</v>
      </c>
      <c r="AE1503" s="24"/>
      <c r="AF1503" s="4">
        <v>17.11</v>
      </c>
      <c r="AG1503" s="4">
        <v>0</v>
      </c>
      <c r="AH1503" s="4">
        <f t="shared" si="465"/>
        <v>17.11</v>
      </c>
    </row>
    <row r="1504" spans="1:34">
      <c r="A1504" s="16" t="s">
        <v>3243</v>
      </c>
      <c r="B1504" s="16" t="s">
        <v>3244</v>
      </c>
      <c r="C1504" s="16" t="s">
        <v>2308</v>
      </c>
      <c r="D1504" s="19">
        <v>37469</v>
      </c>
      <c r="E1504" s="16" t="s">
        <v>111</v>
      </c>
      <c r="F1504" s="20">
        <v>20</v>
      </c>
      <c r="G1504" s="20">
        <v>0</v>
      </c>
      <c r="H1504" s="20">
        <v>0</v>
      </c>
      <c r="I1504" s="20">
        <v>0</v>
      </c>
      <c r="J1504" s="21">
        <f t="shared" si="453"/>
        <v>0</v>
      </c>
      <c r="K1504" s="22">
        <v>1210.32</v>
      </c>
      <c r="L1504" s="19">
        <v>44804</v>
      </c>
      <c r="M1504" s="22">
        <v>1210.32</v>
      </c>
      <c r="N1504" s="22">
        <v>0</v>
      </c>
      <c r="O1504" s="22">
        <f t="shared" si="454"/>
        <v>35.22</v>
      </c>
      <c r="P1504" s="22">
        <v>35.22</v>
      </c>
      <c r="Q1504" s="22">
        <f t="shared" si="455"/>
        <v>4.4024999999999999</v>
      </c>
      <c r="R1504" s="22">
        <v>0</v>
      </c>
      <c r="S1504" s="22">
        <f t="shared" si="457"/>
        <v>0</v>
      </c>
      <c r="U1504" s="22">
        <v>35.22</v>
      </c>
      <c r="V1504" s="23">
        <v>20</v>
      </c>
      <c r="W1504" s="41">
        <v>20</v>
      </c>
      <c r="X1504" s="23">
        <f t="shared" si="458"/>
        <v>0</v>
      </c>
      <c r="Y1504" s="24">
        <f t="shared" si="459"/>
        <v>0</v>
      </c>
      <c r="Z1504" s="24">
        <f t="shared" si="460"/>
        <v>8</v>
      </c>
      <c r="AA1504" s="22">
        <f t="shared" si="461"/>
        <v>4.4024999999999999</v>
      </c>
      <c r="AB1504" s="22">
        <f t="shared" si="466"/>
        <v>35.22</v>
      </c>
      <c r="AC1504" s="22">
        <f t="shared" si="463"/>
        <v>0</v>
      </c>
      <c r="AD1504" s="22">
        <f t="shared" si="464"/>
        <v>0</v>
      </c>
      <c r="AE1504" s="24"/>
      <c r="AF1504" s="4">
        <v>35.22</v>
      </c>
      <c r="AG1504" s="4">
        <v>0</v>
      </c>
      <c r="AH1504" s="4">
        <f t="shared" si="465"/>
        <v>35.22</v>
      </c>
    </row>
    <row r="1505" spans="1:34">
      <c r="A1505" s="16" t="s">
        <v>3245</v>
      </c>
      <c r="B1505" s="16" t="s">
        <v>3246</v>
      </c>
      <c r="C1505" s="16" t="s">
        <v>2308</v>
      </c>
      <c r="D1505" s="19">
        <v>37500</v>
      </c>
      <c r="E1505" s="16" t="s">
        <v>111</v>
      </c>
      <c r="F1505" s="20">
        <v>20</v>
      </c>
      <c r="G1505" s="20">
        <v>0</v>
      </c>
      <c r="H1505" s="20">
        <v>0</v>
      </c>
      <c r="I1505" s="20">
        <v>0</v>
      </c>
      <c r="J1505" s="21">
        <f t="shared" si="453"/>
        <v>0</v>
      </c>
      <c r="K1505" s="22">
        <v>2082.9299999999998</v>
      </c>
      <c r="L1505" s="19">
        <v>44804</v>
      </c>
      <c r="M1505" s="22">
        <v>2082.9299999999998</v>
      </c>
      <c r="N1505" s="22">
        <v>0</v>
      </c>
      <c r="O1505" s="22">
        <f t="shared" si="454"/>
        <v>69.349999999999994</v>
      </c>
      <c r="P1505" s="22">
        <v>69.349999999999994</v>
      </c>
      <c r="Q1505" s="22">
        <f t="shared" si="455"/>
        <v>8.6687499999999993</v>
      </c>
      <c r="R1505" s="22">
        <v>0</v>
      </c>
      <c r="S1505" s="22">
        <f t="shared" si="457"/>
        <v>0</v>
      </c>
      <c r="U1505" s="22">
        <v>69.349999999999994</v>
      </c>
      <c r="V1505" s="23">
        <v>20</v>
      </c>
      <c r="W1505" s="41">
        <v>20</v>
      </c>
      <c r="X1505" s="23">
        <f t="shared" si="458"/>
        <v>0</v>
      </c>
      <c r="Y1505" s="24">
        <f t="shared" si="459"/>
        <v>0</v>
      </c>
      <c r="Z1505" s="24">
        <f t="shared" si="460"/>
        <v>8</v>
      </c>
      <c r="AA1505" s="22">
        <f t="shared" si="461"/>
        <v>8.6687499999999993</v>
      </c>
      <c r="AB1505" s="22">
        <f t="shared" si="466"/>
        <v>69.349999999999994</v>
      </c>
      <c r="AC1505" s="22">
        <f t="shared" si="463"/>
        <v>0</v>
      </c>
      <c r="AD1505" s="22">
        <f t="shared" si="464"/>
        <v>0</v>
      </c>
      <c r="AE1505" s="24"/>
      <c r="AF1505" s="4">
        <v>69.349999999999994</v>
      </c>
      <c r="AG1505" s="4">
        <v>0</v>
      </c>
      <c r="AH1505" s="4">
        <f t="shared" si="465"/>
        <v>69.349999999999994</v>
      </c>
    </row>
    <row r="1506" spans="1:34">
      <c r="A1506" s="16" t="s">
        <v>3247</v>
      </c>
      <c r="B1506" s="16" t="s">
        <v>3248</v>
      </c>
      <c r="C1506" s="16" t="s">
        <v>3249</v>
      </c>
      <c r="D1506" s="19">
        <v>37500</v>
      </c>
      <c r="E1506" s="16" t="s">
        <v>111</v>
      </c>
      <c r="F1506" s="20">
        <v>20</v>
      </c>
      <c r="G1506" s="20">
        <v>0</v>
      </c>
      <c r="H1506" s="20">
        <v>0</v>
      </c>
      <c r="I1506" s="20">
        <v>0</v>
      </c>
      <c r="J1506" s="21">
        <f t="shared" si="453"/>
        <v>0</v>
      </c>
      <c r="K1506" s="22">
        <v>1165</v>
      </c>
      <c r="L1506" s="19">
        <v>44804</v>
      </c>
      <c r="M1506" s="22">
        <v>1165</v>
      </c>
      <c r="N1506" s="22">
        <v>0</v>
      </c>
      <c r="O1506" s="22">
        <f t="shared" si="454"/>
        <v>38.83</v>
      </c>
      <c r="P1506" s="22">
        <v>38.83</v>
      </c>
      <c r="Q1506" s="22">
        <f t="shared" si="455"/>
        <v>4.8537499999999998</v>
      </c>
      <c r="R1506" s="22">
        <v>0</v>
      </c>
      <c r="S1506" s="22">
        <f t="shared" si="457"/>
        <v>0</v>
      </c>
      <c r="U1506" s="22">
        <v>38.83</v>
      </c>
      <c r="V1506" s="23">
        <v>20</v>
      </c>
      <c r="W1506" s="41">
        <v>20</v>
      </c>
      <c r="X1506" s="23">
        <f t="shared" si="458"/>
        <v>0</v>
      </c>
      <c r="Y1506" s="24">
        <f t="shared" si="459"/>
        <v>0</v>
      </c>
      <c r="Z1506" s="24">
        <f t="shared" si="460"/>
        <v>8</v>
      </c>
      <c r="AA1506" s="22">
        <f t="shared" si="461"/>
        <v>4.8537499999999998</v>
      </c>
      <c r="AB1506" s="22">
        <f t="shared" si="466"/>
        <v>38.83</v>
      </c>
      <c r="AC1506" s="22">
        <f t="shared" si="463"/>
        <v>0</v>
      </c>
      <c r="AD1506" s="22">
        <f t="shared" si="464"/>
        <v>0</v>
      </c>
      <c r="AE1506" s="24"/>
      <c r="AF1506" s="4">
        <v>38.83</v>
      </c>
      <c r="AG1506" s="4">
        <v>0</v>
      </c>
      <c r="AH1506" s="4">
        <f t="shared" si="465"/>
        <v>38.83</v>
      </c>
    </row>
    <row r="1507" spans="1:34">
      <c r="A1507" s="16" t="s">
        <v>3250</v>
      </c>
      <c r="B1507" s="16" t="s">
        <v>3251</v>
      </c>
      <c r="C1507" s="16" t="s">
        <v>3252</v>
      </c>
      <c r="D1507" s="19">
        <v>37500</v>
      </c>
      <c r="E1507" s="16" t="s">
        <v>111</v>
      </c>
      <c r="F1507" s="20">
        <v>20</v>
      </c>
      <c r="G1507" s="20">
        <v>0</v>
      </c>
      <c r="H1507" s="20">
        <v>0</v>
      </c>
      <c r="I1507" s="20">
        <v>0</v>
      </c>
      <c r="J1507" s="21">
        <f t="shared" si="453"/>
        <v>0</v>
      </c>
      <c r="K1507" s="22">
        <v>259.07</v>
      </c>
      <c r="L1507" s="19">
        <v>44804</v>
      </c>
      <c r="M1507" s="22">
        <v>259.07</v>
      </c>
      <c r="N1507" s="22">
        <v>0</v>
      </c>
      <c r="O1507" s="22">
        <f t="shared" si="454"/>
        <v>8.69</v>
      </c>
      <c r="P1507" s="22">
        <v>8.69</v>
      </c>
      <c r="Q1507" s="22">
        <f t="shared" si="455"/>
        <v>1.0862499999999999</v>
      </c>
      <c r="R1507" s="22">
        <v>0</v>
      </c>
      <c r="S1507" s="22">
        <f t="shared" si="457"/>
        <v>0</v>
      </c>
      <c r="U1507" s="22">
        <v>8.69</v>
      </c>
      <c r="V1507" s="23">
        <v>20</v>
      </c>
      <c r="W1507" s="41">
        <v>20</v>
      </c>
      <c r="X1507" s="23">
        <f t="shared" si="458"/>
        <v>0</v>
      </c>
      <c r="Y1507" s="24">
        <f t="shared" si="459"/>
        <v>0</v>
      </c>
      <c r="Z1507" s="24">
        <f t="shared" si="460"/>
        <v>8</v>
      </c>
      <c r="AA1507" s="22">
        <f t="shared" si="461"/>
        <v>1.0862499999999999</v>
      </c>
      <c r="AB1507" s="22">
        <f t="shared" si="466"/>
        <v>8.69</v>
      </c>
      <c r="AC1507" s="22">
        <f t="shared" si="463"/>
        <v>0</v>
      </c>
      <c r="AD1507" s="22">
        <f t="shared" si="464"/>
        <v>0</v>
      </c>
      <c r="AE1507" s="24"/>
      <c r="AF1507" s="4">
        <v>8.69</v>
      </c>
      <c r="AG1507" s="4">
        <v>0</v>
      </c>
      <c r="AH1507" s="4">
        <f t="shared" si="465"/>
        <v>8.69</v>
      </c>
    </row>
    <row r="1508" spans="1:34">
      <c r="A1508" s="16" t="s">
        <v>3253</v>
      </c>
      <c r="B1508" s="16" t="s">
        <v>3254</v>
      </c>
      <c r="C1508" s="16" t="s">
        <v>3255</v>
      </c>
      <c r="D1508" s="19">
        <v>37500</v>
      </c>
      <c r="E1508" s="16" t="s">
        <v>111</v>
      </c>
      <c r="F1508" s="20">
        <v>20</v>
      </c>
      <c r="G1508" s="20">
        <v>0</v>
      </c>
      <c r="H1508" s="20">
        <v>0</v>
      </c>
      <c r="I1508" s="20">
        <v>0</v>
      </c>
      <c r="J1508" s="21">
        <f t="shared" si="453"/>
        <v>0</v>
      </c>
      <c r="K1508" s="22">
        <v>39.56</v>
      </c>
      <c r="L1508" s="19">
        <v>44804</v>
      </c>
      <c r="M1508" s="22">
        <v>39.56</v>
      </c>
      <c r="N1508" s="22">
        <v>0</v>
      </c>
      <c r="O1508" s="22">
        <f t="shared" si="454"/>
        <v>1.27</v>
      </c>
      <c r="P1508" s="22">
        <v>1.27</v>
      </c>
      <c r="Q1508" s="22">
        <f t="shared" si="455"/>
        <v>0.15875</v>
      </c>
      <c r="R1508" s="22">
        <v>0</v>
      </c>
      <c r="S1508" s="22">
        <f t="shared" si="457"/>
        <v>0</v>
      </c>
      <c r="U1508" s="22">
        <v>1.27</v>
      </c>
      <c r="V1508" s="23">
        <v>20</v>
      </c>
      <c r="W1508" s="41">
        <v>20</v>
      </c>
      <c r="X1508" s="23">
        <f t="shared" si="458"/>
        <v>0</v>
      </c>
      <c r="Y1508" s="24">
        <f t="shared" si="459"/>
        <v>0</v>
      </c>
      <c r="Z1508" s="24">
        <f t="shared" si="460"/>
        <v>8</v>
      </c>
      <c r="AA1508" s="22">
        <f t="shared" si="461"/>
        <v>0.15875</v>
      </c>
      <c r="AB1508" s="22">
        <f t="shared" si="466"/>
        <v>1.27</v>
      </c>
      <c r="AC1508" s="22">
        <f t="shared" si="463"/>
        <v>0</v>
      </c>
      <c r="AD1508" s="22">
        <f t="shared" si="464"/>
        <v>0</v>
      </c>
      <c r="AE1508" s="24"/>
      <c r="AF1508" s="4">
        <v>1.27</v>
      </c>
      <c r="AG1508" s="4">
        <v>0</v>
      </c>
      <c r="AH1508" s="4">
        <f t="shared" si="465"/>
        <v>1.27</v>
      </c>
    </row>
    <row r="1509" spans="1:34">
      <c r="A1509" s="16" t="s">
        <v>3256</v>
      </c>
      <c r="B1509" s="16" t="s">
        <v>3257</v>
      </c>
      <c r="C1509" s="16" t="s">
        <v>3258</v>
      </c>
      <c r="D1509" s="19">
        <v>37500</v>
      </c>
      <c r="E1509" s="16" t="s">
        <v>111</v>
      </c>
      <c r="F1509" s="20">
        <v>20</v>
      </c>
      <c r="G1509" s="20">
        <v>0</v>
      </c>
      <c r="H1509" s="20">
        <v>0</v>
      </c>
      <c r="I1509" s="20">
        <v>0</v>
      </c>
      <c r="J1509" s="21">
        <f t="shared" si="453"/>
        <v>0</v>
      </c>
      <c r="K1509" s="22">
        <v>3719.05</v>
      </c>
      <c r="L1509" s="19">
        <v>44804</v>
      </c>
      <c r="M1509" s="22">
        <v>3719.05</v>
      </c>
      <c r="N1509" s="22">
        <v>0</v>
      </c>
      <c r="O1509" s="22">
        <f t="shared" si="454"/>
        <v>124</v>
      </c>
      <c r="P1509" s="22">
        <v>124</v>
      </c>
      <c r="Q1509" s="22">
        <f t="shared" si="455"/>
        <v>15.5</v>
      </c>
      <c r="R1509" s="22">
        <v>0</v>
      </c>
      <c r="S1509" s="22">
        <f t="shared" si="457"/>
        <v>0</v>
      </c>
      <c r="U1509" s="22">
        <v>124</v>
      </c>
      <c r="V1509" s="23">
        <v>20</v>
      </c>
      <c r="W1509" s="41">
        <v>20</v>
      </c>
      <c r="X1509" s="23">
        <f t="shared" si="458"/>
        <v>0</v>
      </c>
      <c r="Y1509" s="24">
        <f t="shared" si="459"/>
        <v>0</v>
      </c>
      <c r="Z1509" s="24">
        <f t="shared" si="460"/>
        <v>8</v>
      </c>
      <c r="AA1509" s="22">
        <f t="shared" si="461"/>
        <v>15.5</v>
      </c>
      <c r="AB1509" s="22">
        <f t="shared" si="466"/>
        <v>124</v>
      </c>
      <c r="AC1509" s="22">
        <f t="shared" si="463"/>
        <v>0</v>
      </c>
      <c r="AD1509" s="22">
        <f t="shared" si="464"/>
        <v>0</v>
      </c>
      <c r="AE1509" s="24"/>
      <c r="AF1509" s="4">
        <v>124</v>
      </c>
      <c r="AG1509" s="4">
        <v>0</v>
      </c>
      <c r="AH1509" s="4">
        <f t="shared" si="465"/>
        <v>124</v>
      </c>
    </row>
    <row r="1510" spans="1:34">
      <c r="A1510" s="16" t="s">
        <v>3259</v>
      </c>
      <c r="B1510" s="16" t="s">
        <v>3260</v>
      </c>
      <c r="C1510" s="16" t="s">
        <v>3261</v>
      </c>
      <c r="D1510" s="19">
        <v>37500</v>
      </c>
      <c r="E1510" s="16" t="s">
        <v>111</v>
      </c>
      <c r="F1510" s="20">
        <v>20</v>
      </c>
      <c r="G1510" s="20">
        <v>0</v>
      </c>
      <c r="H1510" s="20">
        <v>0</v>
      </c>
      <c r="I1510" s="20">
        <v>0</v>
      </c>
      <c r="J1510" s="21">
        <f t="shared" si="453"/>
        <v>0</v>
      </c>
      <c r="K1510" s="22">
        <v>9.5299999999999994</v>
      </c>
      <c r="L1510" s="19">
        <v>44804</v>
      </c>
      <c r="M1510" s="22">
        <v>9.5299999999999994</v>
      </c>
      <c r="N1510" s="22">
        <v>0</v>
      </c>
      <c r="O1510" s="22">
        <f t="shared" si="454"/>
        <v>0.25</v>
      </c>
      <c r="P1510" s="22">
        <v>0.25</v>
      </c>
      <c r="Q1510" s="22">
        <f t="shared" si="455"/>
        <v>3.125E-2</v>
      </c>
      <c r="R1510" s="22">
        <v>0</v>
      </c>
      <c r="S1510" s="22">
        <f t="shared" si="457"/>
        <v>0</v>
      </c>
      <c r="U1510" s="22">
        <v>0.25</v>
      </c>
      <c r="V1510" s="23">
        <v>20</v>
      </c>
      <c r="W1510" s="41">
        <v>20</v>
      </c>
      <c r="X1510" s="23">
        <f t="shared" si="458"/>
        <v>0</v>
      </c>
      <c r="Y1510" s="24">
        <f t="shared" si="459"/>
        <v>0</v>
      </c>
      <c r="Z1510" s="24">
        <f t="shared" si="460"/>
        <v>8</v>
      </c>
      <c r="AA1510" s="22">
        <f t="shared" si="461"/>
        <v>3.125E-2</v>
      </c>
      <c r="AB1510" s="22">
        <f t="shared" si="466"/>
        <v>0.25</v>
      </c>
      <c r="AC1510" s="22">
        <f t="shared" si="463"/>
        <v>0</v>
      </c>
      <c r="AD1510" s="22">
        <f t="shared" si="464"/>
        <v>0</v>
      </c>
      <c r="AE1510" s="24"/>
      <c r="AF1510" s="4">
        <v>0.25</v>
      </c>
      <c r="AG1510" s="4">
        <v>0</v>
      </c>
      <c r="AH1510" s="4">
        <f t="shared" si="465"/>
        <v>0.25</v>
      </c>
    </row>
    <row r="1511" spans="1:34">
      <c r="A1511" s="16" t="s">
        <v>3262</v>
      </c>
      <c r="B1511" s="16" t="s">
        <v>3263</v>
      </c>
      <c r="C1511" s="16" t="s">
        <v>3264</v>
      </c>
      <c r="D1511" s="19">
        <v>37500</v>
      </c>
      <c r="E1511" s="16" t="s">
        <v>111</v>
      </c>
      <c r="F1511" s="20">
        <v>20</v>
      </c>
      <c r="G1511" s="20">
        <v>0</v>
      </c>
      <c r="H1511" s="20">
        <v>0</v>
      </c>
      <c r="I1511" s="20">
        <v>0</v>
      </c>
      <c r="J1511" s="21">
        <f t="shared" si="453"/>
        <v>0</v>
      </c>
      <c r="K1511" s="22">
        <v>731.98</v>
      </c>
      <c r="L1511" s="19">
        <v>44804</v>
      </c>
      <c r="M1511" s="22">
        <v>731.98</v>
      </c>
      <c r="N1511" s="22">
        <v>0</v>
      </c>
      <c r="O1511" s="22">
        <f t="shared" si="454"/>
        <v>24.38</v>
      </c>
      <c r="P1511" s="22">
        <v>24.38</v>
      </c>
      <c r="Q1511" s="22">
        <f t="shared" si="455"/>
        <v>3.0474999999999999</v>
      </c>
      <c r="R1511" s="22">
        <v>0</v>
      </c>
      <c r="S1511" s="22">
        <f t="shared" si="457"/>
        <v>0</v>
      </c>
      <c r="U1511" s="22">
        <v>24.38</v>
      </c>
      <c r="V1511" s="23">
        <v>20</v>
      </c>
      <c r="W1511" s="41">
        <v>20</v>
      </c>
      <c r="X1511" s="23">
        <f t="shared" si="458"/>
        <v>0</v>
      </c>
      <c r="Y1511" s="24">
        <f t="shared" si="459"/>
        <v>0</v>
      </c>
      <c r="Z1511" s="24">
        <f t="shared" si="460"/>
        <v>8</v>
      </c>
      <c r="AA1511" s="22">
        <f t="shared" si="461"/>
        <v>3.0474999999999999</v>
      </c>
      <c r="AB1511" s="22">
        <f t="shared" si="466"/>
        <v>24.38</v>
      </c>
      <c r="AC1511" s="22">
        <f t="shared" si="463"/>
        <v>0</v>
      </c>
      <c r="AD1511" s="22">
        <f t="shared" si="464"/>
        <v>0</v>
      </c>
      <c r="AE1511" s="24"/>
      <c r="AF1511" s="4">
        <v>24.38</v>
      </c>
      <c r="AG1511" s="4">
        <v>0</v>
      </c>
      <c r="AH1511" s="4">
        <f t="shared" si="465"/>
        <v>24.38</v>
      </c>
    </row>
    <row r="1512" spans="1:34">
      <c r="A1512" s="16" t="s">
        <v>3265</v>
      </c>
      <c r="B1512" s="16" t="s">
        <v>3266</v>
      </c>
      <c r="C1512" s="16" t="s">
        <v>3267</v>
      </c>
      <c r="D1512" s="19">
        <v>37500</v>
      </c>
      <c r="E1512" s="16" t="s">
        <v>111</v>
      </c>
      <c r="F1512" s="20">
        <v>20</v>
      </c>
      <c r="G1512" s="20">
        <v>0</v>
      </c>
      <c r="H1512" s="20">
        <v>0</v>
      </c>
      <c r="I1512" s="20">
        <v>0</v>
      </c>
      <c r="J1512" s="21">
        <f t="shared" si="453"/>
        <v>0</v>
      </c>
      <c r="K1512" s="22">
        <v>11389.59</v>
      </c>
      <c r="L1512" s="19">
        <v>44804</v>
      </c>
      <c r="M1512" s="22">
        <v>11389.59</v>
      </c>
      <c r="N1512" s="22">
        <v>0</v>
      </c>
      <c r="O1512" s="22">
        <f t="shared" si="454"/>
        <v>379.63</v>
      </c>
      <c r="P1512" s="22">
        <v>379.63</v>
      </c>
      <c r="Q1512" s="22">
        <f t="shared" si="455"/>
        <v>47.453749999999999</v>
      </c>
      <c r="R1512" s="22">
        <v>0</v>
      </c>
      <c r="S1512" s="22">
        <f t="shared" si="457"/>
        <v>0</v>
      </c>
      <c r="U1512" s="22">
        <v>379.63</v>
      </c>
      <c r="V1512" s="23">
        <v>20</v>
      </c>
      <c r="W1512" s="41">
        <v>20</v>
      </c>
      <c r="X1512" s="23">
        <f t="shared" si="458"/>
        <v>0</v>
      </c>
      <c r="Y1512" s="24">
        <f t="shared" si="459"/>
        <v>0</v>
      </c>
      <c r="Z1512" s="24">
        <f t="shared" si="460"/>
        <v>8</v>
      </c>
      <c r="AA1512" s="22">
        <f t="shared" si="461"/>
        <v>47.453749999999999</v>
      </c>
      <c r="AB1512" s="22">
        <f t="shared" si="466"/>
        <v>379.63</v>
      </c>
      <c r="AC1512" s="22">
        <f t="shared" si="463"/>
        <v>0</v>
      </c>
      <c r="AD1512" s="22">
        <f t="shared" si="464"/>
        <v>0</v>
      </c>
      <c r="AE1512" s="24"/>
      <c r="AF1512" s="4">
        <v>379.63</v>
      </c>
      <c r="AG1512" s="4">
        <v>0</v>
      </c>
      <c r="AH1512" s="4">
        <f t="shared" si="465"/>
        <v>379.63</v>
      </c>
    </row>
    <row r="1513" spans="1:34">
      <c r="A1513" s="16" t="s">
        <v>3268</v>
      </c>
      <c r="B1513" s="16" t="s">
        <v>3269</v>
      </c>
      <c r="C1513" s="16" t="s">
        <v>3267</v>
      </c>
      <c r="D1513" s="19">
        <v>37500</v>
      </c>
      <c r="E1513" s="16" t="s">
        <v>111</v>
      </c>
      <c r="F1513" s="20">
        <v>20</v>
      </c>
      <c r="G1513" s="20">
        <v>0</v>
      </c>
      <c r="H1513" s="20">
        <v>0</v>
      </c>
      <c r="I1513" s="20">
        <v>0</v>
      </c>
      <c r="J1513" s="21">
        <f t="shared" si="453"/>
        <v>0</v>
      </c>
      <c r="K1513" s="22">
        <v>3719.05</v>
      </c>
      <c r="L1513" s="19">
        <v>44804</v>
      </c>
      <c r="M1513" s="22">
        <v>3719.05</v>
      </c>
      <c r="N1513" s="22">
        <v>0</v>
      </c>
      <c r="O1513" s="22">
        <f t="shared" si="454"/>
        <v>124</v>
      </c>
      <c r="P1513" s="22">
        <v>124</v>
      </c>
      <c r="Q1513" s="22">
        <f t="shared" si="455"/>
        <v>15.5</v>
      </c>
      <c r="R1513" s="22">
        <v>0</v>
      </c>
      <c r="S1513" s="22">
        <f t="shared" si="457"/>
        <v>0</v>
      </c>
      <c r="U1513" s="22">
        <v>124</v>
      </c>
      <c r="V1513" s="23">
        <v>20</v>
      </c>
      <c r="W1513" s="41">
        <v>20</v>
      </c>
      <c r="X1513" s="23">
        <f t="shared" si="458"/>
        <v>0</v>
      </c>
      <c r="Y1513" s="24">
        <f t="shared" si="459"/>
        <v>0</v>
      </c>
      <c r="Z1513" s="24">
        <f t="shared" si="460"/>
        <v>8</v>
      </c>
      <c r="AA1513" s="22">
        <f t="shared" si="461"/>
        <v>15.5</v>
      </c>
      <c r="AB1513" s="22">
        <f t="shared" si="466"/>
        <v>124</v>
      </c>
      <c r="AC1513" s="22">
        <f>+U1513-AB1513</f>
        <v>0</v>
      </c>
      <c r="AD1513" s="22">
        <f t="shared" si="464"/>
        <v>0</v>
      </c>
      <c r="AE1513" s="24"/>
      <c r="AF1513" s="4">
        <v>124</v>
      </c>
      <c r="AG1513" s="4">
        <v>0</v>
      </c>
      <c r="AH1513" s="4">
        <f t="shared" si="465"/>
        <v>124</v>
      </c>
    </row>
    <row r="1514" spans="1:34">
      <c r="A1514" s="16" t="s">
        <v>3270</v>
      </c>
      <c r="B1514" s="16" t="s">
        <v>3271</v>
      </c>
      <c r="C1514" s="16" t="s">
        <v>2308</v>
      </c>
      <c r="D1514" s="19">
        <v>37530</v>
      </c>
      <c r="E1514" s="16" t="s">
        <v>111</v>
      </c>
      <c r="F1514" s="20">
        <v>20</v>
      </c>
      <c r="G1514" s="20">
        <v>0</v>
      </c>
      <c r="H1514" s="20">
        <v>0</v>
      </c>
      <c r="I1514" s="20">
        <v>1</v>
      </c>
      <c r="J1514" s="21">
        <f t="shared" si="453"/>
        <v>1</v>
      </c>
      <c r="K1514" s="22">
        <v>1030.46</v>
      </c>
      <c r="L1514" s="19">
        <v>44804</v>
      </c>
      <c r="M1514" s="22">
        <v>1026.0999999999999</v>
      </c>
      <c r="N1514" s="22">
        <v>4.3600000000000003</v>
      </c>
      <c r="O1514" s="22">
        <f t="shared" si="454"/>
        <v>38.700000000000003</v>
      </c>
      <c r="P1514" s="22">
        <v>34.340000000000003</v>
      </c>
      <c r="Q1514" s="22">
        <f t="shared" si="455"/>
        <v>4.2925000000000004</v>
      </c>
      <c r="R1514" s="22">
        <f>+Q1514*1</f>
        <v>4.2925000000000004</v>
      </c>
      <c r="S1514" s="22">
        <f t="shared" si="457"/>
        <v>6.7499999999999005E-2</v>
      </c>
      <c r="U1514" s="22">
        <v>38.700000000000003</v>
      </c>
      <c r="V1514" s="23">
        <v>20</v>
      </c>
      <c r="W1514" s="41">
        <v>20</v>
      </c>
      <c r="X1514" s="23">
        <f t="shared" si="458"/>
        <v>0</v>
      </c>
      <c r="Y1514" s="24">
        <f t="shared" si="459"/>
        <v>0</v>
      </c>
      <c r="Z1514" s="24">
        <f t="shared" si="460"/>
        <v>9</v>
      </c>
      <c r="AA1514" s="22">
        <f t="shared" si="461"/>
        <v>4.3000000000000007</v>
      </c>
      <c r="AB1514" s="22">
        <v>39</v>
      </c>
      <c r="AC1514" s="22">
        <f t="shared" si="463"/>
        <v>-0.29999999999999716</v>
      </c>
      <c r="AD1514" s="22">
        <f t="shared" si="464"/>
        <v>-0.36749999999999616</v>
      </c>
      <c r="AE1514" s="24"/>
      <c r="AF1514" s="4">
        <v>39</v>
      </c>
      <c r="AG1514" s="4">
        <v>0</v>
      </c>
      <c r="AH1514" s="4">
        <f t="shared" si="465"/>
        <v>39</v>
      </c>
    </row>
    <row r="1515" spans="1:34">
      <c r="A1515" s="16" t="s">
        <v>3272</v>
      </c>
      <c r="B1515" s="16" t="s">
        <v>3273</v>
      </c>
      <c r="C1515" s="16" t="s">
        <v>2308</v>
      </c>
      <c r="D1515" s="19">
        <v>37561</v>
      </c>
      <c r="E1515" s="16" t="s">
        <v>111</v>
      </c>
      <c r="F1515" s="20">
        <v>20</v>
      </c>
      <c r="G1515" s="20">
        <v>0</v>
      </c>
      <c r="H1515" s="20">
        <v>0</v>
      </c>
      <c r="I1515" s="20">
        <v>2</v>
      </c>
      <c r="J1515" s="21">
        <f t="shared" si="453"/>
        <v>2</v>
      </c>
      <c r="K1515" s="22">
        <v>799.48</v>
      </c>
      <c r="L1515" s="19">
        <v>44804</v>
      </c>
      <c r="M1515" s="22">
        <v>792.71</v>
      </c>
      <c r="N1515" s="22">
        <v>6.77</v>
      </c>
      <c r="O1515" s="22">
        <f t="shared" si="454"/>
        <v>33.409999999999997</v>
      </c>
      <c r="P1515" s="22">
        <v>26.64</v>
      </c>
      <c r="Q1515" s="22">
        <f t="shared" si="455"/>
        <v>3.33</v>
      </c>
      <c r="R1515" s="22">
        <f>+Q1515*2</f>
        <v>6.66</v>
      </c>
      <c r="S1515" s="22">
        <f t="shared" si="457"/>
        <v>0.10999999999999588</v>
      </c>
      <c r="U1515" s="22">
        <v>33.409999999999997</v>
      </c>
      <c r="V1515" s="23">
        <v>20</v>
      </c>
      <c r="W1515" s="41">
        <v>20</v>
      </c>
      <c r="X1515" s="23">
        <f t="shared" si="458"/>
        <v>0</v>
      </c>
      <c r="Y1515" s="24">
        <f t="shared" si="459"/>
        <v>0</v>
      </c>
      <c r="Z1515" s="24">
        <f t="shared" si="460"/>
        <v>10</v>
      </c>
      <c r="AA1515" s="22">
        <f t="shared" si="461"/>
        <v>3.3409999999999997</v>
      </c>
      <c r="AB1515" s="22">
        <f>+AA1515*10</f>
        <v>33.409999999999997</v>
      </c>
      <c r="AC1515" s="22">
        <f t="shared" si="463"/>
        <v>0</v>
      </c>
      <c r="AD1515" s="22">
        <f t="shared" si="464"/>
        <v>-0.10999999999999588</v>
      </c>
      <c r="AE1515" s="24"/>
      <c r="AF1515" s="4">
        <v>33.409999999999997</v>
      </c>
      <c r="AG1515" s="4">
        <v>0</v>
      </c>
      <c r="AH1515" s="4">
        <f t="shared" si="465"/>
        <v>33.409999999999997</v>
      </c>
    </row>
    <row r="1516" spans="1:34">
      <c r="A1516" s="16" t="s">
        <v>3274</v>
      </c>
      <c r="B1516" s="16" t="s">
        <v>3275</v>
      </c>
      <c r="C1516" s="16" t="s">
        <v>2308</v>
      </c>
      <c r="D1516" s="19">
        <v>37591</v>
      </c>
      <c r="E1516" s="16" t="s">
        <v>111</v>
      </c>
      <c r="F1516" s="20">
        <v>20</v>
      </c>
      <c r="G1516" s="20">
        <v>0</v>
      </c>
      <c r="H1516" s="20">
        <v>0</v>
      </c>
      <c r="I1516" s="20">
        <v>3</v>
      </c>
      <c r="J1516" s="21">
        <f t="shared" si="453"/>
        <v>3</v>
      </c>
      <c r="K1516" s="22">
        <v>505.97</v>
      </c>
      <c r="L1516" s="19">
        <v>44804</v>
      </c>
      <c r="M1516" s="22">
        <v>499.68</v>
      </c>
      <c r="N1516" s="22">
        <v>6.29</v>
      </c>
      <c r="O1516" s="22">
        <f t="shared" si="454"/>
        <v>23.15</v>
      </c>
      <c r="P1516" s="22">
        <v>16.86</v>
      </c>
      <c r="Q1516" s="22">
        <f t="shared" si="455"/>
        <v>2.1074999999999999</v>
      </c>
      <c r="R1516" s="22">
        <f>+Q1516*3</f>
        <v>6.3224999999999998</v>
      </c>
      <c r="S1516" s="22">
        <f t="shared" si="457"/>
        <v>-3.2500000000000639E-2</v>
      </c>
      <c r="U1516" s="22">
        <v>23.15</v>
      </c>
      <c r="V1516" s="23">
        <v>20</v>
      </c>
      <c r="W1516" s="41">
        <v>20</v>
      </c>
      <c r="X1516" s="23">
        <f t="shared" si="458"/>
        <v>0</v>
      </c>
      <c r="Y1516" s="24">
        <f t="shared" si="459"/>
        <v>0</v>
      </c>
      <c r="Z1516" s="24">
        <f t="shared" si="460"/>
        <v>11</v>
      </c>
      <c r="AA1516" s="22">
        <f t="shared" si="461"/>
        <v>2.1045454545454545</v>
      </c>
      <c r="AB1516" s="22">
        <f>+AA1516*11</f>
        <v>23.15</v>
      </c>
      <c r="AC1516" s="22">
        <f t="shared" si="463"/>
        <v>0</v>
      </c>
      <c r="AD1516" s="22">
        <f t="shared" si="464"/>
        <v>3.2500000000000639E-2</v>
      </c>
      <c r="AE1516" s="24"/>
      <c r="AF1516" s="4">
        <v>23.15</v>
      </c>
      <c r="AG1516" s="4">
        <v>0</v>
      </c>
      <c r="AH1516" s="4">
        <f t="shared" si="465"/>
        <v>23.15</v>
      </c>
    </row>
    <row r="1517" spans="1:34">
      <c r="A1517" s="16" t="s">
        <v>3276</v>
      </c>
      <c r="B1517" s="16" t="s">
        <v>3277</v>
      </c>
      <c r="C1517" s="16" t="s">
        <v>3278</v>
      </c>
      <c r="D1517" s="19">
        <v>37591</v>
      </c>
      <c r="E1517" s="16" t="s">
        <v>111</v>
      </c>
      <c r="F1517" s="20">
        <v>20</v>
      </c>
      <c r="G1517" s="20">
        <v>0</v>
      </c>
      <c r="H1517" s="20">
        <v>0</v>
      </c>
      <c r="I1517" s="20">
        <v>3</v>
      </c>
      <c r="J1517" s="21">
        <f t="shared" si="453"/>
        <v>3</v>
      </c>
      <c r="K1517" s="22">
        <v>24.09</v>
      </c>
      <c r="L1517" s="19">
        <v>44804</v>
      </c>
      <c r="M1517" s="22">
        <v>23.89</v>
      </c>
      <c r="N1517" s="22">
        <v>0.2</v>
      </c>
      <c r="O1517" s="22">
        <f t="shared" si="454"/>
        <v>1</v>
      </c>
      <c r="P1517" s="22">
        <v>0.8</v>
      </c>
      <c r="Q1517" s="22">
        <f t="shared" si="455"/>
        <v>0.1</v>
      </c>
      <c r="R1517" s="22">
        <f>+Q1517*3</f>
        <v>0.30000000000000004</v>
      </c>
      <c r="S1517" s="22">
        <f t="shared" si="457"/>
        <v>-0.10000000000000009</v>
      </c>
      <c r="U1517" s="22">
        <v>1</v>
      </c>
      <c r="V1517" s="23">
        <v>20</v>
      </c>
      <c r="W1517" s="41">
        <v>20</v>
      </c>
      <c r="X1517" s="23">
        <f t="shared" si="458"/>
        <v>0</v>
      </c>
      <c r="Y1517" s="24">
        <f t="shared" si="459"/>
        <v>0</v>
      </c>
      <c r="Z1517" s="24">
        <f t="shared" si="460"/>
        <v>11</v>
      </c>
      <c r="AA1517" s="22">
        <f t="shared" si="461"/>
        <v>9.0909090909090912E-2</v>
      </c>
      <c r="AB1517" s="22">
        <f t="shared" si="462"/>
        <v>1.0909090909090908</v>
      </c>
      <c r="AC1517" s="22">
        <f t="shared" si="463"/>
        <v>-9.0909090909090828E-2</v>
      </c>
      <c r="AD1517" s="22">
        <f t="shared" si="464"/>
        <v>9.0909090909092605E-3</v>
      </c>
      <c r="AE1517" s="24"/>
      <c r="AF1517" s="4">
        <v>1.0909090909090908</v>
      </c>
      <c r="AG1517" s="4">
        <v>0</v>
      </c>
      <c r="AH1517" s="4">
        <f t="shared" si="465"/>
        <v>1.0909090909090908</v>
      </c>
    </row>
    <row r="1518" spans="1:34">
      <c r="A1518" s="16" t="s">
        <v>3279</v>
      </c>
      <c r="B1518" s="16" t="s">
        <v>3280</v>
      </c>
      <c r="C1518" s="16" t="s">
        <v>2308</v>
      </c>
      <c r="D1518" s="19">
        <v>37622</v>
      </c>
      <c r="E1518" s="16" t="s">
        <v>111</v>
      </c>
      <c r="F1518" s="20">
        <v>20</v>
      </c>
      <c r="G1518" s="20">
        <v>0</v>
      </c>
      <c r="H1518" s="20">
        <v>0</v>
      </c>
      <c r="I1518" s="20">
        <v>4</v>
      </c>
      <c r="J1518" s="21">
        <f t="shared" si="453"/>
        <v>4</v>
      </c>
      <c r="K1518" s="22">
        <v>642.37</v>
      </c>
      <c r="L1518" s="19">
        <v>44804</v>
      </c>
      <c r="M1518" s="22">
        <v>631.70000000000005</v>
      </c>
      <c r="N1518" s="22">
        <v>10.67</v>
      </c>
      <c r="O1518" s="22">
        <f t="shared" si="454"/>
        <v>32.08</v>
      </c>
      <c r="P1518" s="22">
        <v>21.41</v>
      </c>
      <c r="Q1518" s="22">
        <f t="shared" si="455"/>
        <v>2.67625</v>
      </c>
      <c r="R1518" s="22">
        <f>+Q1518*4</f>
        <v>10.705</v>
      </c>
      <c r="S1518" s="22">
        <f t="shared" si="457"/>
        <v>-3.5000000000001918E-2</v>
      </c>
      <c r="U1518" s="22">
        <v>32.08</v>
      </c>
      <c r="V1518" s="23">
        <v>20</v>
      </c>
      <c r="W1518" s="41">
        <v>20</v>
      </c>
      <c r="X1518" s="23">
        <f t="shared" si="458"/>
        <v>0</v>
      </c>
      <c r="Y1518" s="24">
        <f t="shared" si="459"/>
        <v>0</v>
      </c>
      <c r="Z1518" s="24">
        <f t="shared" si="460"/>
        <v>12</v>
      </c>
      <c r="AA1518" s="22">
        <f t="shared" si="461"/>
        <v>2.6733333333333333</v>
      </c>
      <c r="AB1518" s="22">
        <f t="shared" si="462"/>
        <v>32.08</v>
      </c>
      <c r="AC1518" s="22">
        <f t="shared" si="463"/>
        <v>0</v>
      </c>
      <c r="AD1518" s="22">
        <f t="shared" si="464"/>
        <v>3.5000000000001918E-2</v>
      </c>
      <c r="AE1518" s="24"/>
      <c r="AF1518" s="4">
        <v>32.08</v>
      </c>
      <c r="AG1518" s="4">
        <v>0</v>
      </c>
      <c r="AH1518" s="4">
        <f t="shared" si="465"/>
        <v>32.08</v>
      </c>
    </row>
    <row r="1519" spans="1:34">
      <c r="A1519" s="16" t="s">
        <v>3281</v>
      </c>
      <c r="B1519" s="16" t="s">
        <v>3282</v>
      </c>
      <c r="C1519" s="16" t="s">
        <v>3283</v>
      </c>
      <c r="D1519" s="19">
        <v>37622</v>
      </c>
      <c r="E1519" s="16" t="s">
        <v>111</v>
      </c>
      <c r="F1519" s="20">
        <v>20</v>
      </c>
      <c r="G1519" s="20">
        <v>0</v>
      </c>
      <c r="H1519" s="20">
        <v>0</v>
      </c>
      <c r="I1519" s="20">
        <v>4</v>
      </c>
      <c r="J1519" s="21">
        <f t="shared" si="453"/>
        <v>4</v>
      </c>
      <c r="K1519" s="22">
        <v>471.88</v>
      </c>
      <c r="L1519" s="19">
        <v>44804</v>
      </c>
      <c r="M1519" s="22">
        <v>463.94</v>
      </c>
      <c r="N1519" s="22">
        <v>7.94</v>
      </c>
      <c r="O1519" s="22">
        <f t="shared" si="454"/>
        <v>23.66</v>
      </c>
      <c r="P1519" s="22">
        <v>15.72</v>
      </c>
      <c r="Q1519" s="22">
        <f t="shared" si="455"/>
        <v>1.9650000000000001</v>
      </c>
      <c r="R1519" s="22">
        <f t="shared" si="456"/>
        <v>7.86</v>
      </c>
      <c r="S1519" s="22">
        <f t="shared" si="457"/>
        <v>7.9999999999999183E-2</v>
      </c>
      <c r="U1519" s="22">
        <v>23.66</v>
      </c>
      <c r="V1519" s="23">
        <v>20</v>
      </c>
      <c r="W1519" s="41">
        <v>20</v>
      </c>
      <c r="X1519" s="23">
        <f t="shared" si="458"/>
        <v>0</v>
      </c>
      <c r="Y1519" s="24">
        <f t="shared" si="459"/>
        <v>0</v>
      </c>
      <c r="Z1519" s="24">
        <f t="shared" si="460"/>
        <v>12</v>
      </c>
      <c r="AA1519" s="22">
        <f t="shared" si="461"/>
        <v>1.9716666666666667</v>
      </c>
      <c r="AB1519" s="22">
        <f t="shared" si="462"/>
        <v>23.66</v>
      </c>
      <c r="AC1519" s="22">
        <f t="shared" si="463"/>
        <v>0</v>
      </c>
      <c r="AD1519" s="22">
        <f t="shared" si="464"/>
        <v>-7.9999999999999183E-2</v>
      </c>
      <c r="AE1519" s="24"/>
      <c r="AF1519" s="4">
        <v>23.66</v>
      </c>
      <c r="AG1519" s="4">
        <v>0</v>
      </c>
      <c r="AH1519" s="4">
        <f t="shared" si="465"/>
        <v>23.66</v>
      </c>
    </row>
    <row r="1520" spans="1:34">
      <c r="A1520" s="16" t="s">
        <v>3284</v>
      </c>
      <c r="B1520" s="16" t="s">
        <v>3285</v>
      </c>
      <c r="C1520" s="16" t="s">
        <v>1314</v>
      </c>
      <c r="D1520" s="19">
        <v>37622</v>
      </c>
      <c r="E1520" s="16" t="s">
        <v>111</v>
      </c>
      <c r="F1520" s="20">
        <v>20</v>
      </c>
      <c r="G1520" s="20">
        <v>0</v>
      </c>
      <c r="H1520" s="20">
        <v>0</v>
      </c>
      <c r="I1520" s="20">
        <v>4</v>
      </c>
      <c r="J1520" s="21">
        <f t="shared" si="453"/>
        <v>4</v>
      </c>
      <c r="K1520" s="22">
        <v>663.82</v>
      </c>
      <c r="L1520" s="19">
        <v>44804</v>
      </c>
      <c r="M1520" s="22">
        <v>652.74</v>
      </c>
      <c r="N1520" s="22">
        <v>11.08</v>
      </c>
      <c r="O1520" s="22">
        <f t="shared" si="454"/>
        <v>33.200000000000003</v>
      </c>
      <c r="P1520" s="22">
        <v>22.12</v>
      </c>
      <c r="Q1520" s="22">
        <f t="shared" si="455"/>
        <v>2.7650000000000001</v>
      </c>
      <c r="R1520" s="22">
        <f t="shared" si="456"/>
        <v>11.06</v>
      </c>
      <c r="S1520" s="22">
        <f t="shared" si="457"/>
        <v>2.000000000000135E-2</v>
      </c>
      <c r="U1520" s="22">
        <v>33.200000000000003</v>
      </c>
      <c r="V1520" s="23">
        <v>20</v>
      </c>
      <c r="W1520" s="41">
        <v>20</v>
      </c>
      <c r="X1520" s="23">
        <f t="shared" si="458"/>
        <v>0</v>
      </c>
      <c r="Y1520" s="24">
        <f t="shared" si="459"/>
        <v>0</v>
      </c>
      <c r="Z1520" s="24">
        <f t="shared" si="460"/>
        <v>12</v>
      </c>
      <c r="AA1520" s="22">
        <f t="shared" si="461"/>
        <v>2.7666666666666671</v>
      </c>
      <c r="AB1520" s="22">
        <f t="shared" si="462"/>
        <v>33.200000000000003</v>
      </c>
      <c r="AC1520" s="22">
        <f t="shared" si="463"/>
        <v>0</v>
      </c>
      <c r="AD1520" s="22">
        <f t="shared" si="464"/>
        <v>-2.000000000000135E-2</v>
      </c>
      <c r="AE1520" s="24"/>
      <c r="AF1520" s="4">
        <v>33.200000000000003</v>
      </c>
      <c r="AG1520" s="4">
        <v>0</v>
      </c>
      <c r="AH1520" s="4">
        <f t="shared" si="465"/>
        <v>33.200000000000003</v>
      </c>
    </row>
    <row r="1521" spans="1:34">
      <c r="A1521" s="16" t="s">
        <v>3286</v>
      </c>
      <c r="B1521" s="16" t="s">
        <v>3287</v>
      </c>
      <c r="C1521" s="16" t="s">
        <v>2268</v>
      </c>
      <c r="D1521" s="19">
        <v>37561</v>
      </c>
      <c r="E1521" s="16" t="s">
        <v>111</v>
      </c>
      <c r="F1521" s="20">
        <v>20</v>
      </c>
      <c r="G1521" s="20">
        <v>0</v>
      </c>
      <c r="H1521" s="20">
        <v>0</v>
      </c>
      <c r="I1521" s="20">
        <v>2</v>
      </c>
      <c r="J1521" s="21">
        <f t="shared" si="453"/>
        <v>2</v>
      </c>
      <c r="K1521" s="22">
        <v>115.43</v>
      </c>
      <c r="L1521" s="19">
        <v>44804</v>
      </c>
      <c r="M1521" s="22">
        <v>114.43</v>
      </c>
      <c r="N1521" s="22">
        <v>1</v>
      </c>
      <c r="O1521" s="22">
        <f t="shared" si="454"/>
        <v>4.84</v>
      </c>
      <c r="P1521" s="22">
        <v>3.84</v>
      </c>
      <c r="Q1521" s="22">
        <f t="shared" si="455"/>
        <v>0.48</v>
      </c>
      <c r="R1521" s="22">
        <f>+Q1521*3</f>
        <v>1.44</v>
      </c>
      <c r="S1521" s="22">
        <f t="shared" si="457"/>
        <v>-0.43999999999999995</v>
      </c>
      <c r="U1521" s="22">
        <v>4.84</v>
      </c>
      <c r="V1521" s="23">
        <v>20</v>
      </c>
      <c r="W1521" s="41">
        <v>20</v>
      </c>
      <c r="X1521" s="23">
        <f t="shared" si="458"/>
        <v>0</v>
      </c>
      <c r="Y1521" s="24">
        <f t="shared" si="459"/>
        <v>0</v>
      </c>
      <c r="Z1521" s="24">
        <f t="shared" si="460"/>
        <v>10</v>
      </c>
      <c r="AA1521" s="22">
        <f t="shared" si="461"/>
        <v>0.48399999999999999</v>
      </c>
      <c r="AB1521" s="22">
        <f>+AA1521*10</f>
        <v>4.84</v>
      </c>
      <c r="AC1521" s="22">
        <f t="shared" si="463"/>
        <v>0</v>
      </c>
      <c r="AD1521" s="22">
        <f t="shared" si="464"/>
        <v>0.43999999999999995</v>
      </c>
      <c r="AE1521" s="24"/>
      <c r="AF1521" s="4">
        <v>4.84</v>
      </c>
      <c r="AG1521" s="4">
        <v>0</v>
      </c>
      <c r="AH1521" s="4">
        <f t="shared" si="465"/>
        <v>4.84</v>
      </c>
    </row>
    <row r="1522" spans="1:34">
      <c r="A1522" s="16" t="s">
        <v>3288</v>
      </c>
      <c r="B1522" s="16" t="s">
        <v>3289</v>
      </c>
      <c r="C1522" s="16" t="s">
        <v>2308</v>
      </c>
      <c r="D1522" s="19">
        <v>37681</v>
      </c>
      <c r="E1522" s="16" t="s">
        <v>111</v>
      </c>
      <c r="F1522" s="20">
        <v>20</v>
      </c>
      <c r="G1522" s="20">
        <v>0</v>
      </c>
      <c r="H1522" s="20">
        <v>0</v>
      </c>
      <c r="I1522" s="20">
        <v>6</v>
      </c>
      <c r="J1522" s="21">
        <f t="shared" si="453"/>
        <v>6</v>
      </c>
      <c r="K1522" s="22">
        <v>662.4</v>
      </c>
      <c r="L1522" s="19">
        <v>44804</v>
      </c>
      <c r="M1522" s="22">
        <v>645.84</v>
      </c>
      <c r="N1522" s="22">
        <v>16.559999999999999</v>
      </c>
      <c r="O1522" s="22">
        <f t="shared" si="454"/>
        <v>38.64</v>
      </c>
      <c r="P1522" s="22">
        <v>22.08</v>
      </c>
      <c r="Q1522" s="22">
        <f t="shared" si="455"/>
        <v>2.76</v>
      </c>
      <c r="R1522" s="22">
        <f t="shared" si="456"/>
        <v>11.04</v>
      </c>
      <c r="S1522" s="22">
        <f t="shared" si="457"/>
        <v>5.5200000000000031</v>
      </c>
      <c r="U1522" s="22">
        <v>38.64</v>
      </c>
      <c r="V1522" s="23">
        <v>20</v>
      </c>
      <c r="W1522" s="41">
        <v>20</v>
      </c>
      <c r="X1522" s="23">
        <f t="shared" si="458"/>
        <v>0</v>
      </c>
      <c r="Y1522" s="24">
        <f t="shared" si="459"/>
        <v>0</v>
      </c>
      <c r="Z1522" s="24">
        <f t="shared" si="460"/>
        <v>14</v>
      </c>
      <c r="AA1522" s="22">
        <f t="shared" si="461"/>
        <v>2.7600000000000002</v>
      </c>
      <c r="AB1522" s="22">
        <f t="shared" si="462"/>
        <v>33.120000000000005</v>
      </c>
      <c r="AC1522" s="22">
        <f t="shared" si="463"/>
        <v>5.519999999999996</v>
      </c>
      <c r="AD1522" s="22">
        <f t="shared" si="464"/>
        <v>-7.1054273576010019E-15</v>
      </c>
      <c r="AE1522" s="24"/>
      <c r="AF1522" s="4">
        <v>33.120000000000005</v>
      </c>
      <c r="AG1522" s="4">
        <v>0</v>
      </c>
      <c r="AH1522" s="4">
        <f t="shared" si="465"/>
        <v>33.120000000000005</v>
      </c>
    </row>
    <row r="1523" spans="1:34">
      <c r="A1523" s="16" t="s">
        <v>3290</v>
      </c>
      <c r="B1523" s="16" t="s">
        <v>3291</v>
      </c>
      <c r="C1523" s="16" t="s">
        <v>2308</v>
      </c>
      <c r="D1523" s="19">
        <v>37712</v>
      </c>
      <c r="E1523" s="16" t="s">
        <v>111</v>
      </c>
      <c r="F1523" s="20">
        <v>20</v>
      </c>
      <c r="G1523" s="20">
        <v>0</v>
      </c>
      <c r="H1523" s="20">
        <v>0</v>
      </c>
      <c r="I1523" s="20">
        <v>7</v>
      </c>
      <c r="J1523" s="21">
        <f t="shared" si="453"/>
        <v>7</v>
      </c>
      <c r="K1523" s="22">
        <v>455.7</v>
      </c>
      <c r="L1523" s="19">
        <v>44804</v>
      </c>
      <c r="M1523" s="22">
        <v>442.51</v>
      </c>
      <c r="N1523" s="22">
        <v>13.19</v>
      </c>
      <c r="O1523" s="22">
        <f t="shared" si="454"/>
        <v>28.38</v>
      </c>
      <c r="P1523" s="22">
        <v>15.19</v>
      </c>
      <c r="Q1523" s="22">
        <f t="shared" si="455"/>
        <v>1.8987499999999999</v>
      </c>
      <c r="R1523" s="22">
        <f t="shared" si="456"/>
        <v>7.5949999999999998</v>
      </c>
      <c r="S1523" s="22">
        <f t="shared" si="457"/>
        <v>5.5949999999999998</v>
      </c>
      <c r="U1523" s="22">
        <v>28.38</v>
      </c>
      <c r="V1523" s="23">
        <v>20</v>
      </c>
      <c r="W1523" s="41">
        <v>20</v>
      </c>
      <c r="X1523" s="23">
        <f t="shared" si="458"/>
        <v>0</v>
      </c>
      <c r="Y1523" s="24">
        <f t="shared" si="459"/>
        <v>0</v>
      </c>
      <c r="Z1523" s="24">
        <f t="shared" si="460"/>
        <v>15</v>
      </c>
      <c r="AA1523" s="22">
        <f t="shared" si="461"/>
        <v>1.8919999999999999</v>
      </c>
      <c r="AB1523" s="22">
        <f t="shared" si="462"/>
        <v>22.704000000000001</v>
      </c>
      <c r="AC1523" s="22">
        <f t="shared" si="463"/>
        <v>5.6759999999999984</v>
      </c>
      <c r="AD1523" s="22">
        <f t="shared" si="464"/>
        <v>8.0999999999998629E-2</v>
      </c>
      <c r="AE1523" s="24"/>
      <c r="AF1523" s="4">
        <v>22.704000000000001</v>
      </c>
      <c r="AG1523" s="4">
        <v>0</v>
      </c>
      <c r="AH1523" s="4">
        <f t="shared" si="465"/>
        <v>22.704000000000001</v>
      </c>
    </row>
    <row r="1524" spans="1:34">
      <c r="A1524" s="16" t="s">
        <v>3292</v>
      </c>
      <c r="B1524" s="16" t="s">
        <v>3293</v>
      </c>
      <c r="C1524" s="16" t="s">
        <v>2284</v>
      </c>
      <c r="D1524" s="19">
        <v>37712</v>
      </c>
      <c r="E1524" s="16" t="s">
        <v>111</v>
      </c>
      <c r="F1524" s="20">
        <v>20</v>
      </c>
      <c r="G1524" s="20">
        <v>0</v>
      </c>
      <c r="H1524" s="20">
        <v>0</v>
      </c>
      <c r="I1524" s="20">
        <v>7</v>
      </c>
      <c r="J1524" s="21">
        <f t="shared" si="453"/>
        <v>7</v>
      </c>
      <c r="K1524" s="22">
        <v>203.31</v>
      </c>
      <c r="L1524" s="19">
        <v>44804</v>
      </c>
      <c r="M1524" s="22">
        <v>197.48</v>
      </c>
      <c r="N1524" s="22">
        <v>5.83</v>
      </c>
      <c r="O1524" s="22">
        <f t="shared" si="454"/>
        <v>12.61</v>
      </c>
      <c r="P1524" s="22">
        <v>6.78</v>
      </c>
      <c r="Q1524" s="22">
        <f t="shared" si="455"/>
        <v>0.84750000000000003</v>
      </c>
      <c r="R1524" s="22">
        <f t="shared" si="456"/>
        <v>3.39</v>
      </c>
      <c r="S1524" s="22">
        <f t="shared" si="457"/>
        <v>2.4399999999999991</v>
      </c>
      <c r="U1524" s="22">
        <v>12.61</v>
      </c>
      <c r="V1524" s="23">
        <v>20</v>
      </c>
      <c r="W1524" s="41">
        <v>20</v>
      </c>
      <c r="X1524" s="23">
        <f t="shared" si="458"/>
        <v>0</v>
      </c>
      <c r="Y1524" s="24">
        <f t="shared" si="459"/>
        <v>0</v>
      </c>
      <c r="Z1524" s="24">
        <f t="shared" si="460"/>
        <v>15</v>
      </c>
      <c r="AA1524" s="22">
        <f t="shared" si="461"/>
        <v>0.84066666666666667</v>
      </c>
      <c r="AB1524" s="22">
        <f t="shared" si="462"/>
        <v>10.088000000000001</v>
      </c>
      <c r="AC1524" s="22">
        <f t="shared" si="463"/>
        <v>2.5219999999999985</v>
      </c>
      <c r="AD1524" s="22">
        <f t="shared" si="464"/>
        <v>8.1999999999999407E-2</v>
      </c>
      <c r="AE1524" s="24"/>
      <c r="AF1524" s="4">
        <v>10.088000000000001</v>
      </c>
      <c r="AG1524" s="4">
        <v>0</v>
      </c>
      <c r="AH1524" s="4">
        <f t="shared" si="465"/>
        <v>10.088000000000001</v>
      </c>
    </row>
    <row r="1525" spans="1:34">
      <c r="A1525" s="16" t="s">
        <v>3294</v>
      </c>
      <c r="B1525" s="16" t="s">
        <v>3295</v>
      </c>
      <c r="C1525" s="16" t="s">
        <v>2308</v>
      </c>
      <c r="D1525" s="19">
        <v>37742</v>
      </c>
      <c r="E1525" s="16" t="s">
        <v>111</v>
      </c>
      <c r="F1525" s="20">
        <v>20</v>
      </c>
      <c r="G1525" s="20">
        <v>0</v>
      </c>
      <c r="H1525" s="20">
        <v>0</v>
      </c>
      <c r="I1525" s="20">
        <v>8</v>
      </c>
      <c r="J1525" s="21">
        <f t="shared" si="453"/>
        <v>8</v>
      </c>
      <c r="K1525" s="22">
        <v>548.13</v>
      </c>
      <c r="L1525" s="19">
        <v>44804</v>
      </c>
      <c r="M1525" s="22">
        <v>529.91999999999996</v>
      </c>
      <c r="N1525" s="22">
        <v>18.21</v>
      </c>
      <c r="O1525" s="22">
        <f t="shared" si="454"/>
        <v>36.480000000000004</v>
      </c>
      <c r="P1525" s="22">
        <v>18.27</v>
      </c>
      <c r="Q1525" s="22">
        <f t="shared" si="455"/>
        <v>2.2837499999999999</v>
      </c>
      <c r="R1525" s="22">
        <f t="shared" si="456"/>
        <v>9.1349999999999998</v>
      </c>
      <c r="S1525" s="22">
        <f t="shared" si="457"/>
        <v>9.0750000000000046</v>
      </c>
      <c r="U1525" s="22">
        <v>36.480000000000004</v>
      </c>
      <c r="V1525" s="23">
        <v>20</v>
      </c>
      <c r="W1525" s="41">
        <v>20</v>
      </c>
      <c r="X1525" s="23">
        <f t="shared" si="458"/>
        <v>0</v>
      </c>
      <c r="Y1525" s="24">
        <f t="shared" si="459"/>
        <v>0</v>
      </c>
      <c r="Z1525" s="24">
        <f t="shared" si="460"/>
        <v>16</v>
      </c>
      <c r="AA1525" s="22">
        <f t="shared" si="461"/>
        <v>2.2800000000000002</v>
      </c>
      <c r="AB1525" s="22">
        <f t="shared" si="462"/>
        <v>27.360000000000003</v>
      </c>
      <c r="AC1525" s="22">
        <f t="shared" si="463"/>
        <v>9.120000000000001</v>
      </c>
      <c r="AD1525" s="22">
        <f t="shared" si="464"/>
        <v>4.4999999999996376E-2</v>
      </c>
      <c r="AE1525" s="24"/>
      <c r="AF1525" s="4">
        <v>27.360000000000003</v>
      </c>
      <c r="AG1525" s="4">
        <v>0</v>
      </c>
      <c r="AH1525" s="4">
        <f t="shared" si="465"/>
        <v>27.360000000000003</v>
      </c>
    </row>
    <row r="1526" spans="1:34">
      <c r="A1526" s="16" t="s">
        <v>3296</v>
      </c>
      <c r="B1526" s="16" t="s">
        <v>3297</v>
      </c>
      <c r="C1526" s="16" t="s">
        <v>2308</v>
      </c>
      <c r="D1526" s="19">
        <v>37773</v>
      </c>
      <c r="E1526" s="16" t="s">
        <v>111</v>
      </c>
      <c r="F1526" s="20">
        <v>20</v>
      </c>
      <c r="G1526" s="20">
        <v>0</v>
      </c>
      <c r="H1526" s="20">
        <v>0</v>
      </c>
      <c r="I1526" s="20">
        <v>9</v>
      </c>
      <c r="J1526" s="21">
        <f t="shared" si="453"/>
        <v>9</v>
      </c>
      <c r="K1526" s="22">
        <v>754.25</v>
      </c>
      <c r="L1526" s="19">
        <v>44804</v>
      </c>
      <c r="M1526" s="22">
        <v>725.92</v>
      </c>
      <c r="N1526" s="22">
        <v>28.33</v>
      </c>
      <c r="O1526" s="22">
        <f t="shared" si="454"/>
        <v>53.47</v>
      </c>
      <c r="P1526" s="22">
        <v>25.14</v>
      </c>
      <c r="Q1526" s="22">
        <f t="shared" si="455"/>
        <v>3.1425000000000001</v>
      </c>
      <c r="R1526" s="22">
        <f t="shared" si="456"/>
        <v>12.57</v>
      </c>
      <c r="S1526" s="22">
        <f t="shared" si="457"/>
        <v>15.759999999999998</v>
      </c>
      <c r="U1526" s="22">
        <v>53.47</v>
      </c>
      <c r="V1526" s="23">
        <v>20</v>
      </c>
      <c r="W1526" s="41">
        <v>20</v>
      </c>
      <c r="X1526" s="23">
        <f t="shared" si="458"/>
        <v>0</v>
      </c>
      <c r="Y1526" s="24">
        <f t="shared" si="459"/>
        <v>0</v>
      </c>
      <c r="Z1526" s="24">
        <f t="shared" si="460"/>
        <v>17</v>
      </c>
      <c r="AA1526" s="22">
        <f t="shared" si="461"/>
        <v>3.1452941176470586</v>
      </c>
      <c r="AB1526" s="22">
        <f t="shared" si="462"/>
        <v>37.743529411764705</v>
      </c>
      <c r="AC1526" s="22">
        <f t="shared" si="463"/>
        <v>15.726470588235294</v>
      </c>
      <c r="AD1526" s="22">
        <f t="shared" si="464"/>
        <v>-3.3529411764703809E-2</v>
      </c>
      <c r="AE1526" s="24"/>
      <c r="AF1526" s="4">
        <v>37.743529411764705</v>
      </c>
      <c r="AG1526" s="4">
        <v>0</v>
      </c>
      <c r="AH1526" s="4">
        <f t="shared" si="465"/>
        <v>37.743529411764705</v>
      </c>
    </row>
    <row r="1527" spans="1:34">
      <c r="A1527" s="16" t="s">
        <v>3298</v>
      </c>
      <c r="B1527" s="16" t="s">
        <v>3299</v>
      </c>
      <c r="C1527" s="16" t="s">
        <v>2472</v>
      </c>
      <c r="D1527" s="19">
        <v>37773</v>
      </c>
      <c r="E1527" s="16" t="s">
        <v>111</v>
      </c>
      <c r="F1527" s="20">
        <v>20</v>
      </c>
      <c r="G1527" s="20">
        <v>0</v>
      </c>
      <c r="H1527" s="20">
        <v>0</v>
      </c>
      <c r="I1527" s="20">
        <v>9</v>
      </c>
      <c r="J1527" s="21">
        <f t="shared" si="453"/>
        <v>9</v>
      </c>
      <c r="K1527" s="22">
        <v>309.39999999999998</v>
      </c>
      <c r="L1527" s="19">
        <v>44804</v>
      </c>
      <c r="M1527" s="22">
        <v>297.81</v>
      </c>
      <c r="N1527" s="22">
        <v>11.59</v>
      </c>
      <c r="O1527" s="22">
        <f t="shared" si="454"/>
        <v>21.9</v>
      </c>
      <c r="P1527" s="22">
        <v>10.31</v>
      </c>
      <c r="Q1527" s="22">
        <f t="shared" si="455"/>
        <v>1.2887500000000001</v>
      </c>
      <c r="R1527" s="22">
        <f t="shared" si="456"/>
        <v>5.1550000000000002</v>
      </c>
      <c r="S1527" s="22">
        <f t="shared" si="457"/>
        <v>6.4349999999999978</v>
      </c>
      <c r="U1527" s="22">
        <v>21.9</v>
      </c>
      <c r="V1527" s="23">
        <v>20</v>
      </c>
      <c r="W1527" s="41">
        <v>20</v>
      </c>
      <c r="X1527" s="23">
        <f t="shared" si="458"/>
        <v>0</v>
      </c>
      <c r="Y1527" s="24">
        <f t="shared" si="459"/>
        <v>0</v>
      </c>
      <c r="Z1527" s="24">
        <f t="shared" si="460"/>
        <v>17</v>
      </c>
      <c r="AA1527" s="22">
        <f t="shared" si="461"/>
        <v>1.2882352941176469</v>
      </c>
      <c r="AB1527" s="22">
        <f t="shared" si="462"/>
        <v>15.458823529411763</v>
      </c>
      <c r="AC1527" s="22">
        <f t="shared" si="463"/>
        <v>6.4411764705882355</v>
      </c>
      <c r="AD1527" s="22">
        <f t="shared" si="464"/>
        <v>6.1764705882376703E-3</v>
      </c>
      <c r="AE1527" s="24"/>
      <c r="AF1527" s="4">
        <v>15.458823529411763</v>
      </c>
      <c r="AG1527" s="4">
        <v>0</v>
      </c>
      <c r="AH1527" s="4">
        <f t="shared" si="465"/>
        <v>15.458823529411763</v>
      </c>
    </row>
    <row r="1528" spans="1:34">
      <c r="A1528" s="16" t="s">
        <v>3300</v>
      </c>
      <c r="B1528" s="16" t="s">
        <v>3301</v>
      </c>
      <c r="C1528" s="16" t="s">
        <v>2436</v>
      </c>
      <c r="D1528" s="19">
        <v>37803</v>
      </c>
      <c r="E1528" s="16" t="s">
        <v>111</v>
      </c>
      <c r="F1528" s="20">
        <v>20</v>
      </c>
      <c r="G1528" s="20">
        <v>0</v>
      </c>
      <c r="H1528" s="20">
        <v>0</v>
      </c>
      <c r="I1528" s="20">
        <v>10</v>
      </c>
      <c r="J1528" s="21">
        <f t="shared" si="453"/>
        <v>10</v>
      </c>
      <c r="K1528" s="22">
        <v>60.22</v>
      </c>
      <c r="L1528" s="19">
        <v>44804</v>
      </c>
      <c r="M1528" s="22">
        <v>57.69</v>
      </c>
      <c r="N1528" s="22">
        <v>2.5299999999999998</v>
      </c>
      <c r="O1528" s="22">
        <f t="shared" si="454"/>
        <v>4.5299999999999994</v>
      </c>
      <c r="P1528" s="22">
        <v>2</v>
      </c>
      <c r="Q1528" s="22">
        <f t="shared" si="455"/>
        <v>0.25</v>
      </c>
      <c r="R1528" s="22">
        <f t="shared" si="456"/>
        <v>1</v>
      </c>
      <c r="S1528" s="22">
        <f t="shared" si="457"/>
        <v>1.5299999999999994</v>
      </c>
      <c r="U1528" s="22">
        <v>4.5299999999999994</v>
      </c>
      <c r="V1528" s="23">
        <v>20</v>
      </c>
      <c r="W1528" s="41">
        <v>20</v>
      </c>
      <c r="X1528" s="23">
        <f t="shared" si="458"/>
        <v>0</v>
      </c>
      <c r="Y1528" s="24">
        <f t="shared" si="459"/>
        <v>0</v>
      </c>
      <c r="Z1528" s="24">
        <f t="shared" si="460"/>
        <v>18</v>
      </c>
      <c r="AA1528" s="22">
        <f t="shared" si="461"/>
        <v>0.25166666666666665</v>
      </c>
      <c r="AB1528" s="22">
        <f t="shared" si="462"/>
        <v>3.0199999999999996</v>
      </c>
      <c r="AC1528" s="22">
        <f t="shared" si="463"/>
        <v>1.5099999999999998</v>
      </c>
      <c r="AD1528" s="22">
        <f t="shared" si="464"/>
        <v>-1.9999999999999574E-2</v>
      </c>
      <c r="AE1528" s="24"/>
      <c r="AF1528" s="4">
        <v>3.0199999999999996</v>
      </c>
      <c r="AG1528" s="4">
        <v>0</v>
      </c>
      <c r="AH1528" s="4">
        <f t="shared" si="465"/>
        <v>3.0199999999999996</v>
      </c>
    </row>
    <row r="1529" spans="1:34">
      <c r="A1529" s="16" t="s">
        <v>3302</v>
      </c>
      <c r="B1529" s="16" t="s">
        <v>3303</v>
      </c>
      <c r="C1529" s="16" t="s">
        <v>1340</v>
      </c>
      <c r="D1529" s="19">
        <v>37803</v>
      </c>
      <c r="E1529" s="16" t="s">
        <v>111</v>
      </c>
      <c r="F1529" s="20">
        <v>20</v>
      </c>
      <c r="G1529" s="20">
        <v>0</v>
      </c>
      <c r="H1529" s="20">
        <v>0</v>
      </c>
      <c r="I1529" s="20">
        <v>10</v>
      </c>
      <c r="J1529" s="21">
        <f t="shared" si="453"/>
        <v>10</v>
      </c>
      <c r="K1529" s="22">
        <v>102.52</v>
      </c>
      <c r="L1529" s="19">
        <v>44804</v>
      </c>
      <c r="M1529" s="22">
        <v>98.33</v>
      </c>
      <c r="N1529" s="22">
        <v>4.1900000000000004</v>
      </c>
      <c r="O1529" s="22">
        <f t="shared" si="454"/>
        <v>7.61</v>
      </c>
      <c r="P1529" s="22">
        <v>3.42</v>
      </c>
      <c r="Q1529" s="22">
        <f t="shared" si="455"/>
        <v>0.42749999999999999</v>
      </c>
      <c r="R1529" s="22">
        <f t="shared" si="456"/>
        <v>1.71</v>
      </c>
      <c r="S1529" s="22">
        <f t="shared" si="457"/>
        <v>2.4800000000000004</v>
      </c>
      <c r="U1529" s="22">
        <v>7.61</v>
      </c>
      <c r="V1529" s="23">
        <v>20</v>
      </c>
      <c r="W1529" s="41">
        <v>20</v>
      </c>
      <c r="X1529" s="23">
        <f t="shared" si="458"/>
        <v>0</v>
      </c>
      <c r="Y1529" s="24">
        <f t="shared" si="459"/>
        <v>0</v>
      </c>
      <c r="Z1529" s="24">
        <f t="shared" si="460"/>
        <v>18</v>
      </c>
      <c r="AA1529" s="22">
        <f t="shared" si="461"/>
        <v>0.42277777777777781</v>
      </c>
      <c r="AB1529" s="22">
        <f t="shared" si="462"/>
        <v>5.0733333333333341</v>
      </c>
      <c r="AC1529" s="22">
        <f t="shared" si="463"/>
        <v>2.5366666666666662</v>
      </c>
      <c r="AD1529" s="22">
        <f t="shared" si="464"/>
        <v>5.6666666666665755E-2</v>
      </c>
      <c r="AE1529" s="24"/>
      <c r="AF1529" s="4">
        <v>5.0733333333333341</v>
      </c>
      <c r="AG1529" s="4">
        <v>0</v>
      </c>
      <c r="AH1529" s="4">
        <f t="shared" si="465"/>
        <v>5.0733333333333341</v>
      </c>
    </row>
    <row r="1530" spans="1:34">
      <c r="A1530" s="16" t="s">
        <v>3304</v>
      </c>
      <c r="B1530" s="16" t="s">
        <v>3305</v>
      </c>
      <c r="C1530" s="16" t="s">
        <v>2308</v>
      </c>
      <c r="D1530" s="19">
        <v>37803</v>
      </c>
      <c r="E1530" s="16" t="s">
        <v>111</v>
      </c>
      <c r="F1530" s="20">
        <v>20</v>
      </c>
      <c r="G1530" s="20">
        <v>0</v>
      </c>
      <c r="H1530" s="20">
        <v>0</v>
      </c>
      <c r="I1530" s="20">
        <v>10</v>
      </c>
      <c r="J1530" s="21">
        <f t="shared" si="453"/>
        <v>10</v>
      </c>
      <c r="K1530" s="22">
        <v>1421.91</v>
      </c>
      <c r="L1530" s="19">
        <v>44804</v>
      </c>
      <c r="M1530" s="22">
        <v>1362.76</v>
      </c>
      <c r="N1530" s="22">
        <v>59.15</v>
      </c>
      <c r="O1530" s="22">
        <f t="shared" si="454"/>
        <v>106.55</v>
      </c>
      <c r="P1530" s="22">
        <v>47.4</v>
      </c>
      <c r="Q1530" s="22">
        <f t="shared" si="455"/>
        <v>5.9249999999999998</v>
      </c>
      <c r="R1530" s="22">
        <f t="shared" si="456"/>
        <v>23.7</v>
      </c>
      <c r="S1530" s="22">
        <f t="shared" si="457"/>
        <v>35.450000000000003</v>
      </c>
      <c r="U1530" s="22">
        <v>106.55</v>
      </c>
      <c r="V1530" s="23">
        <v>20</v>
      </c>
      <c r="W1530" s="41">
        <v>20</v>
      </c>
      <c r="X1530" s="23">
        <f t="shared" si="458"/>
        <v>0</v>
      </c>
      <c r="Y1530" s="24">
        <f t="shared" si="459"/>
        <v>0</v>
      </c>
      <c r="Z1530" s="24">
        <f t="shared" si="460"/>
        <v>18</v>
      </c>
      <c r="AA1530" s="22">
        <f t="shared" si="461"/>
        <v>5.9194444444444443</v>
      </c>
      <c r="AB1530" s="22">
        <f t="shared" si="462"/>
        <v>71.033333333333331</v>
      </c>
      <c r="AC1530" s="22">
        <f t="shared" si="463"/>
        <v>35.516666666666666</v>
      </c>
      <c r="AD1530" s="22">
        <f t="shared" si="464"/>
        <v>6.6666666666662877E-2</v>
      </c>
      <c r="AE1530" s="24"/>
      <c r="AF1530" s="4">
        <v>71.033333333333331</v>
      </c>
      <c r="AG1530" s="4">
        <v>0</v>
      </c>
      <c r="AH1530" s="4">
        <f t="shared" si="465"/>
        <v>71.033333333333331</v>
      </c>
    </row>
    <row r="1531" spans="1:34">
      <c r="A1531" s="16" t="s">
        <v>3306</v>
      </c>
      <c r="B1531" s="16" t="s">
        <v>3307</v>
      </c>
      <c r="C1531" s="16" t="s">
        <v>2308</v>
      </c>
      <c r="D1531" s="19">
        <v>37834</v>
      </c>
      <c r="E1531" s="16" t="s">
        <v>111</v>
      </c>
      <c r="F1531" s="20">
        <v>20</v>
      </c>
      <c r="G1531" s="20">
        <v>0</v>
      </c>
      <c r="H1531" s="20">
        <v>0</v>
      </c>
      <c r="I1531" s="20">
        <v>11</v>
      </c>
      <c r="J1531" s="21">
        <f t="shared" si="453"/>
        <v>11</v>
      </c>
      <c r="K1531" s="22">
        <v>2063.92</v>
      </c>
      <c r="L1531" s="19">
        <v>44804</v>
      </c>
      <c r="M1531" s="22">
        <v>1969.4</v>
      </c>
      <c r="N1531" s="22">
        <v>94.52</v>
      </c>
      <c r="O1531" s="22">
        <f t="shared" si="454"/>
        <v>163.32</v>
      </c>
      <c r="P1531" s="22">
        <v>68.8</v>
      </c>
      <c r="Q1531" s="22">
        <f t="shared" si="455"/>
        <v>8.6</v>
      </c>
      <c r="R1531" s="22">
        <f t="shared" si="456"/>
        <v>34.4</v>
      </c>
      <c r="S1531" s="22">
        <f t="shared" si="457"/>
        <v>60.12</v>
      </c>
      <c r="U1531" s="22">
        <v>163.32</v>
      </c>
      <c r="V1531" s="23">
        <v>20</v>
      </c>
      <c r="W1531" s="41">
        <v>20</v>
      </c>
      <c r="X1531" s="23">
        <f t="shared" si="458"/>
        <v>0</v>
      </c>
      <c r="Y1531" s="24">
        <f t="shared" si="459"/>
        <v>0</v>
      </c>
      <c r="Z1531" s="24">
        <f t="shared" si="460"/>
        <v>19</v>
      </c>
      <c r="AA1531" s="22">
        <f t="shared" si="461"/>
        <v>8.59578947368421</v>
      </c>
      <c r="AB1531" s="22">
        <f t="shared" si="462"/>
        <v>103.14947368421052</v>
      </c>
      <c r="AC1531" s="22">
        <f t="shared" si="463"/>
        <v>60.170526315789473</v>
      </c>
      <c r="AD1531" s="22">
        <f t="shared" si="464"/>
        <v>5.0526315789475973E-2</v>
      </c>
      <c r="AE1531" s="24"/>
      <c r="AF1531" s="4">
        <v>103.14947368421052</v>
      </c>
      <c r="AG1531" s="4">
        <v>0</v>
      </c>
      <c r="AH1531" s="4">
        <f t="shared" si="465"/>
        <v>103.14947368421052</v>
      </c>
    </row>
    <row r="1532" spans="1:34">
      <c r="A1532" s="16" t="s">
        <v>3308</v>
      </c>
      <c r="B1532" s="16" t="s">
        <v>3309</v>
      </c>
      <c r="C1532" s="16" t="s">
        <v>2308</v>
      </c>
      <c r="D1532" s="19">
        <v>37865</v>
      </c>
      <c r="E1532" s="16" t="s">
        <v>111</v>
      </c>
      <c r="F1532" s="20">
        <v>20</v>
      </c>
      <c r="G1532" s="20">
        <v>0</v>
      </c>
      <c r="H1532" s="20">
        <v>1</v>
      </c>
      <c r="I1532" s="20">
        <v>0</v>
      </c>
      <c r="J1532" s="21">
        <f t="shared" si="453"/>
        <v>12</v>
      </c>
      <c r="K1532" s="22">
        <v>1923.14</v>
      </c>
      <c r="L1532" s="19">
        <v>44804</v>
      </c>
      <c r="M1532" s="22">
        <v>1827.03</v>
      </c>
      <c r="N1532" s="22">
        <v>96.11</v>
      </c>
      <c r="O1532" s="22">
        <f t="shared" si="454"/>
        <v>160.20999999999998</v>
      </c>
      <c r="P1532" s="22">
        <v>64.099999999999994</v>
      </c>
      <c r="Q1532" s="22">
        <f t="shared" si="455"/>
        <v>8.0124999999999993</v>
      </c>
      <c r="R1532" s="22">
        <f t="shared" si="456"/>
        <v>32.049999999999997</v>
      </c>
      <c r="S1532" s="22">
        <f t="shared" si="457"/>
        <v>64.059999999999988</v>
      </c>
      <c r="U1532" s="22">
        <v>160.20999999999998</v>
      </c>
      <c r="V1532" s="23">
        <v>20</v>
      </c>
      <c r="W1532" s="41">
        <v>20</v>
      </c>
      <c r="X1532" s="23">
        <f t="shared" si="458"/>
        <v>0</v>
      </c>
      <c r="Y1532" s="24">
        <f t="shared" si="459"/>
        <v>0</v>
      </c>
      <c r="Z1532" s="24">
        <f t="shared" si="460"/>
        <v>20</v>
      </c>
      <c r="AA1532" s="22">
        <f t="shared" si="461"/>
        <v>8.0104999999999986</v>
      </c>
      <c r="AB1532" s="22">
        <f t="shared" si="462"/>
        <v>96.125999999999976</v>
      </c>
      <c r="AC1532" s="22">
        <f t="shared" si="463"/>
        <v>64.084000000000003</v>
      </c>
      <c r="AD1532" s="22">
        <f t="shared" si="464"/>
        <v>2.400000000001512E-2</v>
      </c>
      <c r="AE1532" s="24"/>
      <c r="AF1532" s="4">
        <v>96.125999999999976</v>
      </c>
      <c r="AG1532" s="4">
        <v>0</v>
      </c>
      <c r="AH1532" s="4">
        <f t="shared" si="465"/>
        <v>96.125999999999976</v>
      </c>
    </row>
    <row r="1533" spans="1:34">
      <c r="A1533" s="16" t="s">
        <v>3310</v>
      </c>
      <c r="B1533" s="16" t="s">
        <v>3311</v>
      </c>
      <c r="C1533" s="16" t="s">
        <v>2308</v>
      </c>
      <c r="D1533" s="19">
        <v>37895</v>
      </c>
      <c r="E1533" s="16" t="s">
        <v>111</v>
      </c>
      <c r="F1533" s="20">
        <v>20</v>
      </c>
      <c r="G1533" s="20">
        <v>0</v>
      </c>
      <c r="H1533" s="20">
        <v>1</v>
      </c>
      <c r="I1533" s="20">
        <v>1</v>
      </c>
      <c r="J1533" s="21">
        <f t="shared" si="453"/>
        <v>13</v>
      </c>
      <c r="K1533" s="22">
        <v>1223.05</v>
      </c>
      <c r="L1533" s="19">
        <v>44804</v>
      </c>
      <c r="M1533" s="22">
        <v>1156.76</v>
      </c>
      <c r="N1533" s="22">
        <v>66.290000000000006</v>
      </c>
      <c r="O1533" s="22">
        <f t="shared" si="454"/>
        <v>107.05000000000001</v>
      </c>
      <c r="P1533" s="22">
        <v>40.76</v>
      </c>
      <c r="Q1533" s="22">
        <f t="shared" si="455"/>
        <v>5.0949999999999998</v>
      </c>
      <c r="R1533" s="22">
        <f t="shared" si="456"/>
        <v>20.38</v>
      </c>
      <c r="S1533" s="22">
        <f t="shared" si="457"/>
        <v>45.910000000000025</v>
      </c>
      <c r="U1533" s="22">
        <v>107.05000000000001</v>
      </c>
      <c r="V1533" s="23">
        <v>20</v>
      </c>
      <c r="W1533" s="41">
        <v>20</v>
      </c>
      <c r="X1533" s="23">
        <f t="shared" si="458"/>
        <v>0</v>
      </c>
      <c r="Y1533" s="24">
        <f t="shared" si="459"/>
        <v>0</v>
      </c>
      <c r="Z1533" s="24">
        <f t="shared" si="460"/>
        <v>21</v>
      </c>
      <c r="AA1533" s="22">
        <f t="shared" si="461"/>
        <v>5.0976190476190482</v>
      </c>
      <c r="AB1533" s="22">
        <f t="shared" si="462"/>
        <v>61.171428571428578</v>
      </c>
      <c r="AC1533" s="22">
        <f t="shared" si="463"/>
        <v>45.878571428571433</v>
      </c>
      <c r="AD1533" s="22">
        <f t="shared" si="464"/>
        <v>-3.1428571428591567E-2</v>
      </c>
      <c r="AE1533" s="24"/>
      <c r="AF1533" s="4">
        <v>61.171428571428578</v>
      </c>
      <c r="AG1533" s="4">
        <v>0</v>
      </c>
      <c r="AH1533" s="4">
        <f t="shared" si="465"/>
        <v>61.171428571428578</v>
      </c>
    </row>
    <row r="1534" spans="1:34">
      <c r="A1534" s="16" t="s">
        <v>3312</v>
      </c>
      <c r="B1534" s="16" t="s">
        <v>3313</v>
      </c>
      <c r="C1534" s="16" t="s">
        <v>1355</v>
      </c>
      <c r="D1534" s="19">
        <v>37895</v>
      </c>
      <c r="E1534" s="16" t="s">
        <v>111</v>
      </c>
      <c r="F1534" s="20">
        <v>20</v>
      </c>
      <c r="G1534" s="20">
        <v>0</v>
      </c>
      <c r="H1534" s="20">
        <v>1</v>
      </c>
      <c r="I1534" s="20">
        <v>1</v>
      </c>
      <c r="J1534" s="21">
        <f t="shared" si="453"/>
        <v>13</v>
      </c>
      <c r="K1534" s="22">
        <v>329.23</v>
      </c>
      <c r="L1534" s="19">
        <v>44804</v>
      </c>
      <c r="M1534" s="22">
        <v>311.37</v>
      </c>
      <c r="N1534" s="22">
        <v>17.86</v>
      </c>
      <c r="O1534" s="22">
        <f t="shared" si="454"/>
        <v>28.83</v>
      </c>
      <c r="P1534" s="22">
        <v>10.97</v>
      </c>
      <c r="Q1534" s="22">
        <f t="shared" si="455"/>
        <v>1.3712500000000001</v>
      </c>
      <c r="R1534" s="22">
        <f t="shared" si="456"/>
        <v>5.4850000000000003</v>
      </c>
      <c r="S1534" s="22">
        <f t="shared" si="457"/>
        <v>12.375</v>
      </c>
      <c r="U1534" s="22">
        <v>28.83</v>
      </c>
      <c r="V1534" s="23">
        <v>20</v>
      </c>
      <c r="W1534" s="41">
        <v>20</v>
      </c>
      <c r="X1534" s="23">
        <f t="shared" si="458"/>
        <v>0</v>
      </c>
      <c r="Y1534" s="24">
        <f t="shared" si="459"/>
        <v>0</v>
      </c>
      <c r="Z1534" s="24">
        <f t="shared" si="460"/>
        <v>21</v>
      </c>
      <c r="AA1534" s="22">
        <f t="shared" si="461"/>
        <v>1.3728571428571428</v>
      </c>
      <c r="AB1534" s="22">
        <f t="shared" si="462"/>
        <v>16.474285714285713</v>
      </c>
      <c r="AC1534" s="22">
        <f t="shared" si="463"/>
        <v>12.355714285714285</v>
      </c>
      <c r="AD1534" s="22">
        <f t="shared" si="464"/>
        <v>-1.9285714285715017E-2</v>
      </c>
      <c r="AE1534" s="24"/>
      <c r="AF1534" s="4">
        <v>16.474285714285713</v>
      </c>
      <c r="AG1534" s="4">
        <v>0</v>
      </c>
      <c r="AH1534" s="4">
        <f t="shared" si="465"/>
        <v>16.474285714285713</v>
      </c>
    </row>
    <row r="1535" spans="1:34">
      <c r="A1535" s="16" t="s">
        <v>3314</v>
      </c>
      <c r="B1535" s="16" t="s">
        <v>3315</v>
      </c>
      <c r="C1535" s="16" t="s">
        <v>2308</v>
      </c>
      <c r="D1535" s="19">
        <v>37926</v>
      </c>
      <c r="E1535" s="16" t="s">
        <v>111</v>
      </c>
      <c r="F1535" s="20">
        <v>20</v>
      </c>
      <c r="G1535" s="20">
        <v>0</v>
      </c>
      <c r="H1535" s="20">
        <v>1</v>
      </c>
      <c r="I1535" s="20">
        <v>2</v>
      </c>
      <c r="J1535" s="21">
        <f t="shared" si="453"/>
        <v>14</v>
      </c>
      <c r="K1535" s="22">
        <v>509.92</v>
      </c>
      <c r="L1535" s="19">
        <v>44804</v>
      </c>
      <c r="M1535" s="22">
        <v>480.26</v>
      </c>
      <c r="N1535" s="22">
        <v>29.66</v>
      </c>
      <c r="O1535" s="22">
        <f t="shared" si="454"/>
        <v>46.66</v>
      </c>
      <c r="P1535" s="22">
        <v>17</v>
      </c>
      <c r="Q1535" s="22">
        <f t="shared" si="455"/>
        <v>2.125</v>
      </c>
      <c r="R1535" s="22">
        <f t="shared" si="456"/>
        <v>8.5</v>
      </c>
      <c r="S1535" s="22">
        <f t="shared" si="457"/>
        <v>21.159999999999997</v>
      </c>
      <c r="U1535" s="22">
        <v>46.66</v>
      </c>
      <c r="V1535" s="23">
        <v>20</v>
      </c>
      <c r="W1535" s="41">
        <v>20</v>
      </c>
      <c r="X1535" s="23">
        <f t="shared" si="458"/>
        <v>0</v>
      </c>
      <c r="Y1535" s="24">
        <f t="shared" si="459"/>
        <v>0</v>
      </c>
      <c r="Z1535" s="24">
        <f t="shared" si="460"/>
        <v>22</v>
      </c>
      <c r="AA1535" s="22">
        <f t="shared" si="461"/>
        <v>2.1209090909090906</v>
      </c>
      <c r="AB1535" s="22">
        <f t="shared" si="462"/>
        <v>25.450909090909086</v>
      </c>
      <c r="AC1535" s="22">
        <f t="shared" si="463"/>
        <v>21.209090909090911</v>
      </c>
      <c r="AD1535" s="22">
        <f t="shared" si="464"/>
        <v>4.9090909090914181E-2</v>
      </c>
      <c r="AE1535" s="24"/>
      <c r="AF1535" s="4">
        <v>25.450909090909086</v>
      </c>
      <c r="AG1535" s="4">
        <v>0</v>
      </c>
      <c r="AH1535" s="4">
        <f t="shared" si="465"/>
        <v>25.450909090909086</v>
      </c>
    </row>
    <row r="1536" spans="1:34">
      <c r="A1536" s="16" t="s">
        <v>3316</v>
      </c>
      <c r="B1536" s="16" t="s">
        <v>3317</v>
      </c>
      <c r="C1536" s="16" t="s">
        <v>2308</v>
      </c>
      <c r="D1536" s="19">
        <v>37956</v>
      </c>
      <c r="E1536" s="16" t="s">
        <v>111</v>
      </c>
      <c r="F1536" s="20">
        <v>20</v>
      </c>
      <c r="G1536" s="20">
        <v>0</v>
      </c>
      <c r="H1536" s="20">
        <v>1</v>
      </c>
      <c r="I1536" s="20">
        <v>3</v>
      </c>
      <c r="J1536" s="21">
        <f t="shared" si="453"/>
        <v>15</v>
      </c>
      <c r="K1536" s="22">
        <v>692.42</v>
      </c>
      <c r="L1536" s="19">
        <v>44804</v>
      </c>
      <c r="M1536" s="22">
        <v>649.14</v>
      </c>
      <c r="N1536" s="22">
        <v>43.28</v>
      </c>
      <c r="O1536" s="22">
        <f t="shared" si="454"/>
        <v>66.36</v>
      </c>
      <c r="P1536" s="22">
        <v>23.08</v>
      </c>
      <c r="Q1536" s="22">
        <f t="shared" si="455"/>
        <v>2.8849999999999998</v>
      </c>
      <c r="R1536" s="22">
        <f t="shared" si="456"/>
        <v>11.54</v>
      </c>
      <c r="S1536" s="22">
        <f t="shared" si="457"/>
        <v>31.740000000000002</v>
      </c>
      <c r="U1536" s="22">
        <v>66.36</v>
      </c>
      <c r="V1536" s="23">
        <v>20</v>
      </c>
      <c r="W1536" s="41">
        <v>20</v>
      </c>
      <c r="X1536" s="23">
        <f t="shared" si="458"/>
        <v>0</v>
      </c>
      <c r="Y1536" s="24">
        <f t="shared" si="459"/>
        <v>0</v>
      </c>
      <c r="Z1536" s="24">
        <f t="shared" si="460"/>
        <v>23</v>
      </c>
      <c r="AA1536" s="22">
        <f t="shared" si="461"/>
        <v>2.885217391304348</v>
      </c>
      <c r="AB1536" s="22">
        <f t="shared" si="462"/>
        <v>34.622608695652175</v>
      </c>
      <c r="AC1536" s="22">
        <f t="shared" si="463"/>
        <v>31.737391304347824</v>
      </c>
      <c r="AD1536" s="22">
        <f t="shared" si="464"/>
        <v>-2.608695652178028E-3</v>
      </c>
      <c r="AE1536" s="24"/>
      <c r="AF1536" s="4">
        <v>34.622608695652175</v>
      </c>
      <c r="AG1536" s="4">
        <v>0</v>
      </c>
      <c r="AH1536" s="4">
        <f t="shared" si="465"/>
        <v>34.622608695652175</v>
      </c>
    </row>
    <row r="1537" spans="1:34">
      <c r="A1537" s="16" t="s">
        <v>3318</v>
      </c>
      <c r="B1537" s="16" t="s">
        <v>3319</v>
      </c>
      <c r="C1537" s="16" t="s">
        <v>1355</v>
      </c>
      <c r="D1537" s="19">
        <v>37987</v>
      </c>
      <c r="E1537" s="16" t="s">
        <v>111</v>
      </c>
      <c r="F1537" s="20">
        <v>20</v>
      </c>
      <c r="G1537" s="20">
        <v>0</v>
      </c>
      <c r="H1537" s="20">
        <v>1</v>
      </c>
      <c r="I1537" s="20">
        <v>4</v>
      </c>
      <c r="J1537" s="21">
        <f t="shared" si="453"/>
        <v>16</v>
      </c>
      <c r="K1537" s="22">
        <v>269.14999999999998</v>
      </c>
      <c r="L1537" s="19">
        <v>44804</v>
      </c>
      <c r="M1537" s="22">
        <v>251.23</v>
      </c>
      <c r="N1537" s="22">
        <v>17.920000000000002</v>
      </c>
      <c r="O1537" s="22">
        <f t="shared" si="454"/>
        <v>26.89</v>
      </c>
      <c r="P1537" s="22">
        <v>8.9700000000000006</v>
      </c>
      <c r="Q1537" s="22">
        <f t="shared" si="455"/>
        <v>1.1212500000000001</v>
      </c>
      <c r="R1537" s="22">
        <f t="shared" si="456"/>
        <v>4.4850000000000003</v>
      </c>
      <c r="S1537" s="22">
        <f t="shared" si="457"/>
        <v>13.435000000000002</v>
      </c>
      <c r="U1537" s="22">
        <v>26.89</v>
      </c>
      <c r="V1537" s="23">
        <v>20</v>
      </c>
      <c r="W1537" s="41">
        <v>20</v>
      </c>
      <c r="X1537" s="23">
        <f t="shared" si="458"/>
        <v>0</v>
      </c>
      <c r="Y1537" s="24">
        <f t="shared" si="459"/>
        <v>0</v>
      </c>
      <c r="Z1537" s="24">
        <f t="shared" si="460"/>
        <v>24</v>
      </c>
      <c r="AA1537" s="22">
        <f t="shared" si="461"/>
        <v>1.1204166666666666</v>
      </c>
      <c r="AB1537" s="22">
        <f t="shared" si="462"/>
        <v>13.445</v>
      </c>
      <c r="AC1537" s="22">
        <f t="shared" si="463"/>
        <v>13.445</v>
      </c>
      <c r="AD1537" s="22">
        <f t="shared" si="464"/>
        <v>9.9999999999980105E-3</v>
      </c>
      <c r="AE1537" s="24"/>
      <c r="AF1537" s="4">
        <v>13.445</v>
      </c>
      <c r="AG1537" s="4">
        <v>0</v>
      </c>
      <c r="AH1537" s="4">
        <f t="shared" si="465"/>
        <v>13.445</v>
      </c>
    </row>
    <row r="1538" spans="1:34">
      <c r="A1538" s="16" t="s">
        <v>3320</v>
      </c>
      <c r="B1538" s="16" t="s">
        <v>3321</v>
      </c>
      <c r="C1538" s="16" t="s">
        <v>2308</v>
      </c>
      <c r="D1538" s="19">
        <v>37987</v>
      </c>
      <c r="E1538" s="16" t="s">
        <v>111</v>
      </c>
      <c r="F1538" s="20">
        <v>20</v>
      </c>
      <c r="G1538" s="20">
        <v>0</v>
      </c>
      <c r="H1538" s="20">
        <v>1</v>
      </c>
      <c r="I1538" s="20">
        <v>4</v>
      </c>
      <c r="J1538" s="21">
        <f t="shared" si="453"/>
        <v>16</v>
      </c>
      <c r="K1538" s="22">
        <v>1471.63</v>
      </c>
      <c r="L1538" s="19">
        <v>44804</v>
      </c>
      <c r="M1538" s="22">
        <v>1373.49</v>
      </c>
      <c r="N1538" s="22">
        <v>98.14</v>
      </c>
      <c r="O1538" s="22">
        <f t="shared" si="454"/>
        <v>147.19</v>
      </c>
      <c r="P1538" s="22">
        <v>49.05</v>
      </c>
      <c r="Q1538" s="22">
        <f t="shared" si="455"/>
        <v>6.1312499999999996</v>
      </c>
      <c r="R1538" s="22">
        <f t="shared" si="456"/>
        <v>24.524999999999999</v>
      </c>
      <c r="S1538" s="22">
        <f t="shared" si="457"/>
        <v>73.615000000000009</v>
      </c>
      <c r="U1538" s="22">
        <v>147.19</v>
      </c>
      <c r="V1538" s="23">
        <v>20</v>
      </c>
      <c r="W1538" s="41">
        <v>20</v>
      </c>
      <c r="X1538" s="23">
        <f t="shared" si="458"/>
        <v>0</v>
      </c>
      <c r="Y1538" s="24">
        <f t="shared" si="459"/>
        <v>0</v>
      </c>
      <c r="Z1538" s="24">
        <f t="shared" si="460"/>
        <v>24</v>
      </c>
      <c r="AA1538" s="22">
        <f t="shared" si="461"/>
        <v>6.1329166666666666</v>
      </c>
      <c r="AB1538" s="22">
        <f t="shared" si="462"/>
        <v>73.594999999999999</v>
      </c>
      <c r="AC1538" s="22">
        <f t="shared" si="463"/>
        <v>73.594999999999999</v>
      </c>
      <c r="AD1538" s="22">
        <f t="shared" si="464"/>
        <v>-2.0000000000010232E-2</v>
      </c>
      <c r="AE1538" s="24"/>
      <c r="AF1538" s="4">
        <v>73.594999999999999</v>
      </c>
      <c r="AG1538" s="4">
        <v>0</v>
      </c>
      <c r="AH1538" s="4">
        <f t="shared" si="465"/>
        <v>73.594999999999999</v>
      </c>
    </row>
    <row r="1539" spans="1:34">
      <c r="A1539" s="16" t="s">
        <v>3322</v>
      </c>
      <c r="B1539" s="16" t="s">
        <v>3323</v>
      </c>
      <c r="C1539" s="16" t="s">
        <v>2308</v>
      </c>
      <c r="D1539" s="19">
        <v>38018</v>
      </c>
      <c r="E1539" s="16" t="s">
        <v>111</v>
      </c>
      <c r="F1539" s="20">
        <v>20</v>
      </c>
      <c r="G1539" s="20">
        <v>0</v>
      </c>
      <c r="H1539" s="20">
        <v>1</v>
      </c>
      <c r="I1539" s="20">
        <v>5</v>
      </c>
      <c r="J1539" s="21">
        <f t="shared" si="453"/>
        <v>17</v>
      </c>
      <c r="K1539" s="22">
        <v>290.37</v>
      </c>
      <c r="L1539" s="19">
        <v>44804</v>
      </c>
      <c r="M1539" s="22">
        <v>269.83</v>
      </c>
      <c r="N1539" s="22">
        <v>20.54</v>
      </c>
      <c r="O1539" s="22">
        <f t="shared" si="454"/>
        <v>30.22</v>
      </c>
      <c r="P1539" s="22">
        <v>9.68</v>
      </c>
      <c r="Q1539" s="22">
        <f t="shared" si="455"/>
        <v>1.21</v>
      </c>
      <c r="R1539" s="22">
        <f t="shared" si="456"/>
        <v>4.84</v>
      </c>
      <c r="S1539" s="22">
        <f t="shared" si="457"/>
        <v>15.7</v>
      </c>
      <c r="U1539" s="22">
        <v>30.22</v>
      </c>
      <c r="V1539" s="23">
        <v>20</v>
      </c>
      <c r="W1539" s="41">
        <v>20</v>
      </c>
      <c r="X1539" s="23">
        <f t="shared" si="458"/>
        <v>0</v>
      </c>
      <c r="Y1539" s="24">
        <f t="shared" si="459"/>
        <v>0</v>
      </c>
      <c r="Z1539" s="24">
        <f t="shared" si="460"/>
        <v>25</v>
      </c>
      <c r="AA1539" s="22">
        <f t="shared" si="461"/>
        <v>1.2087999999999999</v>
      </c>
      <c r="AB1539" s="22">
        <f t="shared" si="462"/>
        <v>14.505599999999998</v>
      </c>
      <c r="AC1539" s="22">
        <f t="shared" si="463"/>
        <v>15.714400000000001</v>
      </c>
      <c r="AD1539" s="22">
        <f t="shared" si="464"/>
        <v>1.4400000000001967E-2</v>
      </c>
      <c r="AE1539" s="24"/>
      <c r="AF1539" s="4">
        <v>14.505599999999998</v>
      </c>
      <c r="AG1539" s="4">
        <v>0</v>
      </c>
      <c r="AH1539" s="4">
        <f t="shared" si="465"/>
        <v>14.505599999999998</v>
      </c>
    </row>
    <row r="1540" spans="1:34">
      <c r="A1540" s="16" t="s">
        <v>3324</v>
      </c>
      <c r="B1540" s="16" t="s">
        <v>3325</v>
      </c>
      <c r="C1540" s="16" t="s">
        <v>2308</v>
      </c>
      <c r="D1540" s="19">
        <v>38047</v>
      </c>
      <c r="E1540" s="16" t="s">
        <v>111</v>
      </c>
      <c r="F1540" s="20">
        <v>20</v>
      </c>
      <c r="G1540" s="20">
        <v>0</v>
      </c>
      <c r="H1540" s="20">
        <v>1</v>
      </c>
      <c r="I1540" s="20">
        <v>6</v>
      </c>
      <c r="J1540" s="21">
        <f t="shared" si="453"/>
        <v>18</v>
      </c>
      <c r="K1540" s="22">
        <v>969.86</v>
      </c>
      <c r="L1540" s="19">
        <v>44804</v>
      </c>
      <c r="M1540" s="22">
        <v>897.06</v>
      </c>
      <c r="N1540" s="22">
        <v>72.8</v>
      </c>
      <c r="O1540" s="22">
        <f t="shared" si="454"/>
        <v>105.12</v>
      </c>
      <c r="P1540" s="22">
        <v>32.32</v>
      </c>
      <c r="Q1540" s="22">
        <f t="shared" si="455"/>
        <v>4.04</v>
      </c>
      <c r="R1540" s="22">
        <f t="shared" si="456"/>
        <v>16.16</v>
      </c>
      <c r="S1540" s="22">
        <f t="shared" si="457"/>
        <v>56.640000000000015</v>
      </c>
      <c r="U1540" s="22">
        <v>105.12</v>
      </c>
      <c r="V1540" s="23">
        <v>20</v>
      </c>
      <c r="W1540" s="41">
        <v>20</v>
      </c>
      <c r="X1540" s="23">
        <f t="shared" si="458"/>
        <v>0</v>
      </c>
      <c r="Y1540" s="24">
        <f t="shared" si="459"/>
        <v>0</v>
      </c>
      <c r="Z1540" s="24">
        <f t="shared" si="460"/>
        <v>26</v>
      </c>
      <c r="AA1540" s="22">
        <f t="shared" si="461"/>
        <v>4.0430769230769235</v>
      </c>
      <c r="AB1540" s="22">
        <f t="shared" si="462"/>
        <v>48.516923076923078</v>
      </c>
      <c r="AC1540" s="22">
        <f t="shared" si="463"/>
        <v>56.603076923076927</v>
      </c>
      <c r="AD1540" s="22">
        <f t="shared" si="464"/>
        <v>-3.6923076923088161E-2</v>
      </c>
      <c r="AE1540" s="24"/>
      <c r="AF1540" s="4">
        <v>48.516923076923078</v>
      </c>
      <c r="AG1540" s="4">
        <v>0</v>
      </c>
      <c r="AH1540" s="4">
        <f t="shared" si="465"/>
        <v>48.516923076923078</v>
      </c>
    </row>
    <row r="1541" spans="1:34">
      <c r="A1541" s="16" t="s">
        <v>3326</v>
      </c>
      <c r="B1541" s="16" t="s">
        <v>3327</v>
      </c>
      <c r="C1541" s="16" t="s">
        <v>1355</v>
      </c>
      <c r="D1541" s="19">
        <v>38078</v>
      </c>
      <c r="E1541" s="16" t="s">
        <v>111</v>
      </c>
      <c r="F1541" s="20">
        <v>20</v>
      </c>
      <c r="G1541" s="20">
        <v>0</v>
      </c>
      <c r="H1541" s="20">
        <v>1</v>
      </c>
      <c r="I1541" s="20">
        <v>7</v>
      </c>
      <c r="J1541" s="21">
        <f t="shared" si="453"/>
        <v>19</v>
      </c>
      <c r="K1541" s="22">
        <v>148.43</v>
      </c>
      <c r="L1541" s="19">
        <v>44804</v>
      </c>
      <c r="M1541" s="22">
        <v>136.66</v>
      </c>
      <c r="N1541" s="22">
        <v>11.77</v>
      </c>
      <c r="O1541" s="22">
        <f t="shared" si="454"/>
        <v>16.71</v>
      </c>
      <c r="P1541" s="22">
        <v>4.9400000000000004</v>
      </c>
      <c r="Q1541" s="22">
        <f t="shared" si="455"/>
        <v>0.61750000000000005</v>
      </c>
      <c r="R1541" s="22">
        <f t="shared" si="456"/>
        <v>2.4700000000000002</v>
      </c>
      <c r="S1541" s="22">
        <f t="shared" si="457"/>
        <v>9.2999999999999989</v>
      </c>
      <c r="U1541" s="22">
        <v>16.71</v>
      </c>
      <c r="V1541" s="23">
        <v>20</v>
      </c>
      <c r="W1541" s="41">
        <v>20</v>
      </c>
      <c r="X1541" s="23">
        <f t="shared" si="458"/>
        <v>0</v>
      </c>
      <c r="Y1541" s="24">
        <f t="shared" si="459"/>
        <v>0</v>
      </c>
      <c r="Z1541" s="24">
        <f t="shared" si="460"/>
        <v>27</v>
      </c>
      <c r="AA1541" s="22">
        <f t="shared" si="461"/>
        <v>0.61888888888888893</v>
      </c>
      <c r="AB1541" s="22">
        <f t="shared" si="462"/>
        <v>7.4266666666666676</v>
      </c>
      <c r="AC1541" s="22">
        <f t="shared" si="463"/>
        <v>9.2833333333333332</v>
      </c>
      <c r="AD1541" s="22">
        <f t="shared" si="464"/>
        <v>-1.6666666666665719E-2</v>
      </c>
      <c r="AE1541" s="24"/>
      <c r="AF1541" s="4">
        <v>7.4266666666666676</v>
      </c>
      <c r="AG1541" s="4">
        <v>0</v>
      </c>
      <c r="AH1541" s="4">
        <f t="shared" si="465"/>
        <v>7.4266666666666676</v>
      </c>
    </row>
    <row r="1542" spans="1:34">
      <c r="A1542" s="16" t="s">
        <v>3328</v>
      </c>
      <c r="B1542" s="16" t="s">
        <v>3329</v>
      </c>
      <c r="C1542" s="16" t="s">
        <v>2308</v>
      </c>
      <c r="D1542" s="19">
        <v>38078</v>
      </c>
      <c r="E1542" s="16" t="s">
        <v>111</v>
      </c>
      <c r="F1542" s="20">
        <v>20</v>
      </c>
      <c r="G1542" s="20">
        <v>0</v>
      </c>
      <c r="H1542" s="20">
        <v>1</v>
      </c>
      <c r="I1542" s="20">
        <v>7</v>
      </c>
      <c r="J1542" s="21">
        <f t="shared" si="453"/>
        <v>19</v>
      </c>
      <c r="K1542" s="22">
        <v>1147.99</v>
      </c>
      <c r="L1542" s="19">
        <v>44804</v>
      </c>
      <c r="M1542" s="22">
        <v>1057.1099999999999</v>
      </c>
      <c r="N1542" s="22">
        <v>90.88</v>
      </c>
      <c r="O1542" s="22">
        <f t="shared" si="454"/>
        <v>129.13999999999999</v>
      </c>
      <c r="P1542" s="22">
        <v>38.26</v>
      </c>
      <c r="Q1542" s="22">
        <f t="shared" si="455"/>
        <v>4.7824999999999998</v>
      </c>
      <c r="R1542" s="22">
        <f t="shared" si="456"/>
        <v>19.13</v>
      </c>
      <c r="S1542" s="22">
        <f t="shared" si="457"/>
        <v>71.75</v>
      </c>
      <c r="U1542" s="22">
        <v>129.13999999999999</v>
      </c>
      <c r="V1542" s="23">
        <v>20</v>
      </c>
      <c r="W1542" s="41">
        <v>20</v>
      </c>
      <c r="X1542" s="23">
        <f t="shared" si="458"/>
        <v>0</v>
      </c>
      <c r="Y1542" s="24">
        <f t="shared" si="459"/>
        <v>0</v>
      </c>
      <c r="Z1542" s="24">
        <f t="shared" si="460"/>
        <v>27</v>
      </c>
      <c r="AA1542" s="22">
        <f t="shared" si="461"/>
        <v>4.7829629629629622</v>
      </c>
      <c r="AB1542" s="22">
        <f t="shared" si="462"/>
        <v>57.395555555555546</v>
      </c>
      <c r="AC1542" s="22">
        <f t="shared" si="463"/>
        <v>71.74444444444444</v>
      </c>
      <c r="AD1542" s="22">
        <f t="shared" si="464"/>
        <v>-5.5555555555599767E-3</v>
      </c>
      <c r="AE1542" s="24"/>
      <c r="AF1542" s="4">
        <v>57.395555555555546</v>
      </c>
      <c r="AG1542" s="4">
        <v>0</v>
      </c>
      <c r="AH1542" s="4">
        <f t="shared" si="465"/>
        <v>57.395555555555546</v>
      </c>
    </row>
    <row r="1543" spans="1:34">
      <c r="A1543" s="16" t="s">
        <v>3330</v>
      </c>
      <c r="B1543" s="16" t="s">
        <v>3331</v>
      </c>
      <c r="C1543" s="16" t="s">
        <v>2308</v>
      </c>
      <c r="D1543" s="19">
        <v>38108</v>
      </c>
      <c r="E1543" s="16" t="s">
        <v>111</v>
      </c>
      <c r="F1543" s="20">
        <v>20</v>
      </c>
      <c r="G1543" s="20">
        <v>0</v>
      </c>
      <c r="H1543" s="20">
        <v>1</v>
      </c>
      <c r="I1543" s="20">
        <v>8</v>
      </c>
      <c r="J1543" s="21">
        <f t="shared" si="453"/>
        <v>20</v>
      </c>
      <c r="K1543" s="22">
        <v>1675.29</v>
      </c>
      <c r="L1543" s="19">
        <v>44804</v>
      </c>
      <c r="M1543" s="22">
        <v>1535.77</v>
      </c>
      <c r="N1543" s="22">
        <v>139.52000000000001</v>
      </c>
      <c r="O1543" s="22">
        <f t="shared" si="454"/>
        <v>195.36</v>
      </c>
      <c r="P1543" s="22">
        <v>55.84</v>
      </c>
      <c r="Q1543" s="22">
        <f t="shared" si="455"/>
        <v>6.98</v>
      </c>
      <c r="R1543" s="22">
        <f t="shared" si="456"/>
        <v>27.92</v>
      </c>
      <c r="S1543" s="22">
        <f t="shared" si="457"/>
        <v>111.60000000000001</v>
      </c>
      <c r="U1543" s="22">
        <v>195.36</v>
      </c>
      <c r="V1543" s="23">
        <v>20</v>
      </c>
      <c r="W1543" s="41">
        <v>20</v>
      </c>
      <c r="X1543" s="23">
        <f t="shared" si="458"/>
        <v>0</v>
      </c>
      <c r="Y1543" s="24">
        <f t="shared" si="459"/>
        <v>0</v>
      </c>
      <c r="Z1543" s="24">
        <f t="shared" si="460"/>
        <v>28</v>
      </c>
      <c r="AA1543" s="22">
        <f t="shared" si="461"/>
        <v>6.9771428571428578</v>
      </c>
      <c r="AB1543" s="22">
        <f t="shared" si="462"/>
        <v>83.72571428571429</v>
      </c>
      <c r="AC1543" s="22">
        <f t="shared" si="463"/>
        <v>111.63428571428572</v>
      </c>
      <c r="AD1543" s="22">
        <f t="shared" si="464"/>
        <v>3.4285714285715585E-2</v>
      </c>
      <c r="AE1543" s="24"/>
      <c r="AF1543" s="4">
        <v>83.72571428571429</v>
      </c>
      <c r="AG1543" s="4">
        <v>0</v>
      </c>
      <c r="AH1543" s="4">
        <f t="shared" si="465"/>
        <v>83.72571428571429</v>
      </c>
    </row>
    <row r="1544" spans="1:34">
      <c r="A1544" s="16" t="s">
        <v>3332</v>
      </c>
      <c r="B1544" s="16" t="s">
        <v>3333</v>
      </c>
      <c r="C1544" s="16" t="s">
        <v>2308</v>
      </c>
      <c r="D1544" s="19">
        <v>38139</v>
      </c>
      <c r="E1544" s="16" t="s">
        <v>111</v>
      </c>
      <c r="F1544" s="20">
        <v>20</v>
      </c>
      <c r="G1544" s="20">
        <v>0</v>
      </c>
      <c r="H1544" s="20">
        <v>1</v>
      </c>
      <c r="I1544" s="20">
        <v>9</v>
      </c>
      <c r="J1544" s="21">
        <f t="shared" si="453"/>
        <v>21</v>
      </c>
      <c r="K1544" s="22">
        <v>1307.6099999999999</v>
      </c>
      <c r="L1544" s="19">
        <v>44804</v>
      </c>
      <c r="M1544" s="22">
        <v>1193.19</v>
      </c>
      <c r="N1544" s="22">
        <v>114.42</v>
      </c>
      <c r="O1544" s="22">
        <f t="shared" si="454"/>
        <v>158</v>
      </c>
      <c r="P1544" s="22">
        <v>43.58</v>
      </c>
      <c r="Q1544" s="22">
        <f t="shared" si="455"/>
        <v>5.4474999999999998</v>
      </c>
      <c r="R1544" s="22">
        <f t="shared" si="456"/>
        <v>21.79</v>
      </c>
      <c r="S1544" s="22">
        <f t="shared" si="457"/>
        <v>92.63</v>
      </c>
      <c r="U1544" s="22">
        <v>158</v>
      </c>
      <c r="V1544" s="23">
        <v>20</v>
      </c>
      <c r="W1544" s="41">
        <v>20</v>
      </c>
      <c r="X1544" s="23">
        <f t="shared" si="458"/>
        <v>0</v>
      </c>
      <c r="Y1544" s="24">
        <f t="shared" si="459"/>
        <v>0</v>
      </c>
      <c r="Z1544" s="24">
        <f t="shared" si="460"/>
        <v>29</v>
      </c>
      <c r="AA1544" s="22">
        <f t="shared" si="461"/>
        <v>5.4482758620689653</v>
      </c>
      <c r="AB1544" s="22">
        <f t="shared" si="462"/>
        <v>65.379310344827587</v>
      </c>
      <c r="AC1544" s="22">
        <f t="shared" si="463"/>
        <v>92.620689655172413</v>
      </c>
      <c r="AD1544" s="22">
        <f t="shared" si="464"/>
        <v>-9.3103448275826395E-3</v>
      </c>
      <c r="AE1544" s="24"/>
      <c r="AF1544" s="4">
        <v>65.379310344827587</v>
      </c>
      <c r="AG1544" s="4">
        <v>0</v>
      </c>
      <c r="AH1544" s="4">
        <f t="shared" si="465"/>
        <v>65.379310344827587</v>
      </c>
    </row>
    <row r="1545" spans="1:34">
      <c r="A1545" s="16" t="s">
        <v>3334</v>
      </c>
      <c r="B1545" s="16" t="s">
        <v>3335</v>
      </c>
      <c r="C1545" s="16" t="s">
        <v>2268</v>
      </c>
      <c r="D1545" s="19">
        <v>38139</v>
      </c>
      <c r="E1545" s="16" t="s">
        <v>111</v>
      </c>
      <c r="F1545" s="20">
        <v>20</v>
      </c>
      <c r="G1545" s="20">
        <v>0</v>
      </c>
      <c r="H1545" s="20">
        <v>1</v>
      </c>
      <c r="I1545" s="20">
        <v>9</v>
      </c>
      <c r="J1545" s="21">
        <f t="shared" si="453"/>
        <v>21</v>
      </c>
      <c r="K1545" s="22">
        <v>115.89</v>
      </c>
      <c r="L1545" s="19">
        <v>44804</v>
      </c>
      <c r="M1545" s="22">
        <v>105.84</v>
      </c>
      <c r="N1545" s="22">
        <v>10.050000000000001</v>
      </c>
      <c r="O1545" s="22">
        <f t="shared" si="454"/>
        <v>13.91</v>
      </c>
      <c r="P1545" s="22">
        <v>3.86</v>
      </c>
      <c r="Q1545" s="22">
        <f t="shared" si="455"/>
        <v>0.48249999999999998</v>
      </c>
      <c r="R1545" s="22">
        <f t="shared" si="456"/>
        <v>1.93</v>
      </c>
      <c r="S1545" s="22">
        <f t="shared" si="457"/>
        <v>8.120000000000001</v>
      </c>
      <c r="U1545" s="22">
        <v>13.91</v>
      </c>
      <c r="V1545" s="23">
        <v>20</v>
      </c>
      <c r="W1545" s="41">
        <v>20</v>
      </c>
      <c r="X1545" s="23">
        <f t="shared" si="458"/>
        <v>0</v>
      </c>
      <c r="Y1545" s="24">
        <f t="shared" si="459"/>
        <v>0</v>
      </c>
      <c r="Z1545" s="24">
        <f t="shared" si="460"/>
        <v>29</v>
      </c>
      <c r="AA1545" s="22">
        <f t="shared" si="461"/>
        <v>0.47965517241379313</v>
      </c>
      <c r="AB1545" s="22">
        <f t="shared" si="462"/>
        <v>5.7558620689655173</v>
      </c>
      <c r="AC1545" s="22">
        <f t="shared" si="463"/>
        <v>8.1541379310344837</v>
      </c>
      <c r="AD1545" s="22">
        <f t="shared" si="464"/>
        <v>3.4137931034482705E-2</v>
      </c>
      <c r="AE1545" s="24"/>
      <c r="AF1545" s="4">
        <v>5.7558620689655173</v>
      </c>
      <c r="AG1545" s="4">
        <v>0</v>
      </c>
      <c r="AH1545" s="4">
        <f t="shared" si="465"/>
        <v>5.7558620689655173</v>
      </c>
    </row>
    <row r="1546" spans="1:34">
      <c r="A1546" s="16" t="s">
        <v>3336</v>
      </c>
      <c r="B1546" s="16" t="s">
        <v>3337</v>
      </c>
      <c r="C1546" s="16" t="s">
        <v>1355</v>
      </c>
      <c r="D1546" s="19">
        <v>38169</v>
      </c>
      <c r="E1546" s="16" t="s">
        <v>111</v>
      </c>
      <c r="F1546" s="20">
        <v>20</v>
      </c>
      <c r="G1546" s="20">
        <v>0</v>
      </c>
      <c r="H1546" s="20">
        <v>1</v>
      </c>
      <c r="I1546" s="20">
        <v>10</v>
      </c>
      <c r="J1546" s="21">
        <f t="shared" si="453"/>
        <v>22</v>
      </c>
      <c r="K1546" s="22">
        <v>106.13</v>
      </c>
      <c r="L1546" s="19">
        <v>44804</v>
      </c>
      <c r="M1546" s="22">
        <v>96.46</v>
      </c>
      <c r="N1546" s="22">
        <v>9.67</v>
      </c>
      <c r="O1546" s="22">
        <f t="shared" si="454"/>
        <v>13.21</v>
      </c>
      <c r="P1546" s="22">
        <v>3.54</v>
      </c>
      <c r="Q1546" s="22">
        <f t="shared" si="455"/>
        <v>0.4425</v>
      </c>
      <c r="R1546" s="22">
        <f t="shared" si="456"/>
        <v>1.77</v>
      </c>
      <c r="S1546" s="22">
        <f t="shared" si="457"/>
        <v>7.9000000000000021</v>
      </c>
      <c r="U1546" s="22">
        <v>13.21</v>
      </c>
      <c r="V1546" s="23">
        <v>20</v>
      </c>
      <c r="W1546" s="41">
        <v>20</v>
      </c>
      <c r="X1546" s="23">
        <f t="shared" si="458"/>
        <v>0</v>
      </c>
      <c r="Y1546" s="24">
        <f t="shared" si="459"/>
        <v>0</v>
      </c>
      <c r="Z1546" s="24">
        <f t="shared" si="460"/>
        <v>30</v>
      </c>
      <c r="AA1546" s="22">
        <f t="shared" si="461"/>
        <v>0.44033333333333335</v>
      </c>
      <c r="AB1546" s="22">
        <f t="shared" si="462"/>
        <v>5.2840000000000007</v>
      </c>
      <c r="AC1546" s="22">
        <f t="shared" si="463"/>
        <v>7.9260000000000002</v>
      </c>
      <c r="AD1546" s="22">
        <f t="shared" si="464"/>
        <v>2.5999999999998025E-2</v>
      </c>
      <c r="AE1546" s="24"/>
      <c r="AF1546" s="4">
        <v>5.2840000000000007</v>
      </c>
      <c r="AG1546" s="4">
        <v>0</v>
      </c>
      <c r="AH1546" s="4">
        <f t="shared" si="465"/>
        <v>5.2840000000000007</v>
      </c>
    </row>
    <row r="1547" spans="1:34">
      <c r="A1547" s="16" t="s">
        <v>3338</v>
      </c>
      <c r="B1547" s="16" t="s">
        <v>3339</v>
      </c>
      <c r="C1547" s="16" t="s">
        <v>2308</v>
      </c>
      <c r="D1547" s="19">
        <v>38169</v>
      </c>
      <c r="E1547" s="16" t="s">
        <v>111</v>
      </c>
      <c r="F1547" s="20">
        <v>20</v>
      </c>
      <c r="G1547" s="20">
        <v>0</v>
      </c>
      <c r="H1547" s="20">
        <v>1</v>
      </c>
      <c r="I1547" s="20">
        <v>10</v>
      </c>
      <c r="J1547" s="21">
        <f t="shared" si="453"/>
        <v>22</v>
      </c>
      <c r="K1547" s="22">
        <v>1314.56</v>
      </c>
      <c r="L1547" s="19">
        <v>44804</v>
      </c>
      <c r="M1547" s="22">
        <v>1194.0999999999999</v>
      </c>
      <c r="N1547" s="22">
        <v>120.46</v>
      </c>
      <c r="O1547" s="22">
        <f t="shared" si="454"/>
        <v>164.28</v>
      </c>
      <c r="P1547" s="22">
        <v>43.82</v>
      </c>
      <c r="Q1547" s="22">
        <f t="shared" si="455"/>
        <v>5.4775</v>
      </c>
      <c r="R1547" s="22">
        <f t="shared" si="456"/>
        <v>21.91</v>
      </c>
      <c r="S1547" s="22">
        <f t="shared" si="457"/>
        <v>98.550000000000011</v>
      </c>
      <c r="U1547" s="22">
        <v>164.28</v>
      </c>
      <c r="V1547" s="23">
        <v>20</v>
      </c>
      <c r="W1547" s="41">
        <v>20</v>
      </c>
      <c r="X1547" s="23">
        <f t="shared" si="458"/>
        <v>0</v>
      </c>
      <c r="Y1547" s="24">
        <f t="shared" si="459"/>
        <v>0</v>
      </c>
      <c r="Z1547" s="24">
        <f t="shared" si="460"/>
        <v>30</v>
      </c>
      <c r="AA1547" s="22">
        <f t="shared" si="461"/>
        <v>5.476</v>
      </c>
      <c r="AB1547" s="22">
        <f t="shared" si="462"/>
        <v>65.712000000000003</v>
      </c>
      <c r="AC1547" s="22">
        <f t="shared" si="463"/>
        <v>98.567999999999998</v>
      </c>
      <c r="AD1547" s="22">
        <f t="shared" si="464"/>
        <v>1.7999999999986471E-2</v>
      </c>
      <c r="AE1547" s="24"/>
      <c r="AF1547" s="4">
        <v>65.712000000000003</v>
      </c>
      <c r="AG1547" s="4">
        <v>0</v>
      </c>
      <c r="AH1547" s="4">
        <f t="shared" si="465"/>
        <v>65.712000000000003</v>
      </c>
    </row>
    <row r="1548" spans="1:34">
      <c r="A1548" s="16" t="s">
        <v>3340</v>
      </c>
      <c r="B1548" s="16" t="s">
        <v>3341</v>
      </c>
      <c r="C1548" s="16" t="s">
        <v>2268</v>
      </c>
      <c r="D1548" s="19">
        <v>38169</v>
      </c>
      <c r="E1548" s="16" t="s">
        <v>111</v>
      </c>
      <c r="F1548" s="20">
        <v>20</v>
      </c>
      <c r="G1548" s="20">
        <v>0</v>
      </c>
      <c r="H1548" s="20">
        <v>1</v>
      </c>
      <c r="I1548" s="20">
        <v>10</v>
      </c>
      <c r="J1548" s="21">
        <f t="shared" si="453"/>
        <v>22</v>
      </c>
      <c r="K1548" s="22">
        <v>305.99</v>
      </c>
      <c r="L1548" s="19">
        <v>44804</v>
      </c>
      <c r="M1548" s="22">
        <v>277.95999999999998</v>
      </c>
      <c r="N1548" s="22">
        <v>28.03</v>
      </c>
      <c r="O1548" s="22">
        <f t="shared" si="454"/>
        <v>38.230000000000004</v>
      </c>
      <c r="P1548" s="22">
        <v>10.199999999999999</v>
      </c>
      <c r="Q1548" s="22">
        <f t="shared" si="455"/>
        <v>1.2749999999999999</v>
      </c>
      <c r="R1548" s="22">
        <f t="shared" si="456"/>
        <v>5.0999999999999996</v>
      </c>
      <c r="S1548" s="22">
        <f t="shared" si="457"/>
        <v>22.930000000000007</v>
      </c>
      <c r="U1548" s="22">
        <v>38.230000000000004</v>
      </c>
      <c r="V1548" s="23">
        <v>20</v>
      </c>
      <c r="W1548" s="41">
        <v>20</v>
      </c>
      <c r="X1548" s="23">
        <f t="shared" si="458"/>
        <v>0</v>
      </c>
      <c r="Y1548" s="24">
        <f t="shared" si="459"/>
        <v>0</v>
      </c>
      <c r="Z1548" s="24">
        <f t="shared" si="460"/>
        <v>30</v>
      </c>
      <c r="AA1548" s="22">
        <f t="shared" si="461"/>
        <v>1.2743333333333335</v>
      </c>
      <c r="AB1548" s="22">
        <f t="shared" si="462"/>
        <v>15.292000000000002</v>
      </c>
      <c r="AC1548" s="22">
        <f t="shared" si="463"/>
        <v>22.938000000000002</v>
      </c>
      <c r="AD1548" s="22">
        <f t="shared" si="464"/>
        <v>7.9999999999955662E-3</v>
      </c>
      <c r="AE1548" s="24"/>
      <c r="AF1548" s="4">
        <v>15.292000000000002</v>
      </c>
      <c r="AG1548" s="4">
        <v>0</v>
      </c>
      <c r="AH1548" s="4">
        <f t="shared" si="465"/>
        <v>15.292000000000002</v>
      </c>
    </row>
    <row r="1549" spans="1:34">
      <c r="A1549" s="16" t="s">
        <v>3342</v>
      </c>
      <c r="B1549" s="16" t="s">
        <v>3343</v>
      </c>
      <c r="C1549" s="16" t="s">
        <v>2348</v>
      </c>
      <c r="D1549" s="19">
        <v>38169</v>
      </c>
      <c r="E1549" s="16" t="s">
        <v>111</v>
      </c>
      <c r="F1549" s="20">
        <v>20</v>
      </c>
      <c r="G1549" s="20">
        <v>0</v>
      </c>
      <c r="H1549" s="20">
        <v>1</v>
      </c>
      <c r="I1549" s="20">
        <v>10</v>
      </c>
      <c r="J1549" s="21">
        <f t="shared" si="453"/>
        <v>22</v>
      </c>
      <c r="K1549" s="22">
        <v>28.77</v>
      </c>
      <c r="L1549" s="19">
        <v>44804</v>
      </c>
      <c r="M1549" s="22">
        <v>26.16</v>
      </c>
      <c r="N1549" s="22">
        <v>2.61</v>
      </c>
      <c r="O1549" s="22">
        <f t="shared" si="454"/>
        <v>3.57</v>
      </c>
      <c r="P1549" s="22">
        <v>0.96</v>
      </c>
      <c r="Q1549" s="22">
        <f t="shared" si="455"/>
        <v>0.12</v>
      </c>
      <c r="R1549" s="22">
        <f t="shared" si="456"/>
        <v>0.48</v>
      </c>
      <c r="S1549" s="22">
        <f t="shared" si="457"/>
        <v>2.13</v>
      </c>
      <c r="U1549" s="22">
        <v>3.57</v>
      </c>
      <c r="V1549" s="23">
        <v>20</v>
      </c>
      <c r="W1549" s="41">
        <v>20</v>
      </c>
      <c r="X1549" s="23">
        <f t="shared" si="458"/>
        <v>0</v>
      </c>
      <c r="Y1549" s="24">
        <f t="shared" si="459"/>
        <v>0</v>
      </c>
      <c r="Z1549" s="24">
        <f t="shared" si="460"/>
        <v>30</v>
      </c>
      <c r="AA1549" s="22">
        <f t="shared" si="461"/>
        <v>0.11899999999999999</v>
      </c>
      <c r="AB1549" s="22">
        <f t="shared" si="462"/>
        <v>1.4279999999999999</v>
      </c>
      <c r="AC1549" s="22">
        <f t="shared" si="463"/>
        <v>2.1419999999999999</v>
      </c>
      <c r="AD1549" s="22">
        <f t="shared" si="464"/>
        <v>1.2000000000000011E-2</v>
      </c>
      <c r="AE1549" s="24"/>
      <c r="AF1549" s="4">
        <v>1.4279999999999999</v>
      </c>
      <c r="AG1549" s="4">
        <v>0</v>
      </c>
      <c r="AH1549" s="4">
        <f t="shared" si="465"/>
        <v>1.4279999999999999</v>
      </c>
    </row>
    <row r="1550" spans="1:34">
      <c r="A1550" s="16" t="s">
        <v>3344</v>
      </c>
      <c r="B1550" s="16" t="s">
        <v>3345</v>
      </c>
      <c r="C1550" s="16" t="s">
        <v>2308</v>
      </c>
      <c r="D1550" s="19">
        <v>38200</v>
      </c>
      <c r="E1550" s="16" t="s">
        <v>111</v>
      </c>
      <c r="F1550" s="20">
        <v>20</v>
      </c>
      <c r="G1550" s="20">
        <v>0</v>
      </c>
      <c r="H1550" s="20">
        <v>1</v>
      </c>
      <c r="I1550" s="20">
        <v>11</v>
      </c>
      <c r="J1550" s="21">
        <f t="shared" si="453"/>
        <v>23</v>
      </c>
      <c r="K1550" s="22">
        <v>591.21</v>
      </c>
      <c r="L1550" s="19">
        <v>44804</v>
      </c>
      <c r="M1550" s="22">
        <v>534.54</v>
      </c>
      <c r="N1550" s="22">
        <v>56.67</v>
      </c>
      <c r="O1550" s="22">
        <f t="shared" si="454"/>
        <v>76.37</v>
      </c>
      <c r="P1550" s="22">
        <v>19.7</v>
      </c>
      <c r="Q1550" s="22">
        <f t="shared" si="455"/>
        <v>2.4624999999999999</v>
      </c>
      <c r="R1550" s="22">
        <f t="shared" si="456"/>
        <v>9.85</v>
      </c>
      <c r="S1550" s="22">
        <f t="shared" si="457"/>
        <v>46.82</v>
      </c>
      <c r="U1550" s="22">
        <v>76.37</v>
      </c>
      <c r="V1550" s="23">
        <v>20</v>
      </c>
      <c r="W1550" s="41">
        <v>20</v>
      </c>
      <c r="X1550" s="23">
        <f t="shared" si="458"/>
        <v>0</v>
      </c>
      <c r="Y1550" s="24">
        <f t="shared" si="459"/>
        <v>0</v>
      </c>
      <c r="Z1550" s="24">
        <f t="shared" si="460"/>
        <v>31</v>
      </c>
      <c r="AA1550" s="22">
        <f t="shared" si="461"/>
        <v>2.4635483870967745</v>
      </c>
      <c r="AB1550" s="22">
        <f t="shared" si="462"/>
        <v>29.562580645161294</v>
      </c>
      <c r="AC1550" s="22">
        <f t="shared" si="463"/>
        <v>46.807419354838714</v>
      </c>
      <c r="AD1550" s="22">
        <f t="shared" si="464"/>
        <v>-1.2580645161285986E-2</v>
      </c>
      <c r="AE1550" s="24"/>
      <c r="AF1550" s="4">
        <v>29.562580645161294</v>
      </c>
      <c r="AG1550" s="4">
        <v>0</v>
      </c>
      <c r="AH1550" s="4">
        <f t="shared" si="465"/>
        <v>29.562580645161294</v>
      </c>
    </row>
    <row r="1551" spans="1:34">
      <c r="A1551" s="16" t="s">
        <v>3346</v>
      </c>
      <c r="B1551" s="16" t="s">
        <v>3347</v>
      </c>
      <c r="C1551" s="16" t="s">
        <v>2308</v>
      </c>
      <c r="D1551" s="19">
        <v>38231</v>
      </c>
      <c r="E1551" s="16" t="s">
        <v>111</v>
      </c>
      <c r="F1551" s="20">
        <v>20</v>
      </c>
      <c r="G1551" s="20">
        <v>0</v>
      </c>
      <c r="H1551" s="20">
        <v>2</v>
      </c>
      <c r="I1551" s="20">
        <v>0</v>
      </c>
      <c r="J1551" s="21">
        <f t="shared" si="453"/>
        <v>24</v>
      </c>
      <c r="K1551" s="22">
        <v>497.76</v>
      </c>
      <c r="L1551" s="19">
        <v>44804</v>
      </c>
      <c r="M1551" s="22">
        <v>448.02</v>
      </c>
      <c r="N1551" s="22">
        <v>49.74</v>
      </c>
      <c r="O1551" s="22">
        <f t="shared" si="454"/>
        <v>66.33</v>
      </c>
      <c r="P1551" s="22">
        <v>16.59</v>
      </c>
      <c r="Q1551" s="22">
        <f t="shared" si="455"/>
        <v>2.07375</v>
      </c>
      <c r="R1551" s="22">
        <f t="shared" si="456"/>
        <v>8.2949999999999999</v>
      </c>
      <c r="S1551" s="22">
        <f t="shared" si="457"/>
        <v>41.444999999999993</v>
      </c>
      <c r="U1551" s="22">
        <v>66.33</v>
      </c>
      <c r="V1551" s="23">
        <v>20</v>
      </c>
      <c r="W1551" s="41">
        <v>20</v>
      </c>
      <c r="X1551" s="23">
        <f t="shared" si="458"/>
        <v>0</v>
      </c>
      <c r="Y1551" s="24">
        <f t="shared" si="459"/>
        <v>0</v>
      </c>
      <c r="Z1551" s="24">
        <f t="shared" si="460"/>
        <v>32</v>
      </c>
      <c r="AA1551" s="22">
        <f t="shared" si="461"/>
        <v>2.0728124999999999</v>
      </c>
      <c r="AB1551" s="22">
        <f t="shared" si="462"/>
        <v>24.873750000000001</v>
      </c>
      <c r="AC1551" s="22">
        <f t="shared" si="463"/>
        <v>41.456249999999997</v>
      </c>
      <c r="AD1551" s="22">
        <f t="shared" si="464"/>
        <v>1.1250000000003979E-2</v>
      </c>
      <c r="AE1551" s="24"/>
      <c r="AF1551" s="4">
        <v>24.873750000000001</v>
      </c>
      <c r="AG1551" s="4">
        <v>0</v>
      </c>
      <c r="AH1551" s="4">
        <f t="shared" si="465"/>
        <v>24.873750000000001</v>
      </c>
    </row>
    <row r="1552" spans="1:34">
      <c r="A1552" s="16" t="s">
        <v>3348</v>
      </c>
      <c r="B1552" s="16" t="s">
        <v>3349</v>
      </c>
      <c r="C1552" s="16" t="s">
        <v>1355</v>
      </c>
      <c r="D1552" s="19">
        <v>38261</v>
      </c>
      <c r="E1552" s="16" t="s">
        <v>111</v>
      </c>
      <c r="F1552" s="20">
        <v>20</v>
      </c>
      <c r="G1552" s="20">
        <v>0</v>
      </c>
      <c r="H1552" s="20">
        <v>2</v>
      </c>
      <c r="I1552" s="20">
        <v>1</v>
      </c>
      <c r="J1552" s="21">
        <f t="shared" si="453"/>
        <v>25</v>
      </c>
      <c r="K1552" s="22">
        <v>233.97</v>
      </c>
      <c r="L1552" s="19">
        <v>44804</v>
      </c>
      <c r="M1552" s="22">
        <v>209.64</v>
      </c>
      <c r="N1552" s="22">
        <v>24.33</v>
      </c>
      <c r="O1552" s="22">
        <f t="shared" si="454"/>
        <v>32.129999999999995</v>
      </c>
      <c r="P1552" s="22">
        <v>7.8</v>
      </c>
      <c r="Q1552" s="22">
        <f t="shared" si="455"/>
        <v>0.97499999999999998</v>
      </c>
      <c r="R1552" s="22">
        <f t="shared" si="456"/>
        <v>3.9</v>
      </c>
      <c r="S1552" s="22">
        <f t="shared" si="457"/>
        <v>20.429999999999996</v>
      </c>
      <c r="U1552" s="22">
        <v>32.129999999999995</v>
      </c>
      <c r="V1552" s="23">
        <v>20</v>
      </c>
      <c r="W1552" s="41">
        <v>20</v>
      </c>
      <c r="X1552" s="23">
        <f t="shared" si="458"/>
        <v>0</v>
      </c>
      <c r="Y1552" s="24">
        <f t="shared" si="459"/>
        <v>0</v>
      </c>
      <c r="Z1552" s="24">
        <f t="shared" si="460"/>
        <v>33</v>
      </c>
      <c r="AA1552" s="22">
        <f t="shared" si="461"/>
        <v>0.97363636363636352</v>
      </c>
      <c r="AB1552" s="22">
        <f t="shared" si="462"/>
        <v>11.683636363636362</v>
      </c>
      <c r="AC1552" s="22">
        <f t="shared" si="463"/>
        <v>20.446363636363635</v>
      </c>
      <c r="AD1552" s="22">
        <f t="shared" si="464"/>
        <v>1.6363636363639245E-2</v>
      </c>
      <c r="AE1552" s="24"/>
      <c r="AF1552" s="4">
        <v>11.683636363636362</v>
      </c>
      <c r="AG1552" s="4">
        <v>0</v>
      </c>
      <c r="AH1552" s="4">
        <f t="shared" si="465"/>
        <v>11.683636363636362</v>
      </c>
    </row>
    <row r="1553" spans="1:34">
      <c r="A1553" s="16" t="s">
        <v>3350</v>
      </c>
      <c r="B1553" s="16" t="s">
        <v>3351</v>
      </c>
      <c r="C1553" s="16" t="s">
        <v>2308</v>
      </c>
      <c r="D1553" s="19">
        <v>38261</v>
      </c>
      <c r="E1553" s="16" t="s">
        <v>111</v>
      </c>
      <c r="F1553" s="20">
        <v>20</v>
      </c>
      <c r="G1553" s="20">
        <v>0</v>
      </c>
      <c r="H1553" s="20">
        <v>2</v>
      </c>
      <c r="I1553" s="20">
        <v>1</v>
      </c>
      <c r="J1553" s="21">
        <f t="shared" si="453"/>
        <v>25</v>
      </c>
      <c r="K1553" s="22">
        <v>1569.54</v>
      </c>
      <c r="L1553" s="19">
        <v>44804</v>
      </c>
      <c r="M1553" s="22">
        <v>1406.1</v>
      </c>
      <c r="N1553" s="22">
        <v>163.44</v>
      </c>
      <c r="O1553" s="22">
        <f t="shared" si="454"/>
        <v>215.76</v>
      </c>
      <c r="P1553" s="22">
        <v>52.32</v>
      </c>
      <c r="Q1553" s="22">
        <f t="shared" si="455"/>
        <v>6.54</v>
      </c>
      <c r="R1553" s="22">
        <f t="shared" si="456"/>
        <v>26.16</v>
      </c>
      <c r="S1553" s="22">
        <f t="shared" si="457"/>
        <v>137.28</v>
      </c>
      <c r="U1553" s="22">
        <v>215.76</v>
      </c>
      <c r="V1553" s="23">
        <v>20</v>
      </c>
      <c r="W1553" s="41">
        <v>20</v>
      </c>
      <c r="X1553" s="23">
        <f t="shared" si="458"/>
        <v>0</v>
      </c>
      <c r="Y1553" s="24">
        <f t="shared" si="459"/>
        <v>0</v>
      </c>
      <c r="Z1553" s="24">
        <f t="shared" si="460"/>
        <v>33</v>
      </c>
      <c r="AA1553" s="22">
        <f t="shared" si="461"/>
        <v>6.5381818181818181</v>
      </c>
      <c r="AB1553" s="22">
        <f t="shared" si="462"/>
        <v>78.458181818181814</v>
      </c>
      <c r="AC1553" s="22">
        <f t="shared" si="463"/>
        <v>137.30181818181819</v>
      </c>
      <c r="AD1553" s="22">
        <f t="shared" si="464"/>
        <v>2.1818181818190396E-2</v>
      </c>
      <c r="AE1553" s="24"/>
      <c r="AF1553" s="4">
        <v>78.458181818181814</v>
      </c>
      <c r="AG1553" s="4">
        <v>0</v>
      </c>
      <c r="AH1553" s="4">
        <f t="shared" si="465"/>
        <v>78.458181818181814</v>
      </c>
    </row>
    <row r="1554" spans="1:34">
      <c r="A1554" s="16" t="s">
        <v>3352</v>
      </c>
      <c r="B1554" s="16" t="s">
        <v>3353</v>
      </c>
      <c r="C1554" s="16" t="s">
        <v>2348</v>
      </c>
      <c r="D1554" s="19">
        <v>38261</v>
      </c>
      <c r="E1554" s="16" t="s">
        <v>111</v>
      </c>
      <c r="F1554" s="20">
        <v>20</v>
      </c>
      <c r="G1554" s="20">
        <v>0</v>
      </c>
      <c r="H1554" s="20">
        <v>2</v>
      </c>
      <c r="I1554" s="20">
        <v>1</v>
      </c>
      <c r="J1554" s="21">
        <f t="shared" si="453"/>
        <v>25</v>
      </c>
      <c r="K1554" s="22">
        <v>26.44</v>
      </c>
      <c r="L1554" s="19">
        <v>44804</v>
      </c>
      <c r="M1554" s="22">
        <v>23.65</v>
      </c>
      <c r="N1554" s="22">
        <v>2.79</v>
      </c>
      <c r="O1554" s="22">
        <f t="shared" si="454"/>
        <v>3.67</v>
      </c>
      <c r="P1554" s="22">
        <v>0.88</v>
      </c>
      <c r="Q1554" s="22">
        <f t="shared" si="455"/>
        <v>0.11</v>
      </c>
      <c r="R1554" s="22">
        <f t="shared" si="456"/>
        <v>0.44</v>
      </c>
      <c r="S1554" s="22">
        <f t="shared" si="457"/>
        <v>2.35</v>
      </c>
      <c r="U1554" s="22">
        <v>3.67</v>
      </c>
      <c r="V1554" s="23">
        <v>20</v>
      </c>
      <c r="W1554" s="41">
        <v>20</v>
      </c>
      <c r="X1554" s="23">
        <f t="shared" si="458"/>
        <v>0</v>
      </c>
      <c r="Y1554" s="24">
        <f t="shared" si="459"/>
        <v>0</v>
      </c>
      <c r="Z1554" s="24">
        <f t="shared" si="460"/>
        <v>33</v>
      </c>
      <c r="AA1554" s="22">
        <f t="shared" si="461"/>
        <v>0.11121212121212121</v>
      </c>
      <c r="AB1554" s="22">
        <f t="shared" si="462"/>
        <v>1.3345454545454545</v>
      </c>
      <c r="AC1554" s="22">
        <f t="shared" si="463"/>
        <v>2.3354545454545454</v>
      </c>
      <c r="AD1554" s="22">
        <f t="shared" si="464"/>
        <v>-1.4545454545454639E-2</v>
      </c>
      <c r="AE1554" s="24"/>
      <c r="AF1554" s="4">
        <v>1.3345454545454545</v>
      </c>
      <c r="AG1554" s="4">
        <v>0</v>
      </c>
      <c r="AH1554" s="4">
        <f t="shared" si="465"/>
        <v>1.3345454545454545</v>
      </c>
    </row>
    <row r="1555" spans="1:34">
      <c r="A1555" s="16" t="s">
        <v>3354</v>
      </c>
      <c r="B1555" s="16" t="s">
        <v>3355</v>
      </c>
      <c r="C1555" s="16" t="s">
        <v>3356</v>
      </c>
      <c r="D1555" s="19">
        <v>38292</v>
      </c>
      <c r="E1555" s="16" t="s">
        <v>111</v>
      </c>
      <c r="F1555" s="20">
        <v>20</v>
      </c>
      <c r="G1555" s="20">
        <v>0</v>
      </c>
      <c r="H1555" s="20">
        <v>2</v>
      </c>
      <c r="I1555" s="20">
        <v>2</v>
      </c>
      <c r="J1555" s="21">
        <f t="shared" si="453"/>
        <v>26</v>
      </c>
      <c r="K1555" s="22">
        <v>10026.959999999999</v>
      </c>
      <c r="L1555" s="19">
        <v>44804</v>
      </c>
      <c r="M1555" s="22">
        <v>8940.75</v>
      </c>
      <c r="N1555" s="22">
        <v>1086.21</v>
      </c>
      <c r="O1555" s="22">
        <f t="shared" si="454"/>
        <v>1420.44</v>
      </c>
      <c r="P1555" s="22">
        <v>334.23</v>
      </c>
      <c r="Q1555" s="22">
        <f t="shared" si="455"/>
        <v>41.778750000000002</v>
      </c>
      <c r="R1555" s="22">
        <f t="shared" si="456"/>
        <v>167.11500000000001</v>
      </c>
      <c r="S1555" s="22">
        <f t="shared" si="457"/>
        <v>919.09500000000003</v>
      </c>
      <c r="U1555" s="22">
        <v>1420.44</v>
      </c>
      <c r="V1555" s="23">
        <v>20</v>
      </c>
      <c r="W1555" s="41">
        <v>20</v>
      </c>
      <c r="X1555" s="23">
        <f t="shared" si="458"/>
        <v>0</v>
      </c>
      <c r="Y1555" s="24">
        <f t="shared" si="459"/>
        <v>0</v>
      </c>
      <c r="Z1555" s="24">
        <f t="shared" si="460"/>
        <v>34</v>
      </c>
      <c r="AA1555" s="22">
        <f t="shared" si="461"/>
        <v>41.777647058823533</v>
      </c>
      <c r="AB1555" s="22">
        <f t="shared" si="462"/>
        <v>501.33176470588239</v>
      </c>
      <c r="AC1555" s="22">
        <f t="shared" si="463"/>
        <v>919.10823529411766</v>
      </c>
      <c r="AD1555" s="22">
        <f t="shared" si="464"/>
        <v>1.3235294117635021E-2</v>
      </c>
      <c r="AE1555" s="24"/>
      <c r="AF1555" s="4">
        <v>501.33176470588239</v>
      </c>
      <c r="AG1555" s="4">
        <v>0</v>
      </c>
      <c r="AH1555" s="4">
        <f t="shared" si="465"/>
        <v>501.33176470588239</v>
      </c>
    </row>
    <row r="1556" spans="1:34">
      <c r="A1556" s="16" t="s">
        <v>3357</v>
      </c>
      <c r="B1556" s="16" t="s">
        <v>3358</v>
      </c>
      <c r="C1556" s="16" t="s">
        <v>3359</v>
      </c>
      <c r="D1556" s="19">
        <v>38292</v>
      </c>
      <c r="E1556" s="16" t="s">
        <v>111</v>
      </c>
      <c r="F1556" s="20">
        <v>20</v>
      </c>
      <c r="G1556" s="20">
        <v>0</v>
      </c>
      <c r="H1556" s="20">
        <v>2</v>
      </c>
      <c r="I1556" s="20">
        <v>2</v>
      </c>
      <c r="J1556" s="21">
        <f t="shared" si="453"/>
        <v>26</v>
      </c>
      <c r="K1556" s="22">
        <v>5053.59</v>
      </c>
      <c r="L1556" s="19">
        <v>44804</v>
      </c>
      <c r="M1556" s="22">
        <v>4506.13</v>
      </c>
      <c r="N1556" s="22">
        <v>547.46</v>
      </c>
      <c r="O1556" s="22">
        <f t="shared" si="454"/>
        <v>715.91000000000008</v>
      </c>
      <c r="P1556" s="22">
        <v>168.45</v>
      </c>
      <c r="Q1556" s="22">
        <f t="shared" si="455"/>
        <v>21.056249999999999</v>
      </c>
      <c r="R1556" s="22">
        <f t="shared" si="456"/>
        <v>84.224999999999994</v>
      </c>
      <c r="S1556" s="22">
        <f t="shared" si="457"/>
        <v>463.23500000000001</v>
      </c>
      <c r="U1556" s="22">
        <v>715.91000000000008</v>
      </c>
      <c r="V1556" s="23">
        <v>20</v>
      </c>
      <c r="W1556" s="41">
        <v>20</v>
      </c>
      <c r="X1556" s="23">
        <f t="shared" si="458"/>
        <v>0</v>
      </c>
      <c r="Y1556" s="24">
        <f t="shared" si="459"/>
        <v>0</v>
      </c>
      <c r="Z1556" s="24">
        <f t="shared" si="460"/>
        <v>34</v>
      </c>
      <c r="AA1556" s="22">
        <f t="shared" si="461"/>
        <v>21.056176470588237</v>
      </c>
      <c r="AB1556" s="22">
        <f t="shared" si="462"/>
        <v>252.67411764705884</v>
      </c>
      <c r="AC1556" s="22">
        <f t="shared" si="463"/>
        <v>463.23588235294125</v>
      </c>
      <c r="AD1556" s="22">
        <f t="shared" si="464"/>
        <v>8.8235294123251151E-4</v>
      </c>
      <c r="AE1556" s="24"/>
      <c r="AF1556" s="4">
        <v>252.67411764705884</v>
      </c>
      <c r="AG1556" s="4">
        <v>0</v>
      </c>
      <c r="AH1556" s="4">
        <f t="shared" si="465"/>
        <v>252.67411764705884</v>
      </c>
    </row>
    <row r="1557" spans="1:34">
      <c r="A1557" s="16" t="s">
        <v>3360</v>
      </c>
      <c r="B1557" s="16" t="s">
        <v>3361</v>
      </c>
      <c r="C1557" s="16" t="s">
        <v>3362</v>
      </c>
      <c r="D1557" s="19">
        <v>38292</v>
      </c>
      <c r="E1557" s="16" t="s">
        <v>111</v>
      </c>
      <c r="F1557" s="20">
        <v>20</v>
      </c>
      <c r="G1557" s="20">
        <v>0</v>
      </c>
      <c r="H1557" s="20">
        <v>2</v>
      </c>
      <c r="I1557" s="20">
        <v>2</v>
      </c>
      <c r="J1557" s="21">
        <f t="shared" si="453"/>
        <v>26</v>
      </c>
      <c r="K1557" s="22">
        <v>13416.07</v>
      </c>
      <c r="L1557" s="19">
        <v>44804</v>
      </c>
      <c r="M1557" s="22">
        <v>11962.6</v>
      </c>
      <c r="N1557" s="22">
        <v>1453.47</v>
      </c>
      <c r="O1557" s="22">
        <f t="shared" si="454"/>
        <v>1900.67</v>
      </c>
      <c r="P1557" s="22">
        <v>447.2</v>
      </c>
      <c r="Q1557" s="22">
        <f t="shared" si="455"/>
        <v>55.9</v>
      </c>
      <c r="R1557" s="22">
        <f t="shared" si="456"/>
        <v>223.6</v>
      </c>
      <c r="S1557" s="22">
        <f t="shared" si="457"/>
        <v>1229.8700000000001</v>
      </c>
      <c r="U1557" s="22">
        <v>1900.67</v>
      </c>
      <c r="V1557" s="23">
        <v>20</v>
      </c>
      <c r="W1557" s="41">
        <v>20</v>
      </c>
      <c r="X1557" s="23">
        <f t="shared" si="458"/>
        <v>0</v>
      </c>
      <c r="Y1557" s="24">
        <f t="shared" si="459"/>
        <v>0</v>
      </c>
      <c r="Z1557" s="24">
        <f t="shared" si="460"/>
        <v>34</v>
      </c>
      <c r="AA1557" s="22">
        <f t="shared" si="461"/>
        <v>55.902058823529416</v>
      </c>
      <c r="AB1557" s="22">
        <f t="shared" si="462"/>
        <v>670.82470588235299</v>
      </c>
      <c r="AC1557" s="22">
        <f t="shared" si="463"/>
        <v>1229.845294117647</v>
      </c>
      <c r="AD1557" s="22">
        <f t="shared" si="464"/>
        <v>-2.470588235314608E-2</v>
      </c>
      <c r="AE1557" s="24"/>
      <c r="AF1557" s="4">
        <v>670.82470588235299</v>
      </c>
      <c r="AG1557" s="4">
        <v>0</v>
      </c>
      <c r="AH1557" s="4">
        <f t="shared" si="465"/>
        <v>670.82470588235299</v>
      </c>
    </row>
    <row r="1558" spans="1:34">
      <c r="A1558" s="16" t="s">
        <v>3363</v>
      </c>
      <c r="B1558" s="16" t="s">
        <v>3364</v>
      </c>
      <c r="C1558" s="16" t="s">
        <v>3365</v>
      </c>
      <c r="D1558" s="19">
        <v>38292</v>
      </c>
      <c r="E1558" s="16" t="s">
        <v>111</v>
      </c>
      <c r="F1558" s="20">
        <v>20</v>
      </c>
      <c r="G1558" s="20">
        <v>0</v>
      </c>
      <c r="H1558" s="20">
        <v>2</v>
      </c>
      <c r="I1558" s="20">
        <v>2</v>
      </c>
      <c r="J1558" s="21">
        <f t="shared" si="453"/>
        <v>26</v>
      </c>
      <c r="K1558" s="22">
        <v>21457.7</v>
      </c>
      <c r="L1558" s="19">
        <v>44804</v>
      </c>
      <c r="M1558" s="22">
        <v>19133.22</v>
      </c>
      <c r="N1558" s="22">
        <v>2324.48</v>
      </c>
      <c r="O1558" s="22">
        <f t="shared" si="454"/>
        <v>3039.74</v>
      </c>
      <c r="P1558" s="22">
        <v>715.26</v>
      </c>
      <c r="Q1558" s="22">
        <f t="shared" si="455"/>
        <v>89.407499999999999</v>
      </c>
      <c r="R1558" s="22">
        <f t="shared" si="456"/>
        <v>357.63</v>
      </c>
      <c r="S1558" s="22">
        <f t="shared" si="457"/>
        <v>1966.8499999999995</v>
      </c>
      <c r="U1558" s="22">
        <v>3039.74</v>
      </c>
      <c r="V1558" s="23">
        <v>20</v>
      </c>
      <c r="W1558" s="41">
        <v>20</v>
      </c>
      <c r="X1558" s="23">
        <f t="shared" si="458"/>
        <v>0</v>
      </c>
      <c r="Y1558" s="24">
        <f t="shared" si="459"/>
        <v>0</v>
      </c>
      <c r="Z1558" s="24">
        <f t="shared" si="460"/>
        <v>34</v>
      </c>
      <c r="AA1558" s="22">
        <f t="shared" si="461"/>
        <v>89.404117647058811</v>
      </c>
      <c r="AB1558" s="22">
        <f t="shared" si="462"/>
        <v>1072.8494117647058</v>
      </c>
      <c r="AC1558" s="22">
        <f t="shared" si="463"/>
        <v>1966.890588235294</v>
      </c>
      <c r="AD1558" s="22">
        <f t="shared" si="464"/>
        <v>4.058823529453548E-2</v>
      </c>
      <c r="AE1558" s="24"/>
      <c r="AF1558" s="4">
        <v>1072.8494117647058</v>
      </c>
      <c r="AG1558" s="4">
        <v>0</v>
      </c>
      <c r="AH1558" s="4">
        <f t="shared" si="465"/>
        <v>1072.8494117647058</v>
      </c>
    </row>
    <row r="1559" spans="1:34">
      <c r="A1559" s="16" t="s">
        <v>3366</v>
      </c>
      <c r="B1559" s="16" t="s">
        <v>3367</v>
      </c>
      <c r="C1559" s="16" t="s">
        <v>3368</v>
      </c>
      <c r="D1559" s="19">
        <v>38292</v>
      </c>
      <c r="E1559" s="16" t="s">
        <v>111</v>
      </c>
      <c r="F1559" s="20">
        <v>20</v>
      </c>
      <c r="G1559" s="20">
        <v>0</v>
      </c>
      <c r="H1559" s="20">
        <v>2</v>
      </c>
      <c r="I1559" s="20">
        <v>2</v>
      </c>
      <c r="J1559" s="21">
        <f t="shared" si="453"/>
        <v>26</v>
      </c>
      <c r="K1559" s="22">
        <v>13893.36</v>
      </c>
      <c r="L1559" s="19">
        <v>44804</v>
      </c>
      <c r="M1559" s="22">
        <v>12388.29</v>
      </c>
      <c r="N1559" s="22">
        <v>1505.07</v>
      </c>
      <c r="O1559" s="22">
        <f t="shared" si="454"/>
        <v>1968.1799999999998</v>
      </c>
      <c r="P1559" s="22">
        <v>463.11</v>
      </c>
      <c r="Q1559" s="22">
        <f t="shared" si="455"/>
        <v>57.888750000000002</v>
      </c>
      <c r="R1559" s="22">
        <f t="shared" si="456"/>
        <v>231.55500000000001</v>
      </c>
      <c r="S1559" s="22">
        <f t="shared" si="457"/>
        <v>1273.5149999999996</v>
      </c>
      <c r="U1559" s="22">
        <v>1968.1799999999998</v>
      </c>
      <c r="V1559" s="23">
        <v>20</v>
      </c>
      <c r="W1559" s="41">
        <v>20</v>
      </c>
      <c r="X1559" s="23">
        <f t="shared" si="458"/>
        <v>0</v>
      </c>
      <c r="Y1559" s="24">
        <f t="shared" si="459"/>
        <v>0</v>
      </c>
      <c r="Z1559" s="24">
        <f t="shared" si="460"/>
        <v>34</v>
      </c>
      <c r="AA1559" s="22">
        <f t="shared" si="461"/>
        <v>57.887647058823525</v>
      </c>
      <c r="AB1559" s="22">
        <f t="shared" si="462"/>
        <v>694.65176470588233</v>
      </c>
      <c r="AC1559" s="22">
        <f t="shared" si="463"/>
        <v>1273.5282352941176</v>
      </c>
      <c r="AD1559" s="22">
        <f t="shared" si="464"/>
        <v>1.3235294117976082E-2</v>
      </c>
      <c r="AE1559" s="24"/>
      <c r="AF1559" s="4">
        <v>694.65176470588233</v>
      </c>
      <c r="AG1559" s="4">
        <v>0</v>
      </c>
      <c r="AH1559" s="4">
        <f t="shared" si="465"/>
        <v>694.65176470588233</v>
      </c>
    </row>
    <row r="1560" spans="1:34">
      <c r="A1560" s="16" t="s">
        <v>3369</v>
      </c>
      <c r="B1560" s="16" t="s">
        <v>3370</v>
      </c>
      <c r="C1560" s="16" t="s">
        <v>2308</v>
      </c>
      <c r="D1560" s="19">
        <v>38292</v>
      </c>
      <c r="E1560" s="16" t="s">
        <v>111</v>
      </c>
      <c r="F1560" s="20">
        <v>20</v>
      </c>
      <c r="G1560" s="20">
        <v>0</v>
      </c>
      <c r="H1560" s="20">
        <v>2</v>
      </c>
      <c r="I1560" s="20">
        <v>2</v>
      </c>
      <c r="J1560" s="21">
        <f t="shared" si="453"/>
        <v>26</v>
      </c>
      <c r="K1560" s="22">
        <v>504.5</v>
      </c>
      <c r="L1560" s="19">
        <v>44804</v>
      </c>
      <c r="M1560" s="22">
        <v>449.94</v>
      </c>
      <c r="N1560" s="22">
        <v>54.56</v>
      </c>
      <c r="O1560" s="22">
        <f t="shared" si="454"/>
        <v>71.38</v>
      </c>
      <c r="P1560" s="22">
        <v>16.82</v>
      </c>
      <c r="Q1560" s="22">
        <f t="shared" si="455"/>
        <v>2.1025</v>
      </c>
      <c r="R1560" s="22">
        <f t="shared" si="456"/>
        <v>8.41</v>
      </c>
      <c r="S1560" s="22">
        <f t="shared" si="457"/>
        <v>46.149999999999991</v>
      </c>
      <c r="U1560" s="22">
        <v>71.38</v>
      </c>
      <c r="V1560" s="23">
        <v>20</v>
      </c>
      <c r="W1560" s="41">
        <v>20</v>
      </c>
      <c r="X1560" s="23">
        <f t="shared" si="458"/>
        <v>0</v>
      </c>
      <c r="Y1560" s="24">
        <f t="shared" si="459"/>
        <v>0</v>
      </c>
      <c r="Z1560" s="24">
        <f t="shared" si="460"/>
        <v>34</v>
      </c>
      <c r="AA1560" s="22">
        <f t="shared" si="461"/>
        <v>2.0994117647058821</v>
      </c>
      <c r="AB1560" s="22">
        <f t="shared" si="462"/>
        <v>25.192941176470583</v>
      </c>
      <c r="AC1560" s="22">
        <f t="shared" si="463"/>
        <v>46.187058823529412</v>
      </c>
      <c r="AD1560" s="22">
        <f t="shared" si="464"/>
        <v>3.7058823529420692E-2</v>
      </c>
      <c r="AE1560" s="24"/>
      <c r="AF1560" s="4">
        <v>25.192941176470583</v>
      </c>
      <c r="AG1560" s="4">
        <v>0</v>
      </c>
      <c r="AH1560" s="4">
        <f t="shared" si="465"/>
        <v>25.192941176470583</v>
      </c>
    </row>
    <row r="1561" spans="1:34">
      <c r="A1561" s="16" t="s">
        <v>3371</v>
      </c>
      <c r="B1561" s="16" t="s">
        <v>3372</v>
      </c>
      <c r="C1561" s="16" t="s">
        <v>2308</v>
      </c>
      <c r="D1561" s="19">
        <v>38322</v>
      </c>
      <c r="E1561" s="16" t="s">
        <v>111</v>
      </c>
      <c r="F1561" s="20">
        <v>20</v>
      </c>
      <c r="G1561" s="20">
        <v>0</v>
      </c>
      <c r="H1561" s="20">
        <v>2</v>
      </c>
      <c r="I1561" s="20">
        <v>3</v>
      </c>
      <c r="J1561" s="21">
        <f t="shared" si="453"/>
        <v>27</v>
      </c>
      <c r="K1561" s="22">
        <v>1266.49</v>
      </c>
      <c r="L1561" s="19">
        <v>44804</v>
      </c>
      <c r="M1561" s="22">
        <v>1124.1199999999999</v>
      </c>
      <c r="N1561" s="22">
        <v>142.37</v>
      </c>
      <c r="O1561" s="22">
        <f t="shared" si="454"/>
        <v>184.59</v>
      </c>
      <c r="P1561" s="22">
        <v>42.22</v>
      </c>
      <c r="Q1561" s="22">
        <f t="shared" si="455"/>
        <v>5.2774999999999999</v>
      </c>
      <c r="R1561" s="22">
        <f t="shared" si="456"/>
        <v>21.11</v>
      </c>
      <c r="S1561" s="22">
        <f t="shared" si="457"/>
        <v>121.26</v>
      </c>
      <c r="U1561" s="22">
        <v>184.59</v>
      </c>
      <c r="V1561" s="23">
        <v>20</v>
      </c>
      <c r="W1561" s="41">
        <v>20</v>
      </c>
      <c r="X1561" s="23">
        <f t="shared" si="458"/>
        <v>0</v>
      </c>
      <c r="Y1561" s="24">
        <f t="shared" si="459"/>
        <v>0</v>
      </c>
      <c r="Z1561" s="24">
        <f t="shared" si="460"/>
        <v>35</v>
      </c>
      <c r="AA1561" s="22">
        <f t="shared" si="461"/>
        <v>5.274</v>
      </c>
      <c r="AB1561" s="22">
        <f t="shared" si="462"/>
        <v>63.287999999999997</v>
      </c>
      <c r="AC1561" s="22">
        <f t="shared" si="463"/>
        <v>121.30200000000001</v>
      </c>
      <c r="AD1561" s="22">
        <f t="shared" si="464"/>
        <v>4.2000000000001592E-2</v>
      </c>
      <c r="AE1561" s="24"/>
      <c r="AF1561" s="4">
        <v>63.287999999999997</v>
      </c>
      <c r="AG1561" s="4">
        <v>0</v>
      </c>
      <c r="AH1561" s="4">
        <f t="shared" si="465"/>
        <v>63.287999999999997</v>
      </c>
    </row>
    <row r="1562" spans="1:34">
      <c r="A1562" s="16" t="s">
        <v>3373</v>
      </c>
      <c r="B1562" s="16" t="s">
        <v>3374</v>
      </c>
      <c r="C1562" s="16" t="s">
        <v>1355</v>
      </c>
      <c r="D1562" s="19">
        <v>38353</v>
      </c>
      <c r="E1562" s="16" t="s">
        <v>111</v>
      </c>
      <c r="F1562" s="20">
        <v>20</v>
      </c>
      <c r="G1562" s="20">
        <v>0</v>
      </c>
      <c r="H1562" s="20">
        <v>2</v>
      </c>
      <c r="I1562" s="20">
        <v>4</v>
      </c>
      <c r="J1562" s="21">
        <f t="shared" si="453"/>
        <v>28</v>
      </c>
      <c r="K1562" s="22">
        <v>95.6</v>
      </c>
      <c r="L1562" s="19">
        <v>44804</v>
      </c>
      <c r="M1562" s="22">
        <v>84.45</v>
      </c>
      <c r="N1562" s="22">
        <v>11.15</v>
      </c>
      <c r="O1562" s="22">
        <f t="shared" si="454"/>
        <v>14.33</v>
      </c>
      <c r="P1562" s="22">
        <v>3.18</v>
      </c>
      <c r="Q1562" s="22">
        <f t="shared" si="455"/>
        <v>0.39750000000000002</v>
      </c>
      <c r="R1562" s="22">
        <f t="shared" si="456"/>
        <v>1.59</v>
      </c>
      <c r="S1562" s="22">
        <f t="shared" si="457"/>
        <v>9.56</v>
      </c>
      <c r="U1562" s="22">
        <v>14.33</v>
      </c>
      <c r="V1562" s="23">
        <v>20</v>
      </c>
      <c r="W1562" s="41">
        <v>20</v>
      </c>
      <c r="X1562" s="23">
        <f t="shared" si="458"/>
        <v>0</v>
      </c>
      <c r="Y1562" s="24">
        <f t="shared" si="459"/>
        <v>0</v>
      </c>
      <c r="Z1562" s="24">
        <f t="shared" si="460"/>
        <v>36</v>
      </c>
      <c r="AA1562" s="22">
        <f t="shared" si="461"/>
        <v>0.39805555555555555</v>
      </c>
      <c r="AB1562" s="22">
        <f t="shared" si="462"/>
        <v>4.7766666666666664</v>
      </c>
      <c r="AC1562" s="22">
        <f t="shared" si="463"/>
        <v>9.5533333333333346</v>
      </c>
      <c r="AD1562" s="22">
        <f t="shared" si="464"/>
        <v>-6.6666666666659324E-3</v>
      </c>
      <c r="AE1562" s="24"/>
      <c r="AF1562" s="4">
        <v>4.7766666666666664</v>
      </c>
      <c r="AG1562" s="4">
        <v>0</v>
      </c>
      <c r="AH1562" s="4">
        <f t="shared" si="465"/>
        <v>4.7766666666666664</v>
      </c>
    </row>
    <row r="1563" spans="1:34">
      <c r="A1563" s="16" t="s">
        <v>3375</v>
      </c>
      <c r="B1563" s="16" t="s">
        <v>3376</v>
      </c>
      <c r="C1563" s="16" t="s">
        <v>2366</v>
      </c>
      <c r="D1563" s="19">
        <v>38353</v>
      </c>
      <c r="E1563" s="16" t="s">
        <v>111</v>
      </c>
      <c r="F1563" s="20">
        <v>20</v>
      </c>
      <c r="G1563" s="20">
        <v>0</v>
      </c>
      <c r="H1563" s="20">
        <v>2</v>
      </c>
      <c r="I1563" s="20">
        <v>4</v>
      </c>
      <c r="J1563" s="21">
        <f t="shared" si="453"/>
        <v>28</v>
      </c>
      <c r="K1563" s="22">
        <v>12.55</v>
      </c>
      <c r="L1563" s="19">
        <v>44804</v>
      </c>
      <c r="M1563" s="22">
        <v>11.13</v>
      </c>
      <c r="N1563" s="22">
        <v>1.42</v>
      </c>
      <c r="O1563" s="22">
        <f t="shared" si="454"/>
        <v>1.8399999999999999</v>
      </c>
      <c r="P1563" s="22">
        <v>0.42</v>
      </c>
      <c r="Q1563" s="22">
        <f t="shared" si="455"/>
        <v>5.2499999999999998E-2</v>
      </c>
      <c r="R1563" s="22">
        <f t="shared" si="456"/>
        <v>0.21</v>
      </c>
      <c r="S1563" s="22">
        <f t="shared" si="457"/>
        <v>1.21</v>
      </c>
      <c r="U1563" s="22">
        <v>1.8399999999999999</v>
      </c>
      <c r="V1563" s="23">
        <v>20</v>
      </c>
      <c r="W1563" s="41">
        <v>20</v>
      </c>
      <c r="X1563" s="23">
        <f t="shared" si="458"/>
        <v>0</v>
      </c>
      <c r="Y1563" s="24">
        <f t="shared" si="459"/>
        <v>0</v>
      </c>
      <c r="Z1563" s="24">
        <f t="shared" si="460"/>
        <v>36</v>
      </c>
      <c r="AA1563" s="22">
        <f t="shared" si="461"/>
        <v>5.1111111111111107E-2</v>
      </c>
      <c r="AB1563" s="22">
        <f t="shared" si="462"/>
        <v>0.61333333333333329</v>
      </c>
      <c r="AC1563" s="22">
        <f t="shared" si="463"/>
        <v>1.2266666666666666</v>
      </c>
      <c r="AD1563" s="22">
        <f t="shared" si="464"/>
        <v>1.6666666666666607E-2</v>
      </c>
      <c r="AE1563" s="24"/>
      <c r="AF1563" s="4">
        <v>0.61333333333333329</v>
      </c>
      <c r="AG1563" s="4">
        <v>0</v>
      </c>
      <c r="AH1563" s="4">
        <f t="shared" si="465"/>
        <v>0.61333333333333329</v>
      </c>
    </row>
    <row r="1564" spans="1:34">
      <c r="A1564" s="16" t="s">
        <v>3377</v>
      </c>
      <c r="B1564" s="16" t="s">
        <v>3378</v>
      </c>
      <c r="C1564" s="16" t="s">
        <v>2308</v>
      </c>
      <c r="D1564" s="19">
        <v>38353</v>
      </c>
      <c r="E1564" s="16" t="s">
        <v>111</v>
      </c>
      <c r="F1564" s="20">
        <v>20</v>
      </c>
      <c r="G1564" s="20">
        <v>0</v>
      </c>
      <c r="H1564" s="20">
        <v>2</v>
      </c>
      <c r="I1564" s="20">
        <v>4</v>
      </c>
      <c r="J1564" s="21">
        <f t="shared" si="453"/>
        <v>28</v>
      </c>
      <c r="K1564" s="22">
        <v>838.04</v>
      </c>
      <c r="L1564" s="19">
        <v>44804</v>
      </c>
      <c r="M1564" s="22">
        <v>740.23</v>
      </c>
      <c r="N1564" s="22">
        <v>97.81</v>
      </c>
      <c r="O1564" s="22">
        <f t="shared" si="454"/>
        <v>125.74000000000001</v>
      </c>
      <c r="P1564" s="22">
        <v>27.93</v>
      </c>
      <c r="Q1564" s="22">
        <f t="shared" si="455"/>
        <v>3.49125</v>
      </c>
      <c r="R1564" s="22">
        <f t="shared" si="456"/>
        <v>13.965</v>
      </c>
      <c r="S1564" s="22">
        <f t="shared" si="457"/>
        <v>83.844999999999999</v>
      </c>
      <c r="U1564" s="22">
        <v>125.74000000000001</v>
      </c>
      <c r="V1564" s="23">
        <v>20</v>
      </c>
      <c r="W1564" s="41">
        <v>20</v>
      </c>
      <c r="X1564" s="23">
        <f t="shared" si="458"/>
        <v>0</v>
      </c>
      <c r="Y1564" s="24">
        <f t="shared" si="459"/>
        <v>0</v>
      </c>
      <c r="Z1564" s="24">
        <f t="shared" si="460"/>
        <v>36</v>
      </c>
      <c r="AA1564" s="22">
        <f t="shared" si="461"/>
        <v>3.492777777777778</v>
      </c>
      <c r="AB1564" s="22">
        <f t="shared" si="462"/>
        <v>41.913333333333334</v>
      </c>
      <c r="AC1564" s="22">
        <f t="shared" si="463"/>
        <v>83.826666666666682</v>
      </c>
      <c r="AD1564" s="22">
        <f t="shared" si="464"/>
        <v>-1.8333333333316659E-2</v>
      </c>
      <c r="AE1564" s="24"/>
      <c r="AF1564" s="4">
        <v>41.913333333333334</v>
      </c>
      <c r="AG1564" s="4">
        <v>0</v>
      </c>
      <c r="AH1564" s="4">
        <f t="shared" si="465"/>
        <v>41.913333333333334</v>
      </c>
    </row>
    <row r="1565" spans="1:34">
      <c r="A1565" s="16" t="s">
        <v>3379</v>
      </c>
      <c r="B1565" s="16" t="s">
        <v>3380</v>
      </c>
      <c r="C1565" s="16" t="s">
        <v>2308</v>
      </c>
      <c r="D1565" s="19">
        <v>38384</v>
      </c>
      <c r="E1565" s="16" t="s">
        <v>111</v>
      </c>
      <c r="F1565" s="20">
        <v>20</v>
      </c>
      <c r="G1565" s="20">
        <v>0</v>
      </c>
      <c r="H1565" s="20">
        <v>2</v>
      </c>
      <c r="I1565" s="20">
        <v>5</v>
      </c>
      <c r="J1565" s="21">
        <f t="shared" si="453"/>
        <v>29</v>
      </c>
      <c r="K1565" s="22">
        <v>442.47</v>
      </c>
      <c r="L1565" s="19">
        <v>44804</v>
      </c>
      <c r="M1565" s="22">
        <v>388.94</v>
      </c>
      <c r="N1565" s="22">
        <v>53.53</v>
      </c>
      <c r="O1565" s="22">
        <f t="shared" si="454"/>
        <v>68.27</v>
      </c>
      <c r="P1565" s="22">
        <v>14.74</v>
      </c>
      <c r="Q1565" s="22">
        <f t="shared" si="455"/>
        <v>1.8425</v>
      </c>
      <c r="R1565" s="22">
        <f t="shared" si="456"/>
        <v>7.37</v>
      </c>
      <c r="S1565" s="22">
        <f t="shared" si="457"/>
        <v>46.16</v>
      </c>
      <c r="U1565" s="22">
        <v>68.27</v>
      </c>
      <c r="V1565" s="23">
        <v>20</v>
      </c>
      <c r="W1565" s="41">
        <v>20</v>
      </c>
      <c r="X1565" s="23">
        <f t="shared" si="458"/>
        <v>0</v>
      </c>
      <c r="Y1565" s="24">
        <f t="shared" si="459"/>
        <v>0</v>
      </c>
      <c r="Z1565" s="24">
        <f t="shared" si="460"/>
        <v>37</v>
      </c>
      <c r="AA1565" s="22">
        <f t="shared" si="461"/>
        <v>1.8451351351351351</v>
      </c>
      <c r="AB1565" s="22">
        <f t="shared" si="462"/>
        <v>22.141621621621621</v>
      </c>
      <c r="AC1565" s="22">
        <f t="shared" si="463"/>
        <v>46.128378378378372</v>
      </c>
      <c r="AD1565" s="22">
        <f t="shared" si="464"/>
        <v>-3.162162162162474E-2</v>
      </c>
      <c r="AE1565" s="24"/>
      <c r="AF1565" s="4">
        <v>22.141621621621621</v>
      </c>
      <c r="AG1565" s="4">
        <v>0</v>
      </c>
      <c r="AH1565" s="4">
        <f t="shared" si="465"/>
        <v>22.141621621621621</v>
      </c>
    </row>
    <row r="1566" spans="1:34">
      <c r="A1566" s="16" t="s">
        <v>3381</v>
      </c>
      <c r="B1566" s="16" t="s">
        <v>3382</v>
      </c>
      <c r="C1566" s="16" t="s">
        <v>2268</v>
      </c>
      <c r="D1566" s="19">
        <v>38384</v>
      </c>
      <c r="E1566" s="16" t="s">
        <v>111</v>
      </c>
      <c r="F1566" s="20">
        <v>20</v>
      </c>
      <c r="G1566" s="20">
        <v>0</v>
      </c>
      <c r="H1566" s="20">
        <v>2</v>
      </c>
      <c r="I1566" s="20">
        <v>5</v>
      </c>
      <c r="J1566" s="21">
        <f t="shared" ref="J1566:J1629" si="467">(H1566*12)+I1566</f>
        <v>29</v>
      </c>
      <c r="K1566" s="22">
        <v>301.35000000000002</v>
      </c>
      <c r="L1566" s="19">
        <v>44804</v>
      </c>
      <c r="M1566" s="22">
        <v>264.98</v>
      </c>
      <c r="N1566" s="22">
        <v>36.369999999999997</v>
      </c>
      <c r="O1566" s="22">
        <f t="shared" ref="O1566:O1629" si="468">+N1566+P1566</f>
        <v>46.41</v>
      </c>
      <c r="P1566" s="22">
        <v>10.039999999999999</v>
      </c>
      <c r="Q1566" s="22">
        <f t="shared" ref="Q1566:Q1629" si="469">+P1566/8</f>
        <v>1.2549999999999999</v>
      </c>
      <c r="R1566" s="22">
        <f t="shared" ref="R1566:R1629" si="470">+Q1566*4</f>
        <v>5.0199999999999996</v>
      </c>
      <c r="S1566" s="22">
        <f t="shared" ref="S1566:S1629" si="471">+O1566-P1566-R1566</f>
        <v>31.349999999999998</v>
      </c>
      <c r="U1566" s="22">
        <v>46.41</v>
      </c>
      <c r="V1566" s="23">
        <v>20</v>
      </c>
      <c r="W1566" s="41">
        <v>20</v>
      </c>
      <c r="X1566" s="23">
        <f t="shared" ref="X1566:X1629" si="472">+V1566-W1566</f>
        <v>0</v>
      </c>
      <c r="Y1566" s="24">
        <f t="shared" ref="Y1566:Y1629" si="473">+X1566*12</f>
        <v>0</v>
      </c>
      <c r="Z1566" s="24">
        <f t="shared" ref="Z1566:Z1629" si="474">+J1566+Y1566+8</f>
        <v>37</v>
      </c>
      <c r="AA1566" s="22">
        <f t="shared" ref="AA1566:AA1629" si="475">+U1566/Z1566</f>
        <v>1.2543243243243243</v>
      </c>
      <c r="AB1566" s="22">
        <f t="shared" ref="AB1566:AB1629" si="476">+AA1566*12</f>
        <v>15.051891891891891</v>
      </c>
      <c r="AC1566" s="22">
        <f t="shared" ref="AC1566:AC1629" si="477">+U1566-AB1566</f>
        <v>31.358108108108105</v>
      </c>
      <c r="AD1566" s="22">
        <f t="shared" ref="AD1566:AD1629" si="478">+AC1566-S1566</f>
        <v>8.1081081081073592E-3</v>
      </c>
      <c r="AE1566" s="24"/>
      <c r="AF1566" s="4">
        <v>15.051891891891891</v>
      </c>
      <c r="AG1566" s="4">
        <v>0</v>
      </c>
      <c r="AH1566" s="4">
        <f t="shared" ref="AH1566:AH1629" si="479">+AF1566+AG1566</f>
        <v>15.051891891891891</v>
      </c>
    </row>
    <row r="1567" spans="1:34">
      <c r="A1567" s="16" t="s">
        <v>3383</v>
      </c>
      <c r="B1567" s="16" t="s">
        <v>3384</v>
      </c>
      <c r="C1567" s="16" t="s">
        <v>2308</v>
      </c>
      <c r="D1567" s="19">
        <v>38412</v>
      </c>
      <c r="E1567" s="16" t="s">
        <v>111</v>
      </c>
      <c r="F1567" s="20">
        <v>20</v>
      </c>
      <c r="G1567" s="20">
        <v>0</v>
      </c>
      <c r="H1567" s="20">
        <v>2</v>
      </c>
      <c r="I1567" s="20">
        <v>6</v>
      </c>
      <c r="J1567" s="21">
        <f t="shared" si="467"/>
        <v>30</v>
      </c>
      <c r="K1567" s="22">
        <v>152.68</v>
      </c>
      <c r="L1567" s="19">
        <v>44804</v>
      </c>
      <c r="M1567" s="22">
        <v>133.53</v>
      </c>
      <c r="N1567" s="22">
        <v>19.149999999999999</v>
      </c>
      <c r="O1567" s="22">
        <f t="shared" si="468"/>
        <v>24.229999999999997</v>
      </c>
      <c r="P1567" s="22">
        <v>5.08</v>
      </c>
      <c r="Q1567" s="22">
        <f t="shared" si="469"/>
        <v>0.63500000000000001</v>
      </c>
      <c r="R1567" s="22">
        <f t="shared" si="470"/>
        <v>2.54</v>
      </c>
      <c r="S1567" s="22">
        <f t="shared" si="471"/>
        <v>16.61</v>
      </c>
      <c r="U1567" s="22">
        <v>24.229999999999997</v>
      </c>
      <c r="V1567" s="23">
        <v>20</v>
      </c>
      <c r="W1567" s="41">
        <v>20</v>
      </c>
      <c r="X1567" s="23">
        <f t="shared" si="472"/>
        <v>0</v>
      </c>
      <c r="Y1567" s="24">
        <f t="shared" si="473"/>
        <v>0</v>
      </c>
      <c r="Z1567" s="24">
        <f t="shared" si="474"/>
        <v>38</v>
      </c>
      <c r="AA1567" s="22">
        <f t="shared" si="475"/>
        <v>0.63763157894736833</v>
      </c>
      <c r="AB1567" s="22">
        <f t="shared" si="476"/>
        <v>7.6515789473684199</v>
      </c>
      <c r="AC1567" s="22">
        <f t="shared" si="477"/>
        <v>16.578421052631576</v>
      </c>
      <c r="AD1567" s="22">
        <f t="shared" si="478"/>
        <v>-3.1578947368423371E-2</v>
      </c>
      <c r="AE1567" s="24"/>
      <c r="AF1567" s="4">
        <v>7.6515789473684199</v>
      </c>
      <c r="AG1567" s="4">
        <v>0</v>
      </c>
      <c r="AH1567" s="4">
        <f t="shared" si="479"/>
        <v>7.6515789473684199</v>
      </c>
    </row>
    <row r="1568" spans="1:34">
      <c r="A1568" s="16" t="s">
        <v>3385</v>
      </c>
      <c r="B1568" s="16" t="s">
        <v>3386</v>
      </c>
      <c r="C1568" s="16" t="s">
        <v>1355</v>
      </c>
      <c r="D1568" s="19">
        <v>38443</v>
      </c>
      <c r="E1568" s="16" t="s">
        <v>111</v>
      </c>
      <c r="F1568" s="20">
        <v>20</v>
      </c>
      <c r="G1568" s="20">
        <v>0</v>
      </c>
      <c r="H1568" s="20">
        <v>2</v>
      </c>
      <c r="I1568" s="20">
        <v>7</v>
      </c>
      <c r="J1568" s="21">
        <f t="shared" si="467"/>
        <v>31</v>
      </c>
      <c r="K1568" s="22">
        <v>223.94</v>
      </c>
      <c r="L1568" s="19">
        <v>44804</v>
      </c>
      <c r="M1568" s="22">
        <v>195.06</v>
      </c>
      <c r="N1568" s="22">
        <v>28.88</v>
      </c>
      <c r="O1568" s="22">
        <f t="shared" si="468"/>
        <v>36.339999999999996</v>
      </c>
      <c r="P1568" s="22">
        <v>7.46</v>
      </c>
      <c r="Q1568" s="22">
        <f t="shared" si="469"/>
        <v>0.9325</v>
      </c>
      <c r="R1568" s="22">
        <f t="shared" si="470"/>
        <v>3.73</v>
      </c>
      <c r="S1568" s="22">
        <f t="shared" si="471"/>
        <v>25.149999999999995</v>
      </c>
      <c r="U1568" s="22">
        <v>36.339999999999996</v>
      </c>
      <c r="V1568" s="23">
        <v>20</v>
      </c>
      <c r="W1568" s="41">
        <v>20</v>
      </c>
      <c r="X1568" s="23">
        <f t="shared" si="472"/>
        <v>0</v>
      </c>
      <c r="Y1568" s="24">
        <f t="shared" si="473"/>
        <v>0</v>
      </c>
      <c r="Z1568" s="24">
        <f t="shared" si="474"/>
        <v>39</v>
      </c>
      <c r="AA1568" s="22">
        <f t="shared" si="475"/>
        <v>0.93179487179487175</v>
      </c>
      <c r="AB1568" s="22">
        <f t="shared" si="476"/>
        <v>11.181538461538461</v>
      </c>
      <c r="AC1568" s="22">
        <f t="shared" si="477"/>
        <v>25.158461538461538</v>
      </c>
      <c r="AD1568" s="22">
        <f t="shared" si="478"/>
        <v>8.4615384615425171E-3</v>
      </c>
      <c r="AE1568" s="24"/>
      <c r="AF1568" s="4">
        <v>11.181538461538461</v>
      </c>
      <c r="AG1568" s="4">
        <v>0</v>
      </c>
      <c r="AH1568" s="4">
        <f t="shared" si="479"/>
        <v>11.181538461538461</v>
      </c>
    </row>
    <row r="1569" spans="1:34">
      <c r="A1569" s="16" t="s">
        <v>3387</v>
      </c>
      <c r="B1569" s="16" t="s">
        <v>3388</v>
      </c>
      <c r="C1569" s="16" t="s">
        <v>2308</v>
      </c>
      <c r="D1569" s="19">
        <v>38443</v>
      </c>
      <c r="E1569" s="16" t="s">
        <v>111</v>
      </c>
      <c r="F1569" s="20">
        <v>20</v>
      </c>
      <c r="G1569" s="20">
        <v>0</v>
      </c>
      <c r="H1569" s="20">
        <v>2</v>
      </c>
      <c r="I1569" s="20">
        <v>7</v>
      </c>
      <c r="J1569" s="21">
        <f t="shared" si="467"/>
        <v>31</v>
      </c>
      <c r="K1569" s="22">
        <v>727.61</v>
      </c>
      <c r="L1569" s="19">
        <v>44804</v>
      </c>
      <c r="M1569" s="22">
        <v>633.62</v>
      </c>
      <c r="N1569" s="22">
        <v>93.99</v>
      </c>
      <c r="O1569" s="22">
        <f t="shared" si="468"/>
        <v>118.24</v>
      </c>
      <c r="P1569" s="22">
        <v>24.25</v>
      </c>
      <c r="Q1569" s="22">
        <f t="shared" si="469"/>
        <v>3.03125</v>
      </c>
      <c r="R1569" s="22">
        <f t="shared" si="470"/>
        <v>12.125</v>
      </c>
      <c r="S1569" s="22">
        <f t="shared" si="471"/>
        <v>81.864999999999995</v>
      </c>
      <c r="U1569" s="22">
        <v>118.24</v>
      </c>
      <c r="V1569" s="23">
        <v>20</v>
      </c>
      <c r="W1569" s="41">
        <v>20</v>
      </c>
      <c r="X1569" s="23">
        <f t="shared" si="472"/>
        <v>0</v>
      </c>
      <c r="Y1569" s="24">
        <f t="shared" si="473"/>
        <v>0</v>
      </c>
      <c r="Z1569" s="24">
        <f t="shared" si="474"/>
        <v>39</v>
      </c>
      <c r="AA1569" s="22">
        <f t="shared" si="475"/>
        <v>3.0317948717948715</v>
      </c>
      <c r="AB1569" s="22">
        <f t="shared" si="476"/>
        <v>36.381538461538454</v>
      </c>
      <c r="AC1569" s="22">
        <f t="shared" si="477"/>
        <v>81.85846153846154</v>
      </c>
      <c r="AD1569" s="22">
        <f t="shared" si="478"/>
        <v>-6.5384615384544986E-3</v>
      </c>
      <c r="AE1569" s="24"/>
      <c r="AF1569" s="4">
        <v>36.381538461538454</v>
      </c>
      <c r="AG1569" s="4">
        <v>0</v>
      </c>
      <c r="AH1569" s="4">
        <f t="shared" si="479"/>
        <v>36.381538461538454</v>
      </c>
    </row>
    <row r="1570" spans="1:34">
      <c r="A1570" s="16" t="s">
        <v>3389</v>
      </c>
      <c r="B1570" s="16" t="s">
        <v>3390</v>
      </c>
      <c r="C1570" s="16" t="s">
        <v>2387</v>
      </c>
      <c r="D1570" s="19">
        <v>38443</v>
      </c>
      <c r="E1570" s="16" t="s">
        <v>111</v>
      </c>
      <c r="F1570" s="20">
        <v>20</v>
      </c>
      <c r="G1570" s="20">
        <v>0</v>
      </c>
      <c r="H1570" s="20">
        <v>2</v>
      </c>
      <c r="I1570" s="20">
        <v>7</v>
      </c>
      <c r="J1570" s="21">
        <f t="shared" si="467"/>
        <v>31</v>
      </c>
      <c r="K1570" s="22">
        <v>39.92</v>
      </c>
      <c r="L1570" s="19">
        <v>44804</v>
      </c>
      <c r="M1570" s="22">
        <v>34.840000000000003</v>
      </c>
      <c r="N1570" s="22">
        <v>5.08</v>
      </c>
      <c r="O1570" s="22">
        <f t="shared" si="468"/>
        <v>6.41</v>
      </c>
      <c r="P1570" s="22">
        <v>1.33</v>
      </c>
      <c r="Q1570" s="22">
        <f t="shared" si="469"/>
        <v>0.16625000000000001</v>
      </c>
      <c r="R1570" s="22">
        <f t="shared" si="470"/>
        <v>0.66500000000000004</v>
      </c>
      <c r="S1570" s="22">
        <f t="shared" si="471"/>
        <v>4.415</v>
      </c>
      <c r="U1570" s="22">
        <v>6.41</v>
      </c>
      <c r="V1570" s="23">
        <v>20</v>
      </c>
      <c r="W1570" s="41">
        <v>20</v>
      </c>
      <c r="X1570" s="23">
        <f t="shared" si="472"/>
        <v>0</v>
      </c>
      <c r="Y1570" s="24">
        <f t="shared" si="473"/>
        <v>0</v>
      </c>
      <c r="Z1570" s="24">
        <f t="shared" si="474"/>
        <v>39</v>
      </c>
      <c r="AA1570" s="22">
        <f t="shared" si="475"/>
        <v>0.16435897435897437</v>
      </c>
      <c r="AB1570" s="22">
        <f t="shared" si="476"/>
        <v>1.9723076923076923</v>
      </c>
      <c r="AC1570" s="22">
        <f t="shared" si="477"/>
        <v>4.4376923076923074</v>
      </c>
      <c r="AD1570" s="22">
        <f t="shared" si="478"/>
        <v>2.2692307692307345E-2</v>
      </c>
      <c r="AE1570" s="24"/>
      <c r="AF1570" s="4">
        <v>1.9723076923076923</v>
      </c>
      <c r="AG1570" s="4">
        <v>0</v>
      </c>
      <c r="AH1570" s="4">
        <f t="shared" si="479"/>
        <v>1.9723076923076923</v>
      </c>
    </row>
    <row r="1571" spans="1:34">
      <c r="A1571" s="16" t="s">
        <v>3391</v>
      </c>
      <c r="B1571" s="16" t="s">
        <v>3392</v>
      </c>
      <c r="C1571" s="16" t="s">
        <v>2308</v>
      </c>
      <c r="D1571" s="19">
        <v>38473</v>
      </c>
      <c r="E1571" s="16" t="s">
        <v>111</v>
      </c>
      <c r="F1571" s="20">
        <v>20</v>
      </c>
      <c r="G1571" s="20">
        <v>0</v>
      </c>
      <c r="H1571" s="20">
        <v>2</v>
      </c>
      <c r="I1571" s="20">
        <v>8</v>
      </c>
      <c r="J1571" s="21">
        <f t="shared" si="467"/>
        <v>32</v>
      </c>
      <c r="K1571" s="22">
        <v>747.05</v>
      </c>
      <c r="L1571" s="19">
        <v>44804</v>
      </c>
      <c r="M1571" s="22">
        <v>647.4</v>
      </c>
      <c r="N1571" s="22">
        <v>99.65</v>
      </c>
      <c r="O1571" s="22">
        <f t="shared" si="468"/>
        <v>124.55000000000001</v>
      </c>
      <c r="P1571" s="22">
        <v>24.9</v>
      </c>
      <c r="Q1571" s="22">
        <f t="shared" si="469"/>
        <v>3.1124999999999998</v>
      </c>
      <c r="R1571" s="22">
        <f t="shared" si="470"/>
        <v>12.45</v>
      </c>
      <c r="S1571" s="22">
        <f t="shared" si="471"/>
        <v>87.2</v>
      </c>
      <c r="U1571" s="22">
        <v>124.55000000000001</v>
      </c>
      <c r="V1571" s="23">
        <v>20</v>
      </c>
      <c r="W1571" s="41">
        <v>20</v>
      </c>
      <c r="X1571" s="23">
        <f t="shared" si="472"/>
        <v>0</v>
      </c>
      <c r="Y1571" s="24">
        <f t="shared" si="473"/>
        <v>0</v>
      </c>
      <c r="Z1571" s="24">
        <f t="shared" si="474"/>
        <v>40</v>
      </c>
      <c r="AA1571" s="22">
        <f t="shared" si="475"/>
        <v>3.1137500000000005</v>
      </c>
      <c r="AB1571" s="22">
        <f t="shared" si="476"/>
        <v>37.365000000000009</v>
      </c>
      <c r="AC1571" s="22">
        <f t="shared" si="477"/>
        <v>87.185000000000002</v>
      </c>
      <c r="AD1571" s="22">
        <f t="shared" si="478"/>
        <v>-1.5000000000000568E-2</v>
      </c>
      <c r="AE1571" s="24"/>
      <c r="AF1571" s="4">
        <v>37.365000000000009</v>
      </c>
      <c r="AG1571" s="4">
        <v>0</v>
      </c>
      <c r="AH1571" s="4">
        <f t="shared" si="479"/>
        <v>37.365000000000009</v>
      </c>
    </row>
    <row r="1572" spans="1:34">
      <c r="A1572" s="16" t="s">
        <v>3393</v>
      </c>
      <c r="B1572" s="16" t="s">
        <v>3394</v>
      </c>
      <c r="C1572" s="16" t="s">
        <v>2308</v>
      </c>
      <c r="D1572" s="19">
        <v>38533</v>
      </c>
      <c r="E1572" s="16" t="s">
        <v>111</v>
      </c>
      <c r="F1572" s="20">
        <v>20</v>
      </c>
      <c r="G1572" s="20">
        <v>0</v>
      </c>
      <c r="H1572" s="20">
        <v>2</v>
      </c>
      <c r="I1572" s="20">
        <v>10</v>
      </c>
      <c r="J1572" s="21">
        <f t="shared" si="467"/>
        <v>34</v>
      </c>
      <c r="K1572" s="22">
        <v>1096.81</v>
      </c>
      <c r="L1572" s="19">
        <v>44804</v>
      </c>
      <c r="M1572" s="22">
        <v>941.42</v>
      </c>
      <c r="N1572" s="22">
        <v>155.38999999999999</v>
      </c>
      <c r="O1572" s="22">
        <f t="shared" si="468"/>
        <v>191.95</v>
      </c>
      <c r="P1572" s="22">
        <v>36.56</v>
      </c>
      <c r="Q1572" s="22">
        <f t="shared" si="469"/>
        <v>4.57</v>
      </c>
      <c r="R1572" s="22">
        <f t="shared" si="470"/>
        <v>18.28</v>
      </c>
      <c r="S1572" s="22">
        <f t="shared" si="471"/>
        <v>137.10999999999999</v>
      </c>
      <c r="U1572" s="22">
        <v>191.95</v>
      </c>
      <c r="V1572" s="23">
        <v>20</v>
      </c>
      <c r="W1572" s="41">
        <v>20</v>
      </c>
      <c r="X1572" s="23">
        <f t="shared" si="472"/>
        <v>0</v>
      </c>
      <c r="Y1572" s="24">
        <f t="shared" si="473"/>
        <v>0</v>
      </c>
      <c r="Z1572" s="24">
        <f t="shared" si="474"/>
        <v>42</v>
      </c>
      <c r="AA1572" s="22">
        <f t="shared" si="475"/>
        <v>4.5702380952380945</v>
      </c>
      <c r="AB1572" s="22">
        <f t="shared" si="476"/>
        <v>54.842857142857135</v>
      </c>
      <c r="AC1572" s="22">
        <f t="shared" si="477"/>
        <v>137.10714285714286</v>
      </c>
      <c r="AD1572" s="22">
        <f t="shared" si="478"/>
        <v>-2.8571428571240176E-3</v>
      </c>
      <c r="AE1572" s="24"/>
      <c r="AF1572" s="4">
        <v>54.842857142857135</v>
      </c>
      <c r="AG1572" s="4">
        <v>0</v>
      </c>
      <c r="AH1572" s="4">
        <f t="shared" si="479"/>
        <v>54.842857142857135</v>
      </c>
    </row>
    <row r="1573" spans="1:34">
      <c r="A1573" s="16" t="s">
        <v>3395</v>
      </c>
      <c r="B1573" s="16" t="s">
        <v>3396</v>
      </c>
      <c r="C1573" s="16" t="s">
        <v>1355</v>
      </c>
      <c r="D1573" s="19">
        <v>38534</v>
      </c>
      <c r="E1573" s="16" t="s">
        <v>111</v>
      </c>
      <c r="F1573" s="20">
        <v>20</v>
      </c>
      <c r="G1573" s="20">
        <v>0</v>
      </c>
      <c r="H1573" s="20">
        <v>2</v>
      </c>
      <c r="I1573" s="20">
        <v>10</v>
      </c>
      <c r="J1573" s="21">
        <f t="shared" si="467"/>
        <v>34</v>
      </c>
      <c r="K1573" s="22">
        <v>276.93</v>
      </c>
      <c r="L1573" s="19">
        <v>44804</v>
      </c>
      <c r="M1573" s="22">
        <v>237.75</v>
      </c>
      <c r="N1573" s="22">
        <v>39.18</v>
      </c>
      <c r="O1573" s="22">
        <f t="shared" si="468"/>
        <v>48.41</v>
      </c>
      <c r="P1573" s="22">
        <v>9.23</v>
      </c>
      <c r="Q1573" s="22">
        <f t="shared" si="469"/>
        <v>1.1537500000000001</v>
      </c>
      <c r="R1573" s="22">
        <f t="shared" si="470"/>
        <v>4.6150000000000002</v>
      </c>
      <c r="S1573" s="22">
        <f t="shared" si="471"/>
        <v>34.564999999999991</v>
      </c>
      <c r="U1573" s="22">
        <v>48.41</v>
      </c>
      <c r="V1573" s="23">
        <v>20</v>
      </c>
      <c r="W1573" s="41">
        <v>20</v>
      </c>
      <c r="X1573" s="23">
        <f t="shared" si="472"/>
        <v>0</v>
      </c>
      <c r="Y1573" s="24">
        <f t="shared" si="473"/>
        <v>0</v>
      </c>
      <c r="Z1573" s="24">
        <f t="shared" si="474"/>
        <v>42</v>
      </c>
      <c r="AA1573" s="22">
        <f t="shared" si="475"/>
        <v>1.1526190476190474</v>
      </c>
      <c r="AB1573" s="22">
        <f t="shared" si="476"/>
        <v>13.831428571428569</v>
      </c>
      <c r="AC1573" s="22">
        <f t="shared" si="477"/>
        <v>34.578571428571429</v>
      </c>
      <c r="AD1573" s="22">
        <f t="shared" si="478"/>
        <v>1.357142857143856E-2</v>
      </c>
      <c r="AE1573" s="24"/>
      <c r="AF1573" s="4">
        <v>13.831428571428569</v>
      </c>
      <c r="AG1573" s="4">
        <v>0</v>
      </c>
      <c r="AH1573" s="4">
        <f t="shared" si="479"/>
        <v>13.831428571428569</v>
      </c>
    </row>
    <row r="1574" spans="1:34">
      <c r="A1574" s="16" t="s">
        <v>3397</v>
      </c>
      <c r="B1574" s="16" t="s">
        <v>3398</v>
      </c>
      <c r="C1574" s="16" t="s">
        <v>2308</v>
      </c>
      <c r="D1574" s="19">
        <v>38534</v>
      </c>
      <c r="E1574" s="16" t="s">
        <v>111</v>
      </c>
      <c r="F1574" s="20">
        <v>20</v>
      </c>
      <c r="G1574" s="20">
        <v>0</v>
      </c>
      <c r="H1574" s="20">
        <v>2</v>
      </c>
      <c r="I1574" s="20">
        <v>10</v>
      </c>
      <c r="J1574" s="21">
        <f t="shared" si="467"/>
        <v>34</v>
      </c>
      <c r="K1574" s="22">
        <v>1081.47</v>
      </c>
      <c r="L1574" s="19">
        <v>44804</v>
      </c>
      <c r="M1574" s="22">
        <v>928.21</v>
      </c>
      <c r="N1574" s="22">
        <v>153.26</v>
      </c>
      <c r="O1574" s="22">
        <f t="shared" si="468"/>
        <v>189.29999999999998</v>
      </c>
      <c r="P1574" s="22">
        <v>36.04</v>
      </c>
      <c r="Q1574" s="22">
        <f t="shared" si="469"/>
        <v>4.5049999999999999</v>
      </c>
      <c r="R1574" s="22">
        <f t="shared" si="470"/>
        <v>18.02</v>
      </c>
      <c r="S1574" s="22">
        <f t="shared" si="471"/>
        <v>135.23999999999998</v>
      </c>
      <c r="U1574" s="22">
        <v>189.29999999999998</v>
      </c>
      <c r="V1574" s="23">
        <v>20</v>
      </c>
      <c r="W1574" s="41">
        <v>20</v>
      </c>
      <c r="X1574" s="23">
        <f t="shared" si="472"/>
        <v>0</v>
      </c>
      <c r="Y1574" s="24">
        <f t="shared" si="473"/>
        <v>0</v>
      </c>
      <c r="Z1574" s="24">
        <f t="shared" si="474"/>
        <v>42</v>
      </c>
      <c r="AA1574" s="22">
        <f t="shared" si="475"/>
        <v>4.5071428571428571</v>
      </c>
      <c r="AB1574" s="22">
        <f t="shared" si="476"/>
        <v>54.085714285714289</v>
      </c>
      <c r="AC1574" s="22">
        <f t="shared" si="477"/>
        <v>135.21428571428569</v>
      </c>
      <c r="AD1574" s="22">
        <f t="shared" si="478"/>
        <v>-2.5714285714286689E-2</v>
      </c>
      <c r="AE1574" s="24"/>
      <c r="AF1574" s="4">
        <v>54.085714285714289</v>
      </c>
      <c r="AG1574" s="4">
        <v>0</v>
      </c>
      <c r="AH1574" s="4">
        <f t="shared" si="479"/>
        <v>54.085714285714289</v>
      </c>
    </row>
    <row r="1575" spans="1:34">
      <c r="A1575" s="16" t="s">
        <v>3399</v>
      </c>
      <c r="B1575" s="16" t="s">
        <v>3400</v>
      </c>
      <c r="C1575" s="16" t="s">
        <v>2308</v>
      </c>
      <c r="D1575" s="19">
        <v>38565</v>
      </c>
      <c r="E1575" s="16" t="s">
        <v>111</v>
      </c>
      <c r="F1575" s="20">
        <v>20</v>
      </c>
      <c r="G1575" s="20">
        <v>0</v>
      </c>
      <c r="H1575" s="20">
        <v>2</v>
      </c>
      <c r="I1575" s="20">
        <v>11</v>
      </c>
      <c r="J1575" s="21">
        <f t="shared" si="467"/>
        <v>35</v>
      </c>
      <c r="K1575" s="22">
        <v>924.08</v>
      </c>
      <c r="L1575" s="19">
        <v>44804</v>
      </c>
      <c r="M1575" s="22">
        <v>789.25</v>
      </c>
      <c r="N1575" s="22">
        <v>134.83000000000001</v>
      </c>
      <c r="O1575" s="22">
        <f t="shared" si="468"/>
        <v>165.63000000000002</v>
      </c>
      <c r="P1575" s="22">
        <v>30.8</v>
      </c>
      <c r="Q1575" s="22">
        <f t="shared" si="469"/>
        <v>3.85</v>
      </c>
      <c r="R1575" s="22">
        <f t="shared" si="470"/>
        <v>15.4</v>
      </c>
      <c r="S1575" s="22">
        <f t="shared" si="471"/>
        <v>119.43</v>
      </c>
      <c r="U1575" s="22">
        <v>165.63000000000002</v>
      </c>
      <c r="V1575" s="23">
        <v>20</v>
      </c>
      <c r="W1575" s="41">
        <v>20</v>
      </c>
      <c r="X1575" s="23">
        <f t="shared" si="472"/>
        <v>0</v>
      </c>
      <c r="Y1575" s="24">
        <f t="shared" si="473"/>
        <v>0</v>
      </c>
      <c r="Z1575" s="24">
        <f t="shared" si="474"/>
        <v>43</v>
      </c>
      <c r="AA1575" s="22">
        <f t="shared" si="475"/>
        <v>3.8518604651162796</v>
      </c>
      <c r="AB1575" s="22">
        <f t="shared" si="476"/>
        <v>46.222325581395353</v>
      </c>
      <c r="AC1575" s="22">
        <f t="shared" si="477"/>
        <v>119.40767441860467</v>
      </c>
      <c r="AD1575" s="22">
        <f t="shared" si="478"/>
        <v>-2.2325581395335803E-2</v>
      </c>
      <c r="AE1575" s="24"/>
      <c r="AF1575" s="4">
        <v>46.222325581395353</v>
      </c>
      <c r="AG1575" s="4">
        <v>0</v>
      </c>
      <c r="AH1575" s="4">
        <f t="shared" si="479"/>
        <v>46.222325581395353</v>
      </c>
    </row>
    <row r="1576" spans="1:34">
      <c r="A1576" s="16" t="s">
        <v>3401</v>
      </c>
      <c r="B1576" s="16" t="s">
        <v>3402</v>
      </c>
      <c r="C1576" s="16" t="s">
        <v>2308</v>
      </c>
      <c r="D1576" s="19">
        <v>38596</v>
      </c>
      <c r="E1576" s="16" t="s">
        <v>111</v>
      </c>
      <c r="F1576" s="20">
        <v>20</v>
      </c>
      <c r="G1576" s="20">
        <v>0</v>
      </c>
      <c r="H1576" s="20">
        <v>3</v>
      </c>
      <c r="I1576" s="20">
        <v>0</v>
      </c>
      <c r="J1576" s="21">
        <f t="shared" si="467"/>
        <v>36</v>
      </c>
      <c r="K1576" s="22">
        <v>1321.95</v>
      </c>
      <c r="L1576" s="19">
        <v>44804</v>
      </c>
      <c r="M1576" s="22">
        <v>1123.7</v>
      </c>
      <c r="N1576" s="22">
        <v>198.25</v>
      </c>
      <c r="O1576" s="22">
        <f t="shared" si="468"/>
        <v>242.31</v>
      </c>
      <c r="P1576" s="22">
        <v>44.06</v>
      </c>
      <c r="Q1576" s="22">
        <f t="shared" si="469"/>
        <v>5.5075000000000003</v>
      </c>
      <c r="R1576" s="22">
        <f t="shared" si="470"/>
        <v>22.03</v>
      </c>
      <c r="S1576" s="22">
        <f t="shared" si="471"/>
        <v>176.22</v>
      </c>
      <c r="U1576" s="22">
        <v>242.31</v>
      </c>
      <c r="V1576" s="23">
        <v>20</v>
      </c>
      <c r="W1576" s="41">
        <v>20</v>
      </c>
      <c r="X1576" s="23">
        <f t="shared" si="472"/>
        <v>0</v>
      </c>
      <c r="Y1576" s="24">
        <f t="shared" si="473"/>
        <v>0</v>
      </c>
      <c r="Z1576" s="24">
        <f t="shared" si="474"/>
        <v>44</v>
      </c>
      <c r="AA1576" s="22">
        <f t="shared" si="475"/>
        <v>5.5070454545454544</v>
      </c>
      <c r="AB1576" s="22">
        <f t="shared" si="476"/>
        <v>66.084545454545449</v>
      </c>
      <c r="AC1576" s="22">
        <f t="shared" si="477"/>
        <v>176.22545454545457</v>
      </c>
      <c r="AD1576" s="22">
        <f t="shared" si="478"/>
        <v>5.4545454545689154E-3</v>
      </c>
      <c r="AE1576" s="24"/>
      <c r="AF1576" s="4">
        <v>66.084545454545449</v>
      </c>
      <c r="AG1576" s="4">
        <v>0</v>
      </c>
      <c r="AH1576" s="4">
        <f t="shared" si="479"/>
        <v>66.084545454545449</v>
      </c>
    </row>
    <row r="1577" spans="1:34">
      <c r="A1577" s="16" t="s">
        <v>3403</v>
      </c>
      <c r="B1577" s="16" t="s">
        <v>3404</v>
      </c>
      <c r="C1577" s="16" t="s">
        <v>2308</v>
      </c>
      <c r="D1577" s="19">
        <v>38626</v>
      </c>
      <c r="E1577" s="16" t="s">
        <v>111</v>
      </c>
      <c r="F1577" s="20">
        <v>20</v>
      </c>
      <c r="G1577" s="20">
        <v>0</v>
      </c>
      <c r="H1577" s="20">
        <v>3</v>
      </c>
      <c r="I1577" s="20">
        <v>1</v>
      </c>
      <c r="J1577" s="21">
        <f t="shared" si="467"/>
        <v>37</v>
      </c>
      <c r="K1577" s="22">
        <v>1094.78</v>
      </c>
      <c r="L1577" s="19">
        <v>44804</v>
      </c>
      <c r="M1577" s="22">
        <v>925.96</v>
      </c>
      <c r="N1577" s="22">
        <v>168.82</v>
      </c>
      <c r="O1577" s="22">
        <f t="shared" si="468"/>
        <v>205.31</v>
      </c>
      <c r="P1577" s="22">
        <v>36.49</v>
      </c>
      <c r="Q1577" s="22">
        <f t="shared" si="469"/>
        <v>4.5612500000000002</v>
      </c>
      <c r="R1577" s="22">
        <f t="shared" si="470"/>
        <v>18.245000000000001</v>
      </c>
      <c r="S1577" s="22">
        <f t="shared" si="471"/>
        <v>150.57499999999999</v>
      </c>
      <c r="U1577" s="22">
        <v>205.31</v>
      </c>
      <c r="V1577" s="23">
        <v>20</v>
      </c>
      <c r="W1577" s="41">
        <v>20</v>
      </c>
      <c r="X1577" s="23">
        <f t="shared" si="472"/>
        <v>0</v>
      </c>
      <c r="Y1577" s="24">
        <f t="shared" si="473"/>
        <v>0</v>
      </c>
      <c r="Z1577" s="24">
        <f t="shared" si="474"/>
        <v>45</v>
      </c>
      <c r="AA1577" s="22">
        <f t="shared" si="475"/>
        <v>4.5624444444444441</v>
      </c>
      <c r="AB1577" s="22">
        <f t="shared" si="476"/>
        <v>54.749333333333325</v>
      </c>
      <c r="AC1577" s="22">
        <f t="shared" si="477"/>
        <v>150.56066666666669</v>
      </c>
      <c r="AD1577" s="22">
        <f t="shared" si="478"/>
        <v>-1.433333333329756E-2</v>
      </c>
      <c r="AE1577" s="24"/>
      <c r="AF1577" s="4">
        <v>54.749333333333325</v>
      </c>
      <c r="AG1577" s="4">
        <v>0</v>
      </c>
      <c r="AH1577" s="4">
        <f t="shared" si="479"/>
        <v>54.749333333333325</v>
      </c>
    </row>
    <row r="1578" spans="1:34">
      <c r="A1578" s="16" t="s">
        <v>3405</v>
      </c>
      <c r="B1578" s="16" t="s">
        <v>3406</v>
      </c>
      <c r="C1578" s="16" t="s">
        <v>1355</v>
      </c>
      <c r="D1578" s="19">
        <v>38626</v>
      </c>
      <c r="E1578" s="16" t="s">
        <v>111</v>
      </c>
      <c r="F1578" s="20">
        <v>20</v>
      </c>
      <c r="G1578" s="20">
        <v>0</v>
      </c>
      <c r="H1578" s="20">
        <v>3</v>
      </c>
      <c r="I1578" s="20">
        <v>1</v>
      </c>
      <c r="J1578" s="21">
        <f t="shared" si="467"/>
        <v>37</v>
      </c>
      <c r="K1578" s="22">
        <v>98.18</v>
      </c>
      <c r="L1578" s="19">
        <v>44804</v>
      </c>
      <c r="M1578" s="22">
        <v>83.07</v>
      </c>
      <c r="N1578" s="22">
        <v>15.11</v>
      </c>
      <c r="O1578" s="22">
        <f t="shared" si="468"/>
        <v>18.38</v>
      </c>
      <c r="P1578" s="22">
        <v>3.27</v>
      </c>
      <c r="Q1578" s="22">
        <f t="shared" si="469"/>
        <v>0.40875</v>
      </c>
      <c r="R1578" s="22">
        <f t="shared" si="470"/>
        <v>1.635</v>
      </c>
      <c r="S1578" s="22">
        <f t="shared" si="471"/>
        <v>13.475</v>
      </c>
      <c r="U1578" s="22">
        <v>18.38</v>
      </c>
      <c r="V1578" s="23">
        <v>20</v>
      </c>
      <c r="W1578" s="41">
        <v>20</v>
      </c>
      <c r="X1578" s="23">
        <f t="shared" si="472"/>
        <v>0</v>
      </c>
      <c r="Y1578" s="24">
        <f t="shared" si="473"/>
        <v>0</v>
      </c>
      <c r="Z1578" s="24">
        <f t="shared" si="474"/>
        <v>45</v>
      </c>
      <c r="AA1578" s="22">
        <f t="shared" si="475"/>
        <v>0.40844444444444444</v>
      </c>
      <c r="AB1578" s="22">
        <f t="shared" si="476"/>
        <v>4.9013333333333335</v>
      </c>
      <c r="AC1578" s="22">
        <f t="shared" si="477"/>
        <v>13.478666666666665</v>
      </c>
      <c r="AD1578" s="22">
        <f t="shared" si="478"/>
        <v>3.6666666666658188E-3</v>
      </c>
      <c r="AE1578" s="24"/>
      <c r="AF1578" s="4">
        <v>4.9013333333333335</v>
      </c>
      <c r="AG1578" s="4">
        <v>0</v>
      </c>
      <c r="AH1578" s="4">
        <f t="shared" si="479"/>
        <v>4.9013333333333335</v>
      </c>
    </row>
    <row r="1579" spans="1:34">
      <c r="A1579" s="16" t="s">
        <v>3407</v>
      </c>
      <c r="B1579" s="16" t="s">
        <v>3408</v>
      </c>
      <c r="C1579" s="16" t="s">
        <v>2308</v>
      </c>
      <c r="D1579" s="19">
        <v>38657</v>
      </c>
      <c r="E1579" s="16" t="s">
        <v>111</v>
      </c>
      <c r="F1579" s="20">
        <v>20</v>
      </c>
      <c r="G1579" s="20">
        <v>0</v>
      </c>
      <c r="H1579" s="20">
        <v>3</v>
      </c>
      <c r="I1579" s="20">
        <v>2</v>
      </c>
      <c r="J1579" s="21">
        <f t="shared" si="467"/>
        <v>38</v>
      </c>
      <c r="K1579" s="22">
        <v>1217.43</v>
      </c>
      <c r="L1579" s="19">
        <v>44804</v>
      </c>
      <c r="M1579" s="22">
        <v>1024.6500000000001</v>
      </c>
      <c r="N1579" s="22">
        <v>192.78</v>
      </c>
      <c r="O1579" s="22">
        <f t="shared" si="468"/>
        <v>233.36</v>
      </c>
      <c r="P1579" s="22">
        <v>40.58</v>
      </c>
      <c r="Q1579" s="22">
        <f t="shared" si="469"/>
        <v>5.0724999999999998</v>
      </c>
      <c r="R1579" s="22">
        <f t="shared" si="470"/>
        <v>20.29</v>
      </c>
      <c r="S1579" s="22">
        <f t="shared" si="471"/>
        <v>172.49000000000004</v>
      </c>
      <c r="U1579" s="22">
        <v>233.36</v>
      </c>
      <c r="V1579" s="23">
        <v>20</v>
      </c>
      <c r="W1579" s="41">
        <v>20</v>
      </c>
      <c r="X1579" s="23">
        <f t="shared" si="472"/>
        <v>0</v>
      </c>
      <c r="Y1579" s="24">
        <f t="shared" si="473"/>
        <v>0</v>
      </c>
      <c r="Z1579" s="24">
        <f t="shared" si="474"/>
        <v>46</v>
      </c>
      <c r="AA1579" s="22">
        <f t="shared" si="475"/>
        <v>5.0730434782608702</v>
      </c>
      <c r="AB1579" s="22">
        <f t="shared" si="476"/>
        <v>60.876521739130439</v>
      </c>
      <c r="AC1579" s="22">
        <f t="shared" si="477"/>
        <v>172.48347826086956</v>
      </c>
      <c r="AD1579" s="22">
        <f t="shared" si="478"/>
        <v>-6.5217391304770445E-3</v>
      </c>
      <c r="AE1579" s="24"/>
      <c r="AF1579" s="4">
        <v>60.876521739130439</v>
      </c>
      <c r="AG1579" s="4">
        <v>0</v>
      </c>
      <c r="AH1579" s="4">
        <f t="shared" si="479"/>
        <v>60.876521739130439</v>
      </c>
    </row>
    <row r="1580" spans="1:34">
      <c r="A1580" s="16" t="s">
        <v>3409</v>
      </c>
      <c r="B1580" s="16" t="s">
        <v>3410</v>
      </c>
      <c r="C1580" s="16" t="s">
        <v>2308</v>
      </c>
      <c r="D1580" s="19">
        <v>38687</v>
      </c>
      <c r="E1580" s="16" t="s">
        <v>111</v>
      </c>
      <c r="F1580" s="20">
        <v>20</v>
      </c>
      <c r="G1580" s="20">
        <v>0</v>
      </c>
      <c r="H1580" s="20">
        <v>3</v>
      </c>
      <c r="I1580" s="20">
        <v>3</v>
      </c>
      <c r="J1580" s="21">
        <f t="shared" si="467"/>
        <v>39</v>
      </c>
      <c r="K1580" s="22">
        <v>778.04</v>
      </c>
      <c r="L1580" s="19">
        <v>44804</v>
      </c>
      <c r="M1580" s="22">
        <v>651.57000000000005</v>
      </c>
      <c r="N1580" s="22">
        <v>126.47</v>
      </c>
      <c r="O1580" s="22">
        <f t="shared" si="468"/>
        <v>152.4</v>
      </c>
      <c r="P1580" s="22">
        <v>25.93</v>
      </c>
      <c r="Q1580" s="22">
        <f t="shared" si="469"/>
        <v>3.24125</v>
      </c>
      <c r="R1580" s="22">
        <f t="shared" si="470"/>
        <v>12.965</v>
      </c>
      <c r="S1580" s="22">
        <f t="shared" si="471"/>
        <v>113.505</v>
      </c>
      <c r="U1580" s="22">
        <v>152.4</v>
      </c>
      <c r="V1580" s="23">
        <v>20</v>
      </c>
      <c r="W1580" s="41">
        <v>20</v>
      </c>
      <c r="X1580" s="23">
        <f t="shared" si="472"/>
        <v>0</v>
      </c>
      <c r="Y1580" s="24">
        <f t="shared" si="473"/>
        <v>0</v>
      </c>
      <c r="Z1580" s="24">
        <f t="shared" si="474"/>
        <v>47</v>
      </c>
      <c r="AA1580" s="22">
        <f t="shared" si="475"/>
        <v>3.2425531914893617</v>
      </c>
      <c r="AB1580" s="22">
        <f t="shared" si="476"/>
        <v>38.910638297872339</v>
      </c>
      <c r="AC1580" s="22">
        <f t="shared" si="477"/>
        <v>113.48936170212767</v>
      </c>
      <c r="AD1580" s="22">
        <f t="shared" si="478"/>
        <v>-1.5638297872328621E-2</v>
      </c>
      <c r="AE1580" s="24"/>
      <c r="AF1580" s="4">
        <v>38.910638297872339</v>
      </c>
      <c r="AG1580" s="4">
        <v>0</v>
      </c>
      <c r="AH1580" s="4">
        <f t="shared" si="479"/>
        <v>38.910638297872339</v>
      </c>
    </row>
    <row r="1581" spans="1:34">
      <c r="A1581" s="16" t="s">
        <v>3411</v>
      </c>
      <c r="B1581" s="16" t="s">
        <v>3412</v>
      </c>
      <c r="C1581" s="16" t="s">
        <v>1355</v>
      </c>
      <c r="D1581" s="19">
        <v>38718</v>
      </c>
      <c r="E1581" s="16" t="s">
        <v>111</v>
      </c>
      <c r="F1581" s="20">
        <v>20</v>
      </c>
      <c r="G1581" s="20">
        <v>0</v>
      </c>
      <c r="H1581" s="20">
        <v>3</v>
      </c>
      <c r="I1581" s="20">
        <v>4</v>
      </c>
      <c r="J1581" s="21">
        <f t="shared" si="467"/>
        <v>40</v>
      </c>
      <c r="K1581" s="22">
        <v>168.62</v>
      </c>
      <c r="L1581" s="19">
        <v>44804</v>
      </c>
      <c r="M1581" s="22">
        <v>140.5</v>
      </c>
      <c r="N1581" s="22">
        <v>28.12</v>
      </c>
      <c r="O1581" s="22">
        <f t="shared" si="468"/>
        <v>33.74</v>
      </c>
      <c r="P1581" s="22">
        <v>5.62</v>
      </c>
      <c r="Q1581" s="22">
        <f t="shared" si="469"/>
        <v>0.70250000000000001</v>
      </c>
      <c r="R1581" s="22">
        <f t="shared" si="470"/>
        <v>2.81</v>
      </c>
      <c r="S1581" s="22">
        <f t="shared" si="471"/>
        <v>25.310000000000002</v>
      </c>
      <c r="U1581" s="22">
        <v>33.74</v>
      </c>
      <c r="V1581" s="23">
        <v>20</v>
      </c>
      <c r="W1581" s="41">
        <v>20</v>
      </c>
      <c r="X1581" s="23">
        <f t="shared" si="472"/>
        <v>0</v>
      </c>
      <c r="Y1581" s="24">
        <f t="shared" si="473"/>
        <v>0</v>
      </c>
      <c r="Z1581" s="24">
        <f t="shared" si="474"/>
        <v>48</v>
      </c>
      <c r="AA1581" s="22">
        <f t="shared" si="475"/>
        <v>0.70291666666666675</v>
      </c>
      <c r="AB1581" s="22">
        <f t="shared" si="476"/>
        <v>8.4350000000000005</v>
      </c>
      <c r="AC1581" s="22">
        <f t="shared" si="477"/>
        <v>25.305</v>
      </c>
      <c r="AD1581" s="22">
        <f t="shared" si="478"/>
        <v>-5.000000000002558E-3</v>
      </c>
      <c r="AE1581" s="24"/>
      <c r="AF1581" s="4">
        <v>8.4350000000000005</v>
      </c>
      <c r="AG1581" s="4">
        <v>0</v>
      </c>
      <c r="AH1581" s="4">
        <f t="shared" si="479"/>
        <v>8.4350000000000005</v>
      </c>
    </row>
    <row r="1582" spans="1:34">
      <c r="A1582" s="16" t="s">
        <v>3413</v>
      </c>
      <c r="B1582" s="16" t="s">
        <v>3414</v>
      </c>
      <c r="C1582" s="16" t="s">
        <v>2308</v>
      </c>
      <c r="D1582" s="19">
        <v>38718</v>
      </c>
      <c r="E1582" s="16" t="s">
        <v>111</v>
      </c>
      <c r="F1582" s="20">
        <v>20</v>
      </c>
      <c r="G1582" s="20">
        <v>0</v>
      </c>
      <c r="H1582" s="20">
        <v>3</v>
      </c>
      <c r="I1582" s="20">
        <v>4</v>
      </c>
      <c r="J1582" s="21">
        <f t="shared" si="467"/>
        <v>40</v>
      </c>
      <c r="K1582" s="22">
        <v>1589.57</v>
      </c>
      <c r="L1582" s="19">
        <v>44804</v>
      </c>
      <c r="M1582" s="22">
        <v>1324.66</v>
      </c>
      <c r="N1582" s="22">
        <v>264.91000000000003</v>
      </c>
      <c r="O1582" s="22">
        <f t="shared" si="468"/>
        <v>317.89000000000004</v>
      </c>
      <c r="P1582" s="22">
        <v>52.98</v>
      </c>
      <c r="Q1582" s="22">
        <f t="shared" si="469"/>
        <v>6.6224999999999996</v>
      </c>
      <c r="R1582" s="22">
        <f t="shared" si="470"/>
        <v>26.49</v>
      </c>
      <c r="S1582" s="22">
        <f t="shared" si="471"/>
        <v>238.42000000000002</v>
      </c>
      <c r="U1582" s="22">
        <v>317.89000000000004</v>
      </c>
      <c r="V1582" s="23">
        <v>20</v>
      </c>
      <c r="W1582" s="41">
        <v>20</v>
      </c>
      <c r="X1582" s="23">
        <f t="shared" si="472"/>
        <v>0</v>
      </c>
      <c r="Y1582" s="24">
        <f t="shared" si="473"/>
        <v>0</v>
      </c>
      <c r="Z1582" s="24">
        <f t="shared" si="474"/>
        <v>48</v>
      </c>
      <c r="AA1582" s="22">
        <f t="shared" si="475"/>
        <v>6.6227083333333345</v>
      </c>
      <c r="AB1582" s="22">
        <f t="shared" si="476"/>
        <v>79.472500000000011</v>
      </c>
      <c r="AC1582" s="22">
        <f t="shared" si="477"/>
        <v>238.41750000000002</v>
      </c>
      <c r="AD1582" s="22">
        <f t="shared" si="478"/>
        <v>-2.4999999999977263E-3</v>
      </c>
      <c r="AE1582" s="24"/>
      <c r="AF1582" s="4">
        <v>79.472500000000011</v>
      </c>
      <c r="AG1582" s="4">
        <v>0</v>
      </c>
      <c r="AH1582" s="4">
        <f t="shared" si="479"/>
        <v>79.472500000000011</v>
      </c>
    </row>
    <row r="1583" spans="1:34">
      <c r="A1583" s="16" t="s">
        <v>3415</v>
      </c>
      <c r="B1583" s="16" t="s">
        <v>3416</v>
      </c>
      <c r="C1583" s="16" t="s">
        <v>2308</v>
      </c>
      <c r="D1583" s="19">
        <v>38749</v>
      </c>
      <c r="E1583" s="16" t="s">
        <v>111</v>
      </c>
      <c r="F1583" s="20">
        <v>20</v>
      </c>
      <c r="G1583" s="20">
        <v>0</v>
      </c>
      <c r="H1583" s="20">
        <v>3</v>
      </c>
      <c r="I1583" s="20">
        <v>5</v>
      </c>
      <c r="J1583" s="21">
        <f t="shared" si="467"/>
        <v>41</v>
      </c>
      <c r="K1583" s="22">
        <v>789.76</v>
      </c>
      <c r="L1583" s="19">
        <v>44804</v>
      </c>
      <c r="M1583" s="22">
        <v>654.83000000000004</v>
      </c>
      <c r="N1583" s="22">
        <v>134.93</v>
      </c>
      <c r="O1583" s="22">
        <f t="shared" si="468"/>
        <v>161.25</v>
      </c>
      <c r="P1583" s="22">
        <v>26.32</v>
      </c>
      <c r="Q1583" s="22">
        <f t="shared" si="469"/>
        <v>3.29</v>
      </c>
      <c r="R1583" s="22">
        <f t="shared" si="470"/>
        <v>13.16</v>
      </c>
      <c r="S1583" s="22">
        <f t="shared" si="471"/>
        <v>121.77000000000001</v>
      </c>
      <c r="U1583" s="22">
        <v>161.25</v>
      </c>
      <c r="V1583" s="23">
        <v>20</v>
      </c>
      <c r="W1583" s="41">
        <v>20</v>
      </c>
      <c r="X1583" s="23">
        <f t="shared" si="472"/>
        <v>0</v>
      </c>
      <c r="Y1583" s="24">
        <f t="shared" si="473"/>
        <v>0</v>
      </c>
      <c r="Z1583" s="24">
        <f t="shared" si="474"/>
        <v>49</v>
      </c>
      <c r="AA1583" s="22">
        <f t="shared" si="475"/>
        <v>3.2908163265306123</v>
      </c>
      <c r="AB1583" s="22">
        <f t="shared" si="476"/>
        <v>39.489795918367349</v>
      </c>
      <c r="AC1583" s="22">
        <f t="shared" si="477"/>
        <v>121.76020408163265</v>
      </c>
      <c r="AD1583" s="22">
        <f t="shared" si="478"/>
        <v>-9.7959183673594907E-3</v>
      </c>
      <c r="AE1583" s="24"/>
      <c r="AF1583" s="4">
        <v>39.489795918367349</v>
      </c>
      <c r="AG1583" s="4">
        <v>0</v>
      </c>
      <c r="AH1583" s="4">
        <f t="shared" si="479"/>
        <v>39.489795918367349</v>
      </c>
    </row>
    <row r="1584" spans="1:34">
      <c r="A1584" s="16" t="s">
        <v>3417</v>
      </c>
      <c r="B1584" s="16" t="s">
        <v>3418</v>
      </c>
      <c r="C1584" s="16" t="s">
        <v>2308</v>
      </c>
      <c r="D1584" s="19">
        <v>38777</v>
      </c>
      <c r="E1584" s="16" t="s">
        <v>111</v>
      </c>
      <c r="F1584" s="20">
        <v>20</v>
      </c>
      <c r="G1584" s="20">
        <v>0</v>
      </c>
      <c r="H1584" s="20">
        <v>3</v>
      </c>
      <c r="I1584" s="20">
        <v>6</v>
      </c>
      <c r="J1584" s="21">
        <f t="shared" si="467"/>
        <v>42</v>
      </c>
      <c r="K1584" s="22">
        <v>577.82000000000005</v>
      </c>
      <c r="L1584" s="19">
        <v>44804</v>
      </c>
      <c r="M1584" s="22">
        <v>476.7</v>
      </c>
      <c r="N1584" s="22">
        <v>101.12</v>
      </c>
      <c r="O1584" s="22">
        <f t="shared" si="468"/>
        <v>120.38000000000001</v>
      </c>
      <c r="P1584" s="22">
        <v>19.260000000000002</v>
      </c>
      <c r="Q1584" s="22">
        <f t="shared" si="469"/>
        <v>2.4075000000000002</v>
      </c>
      <c r="R1584" s="22">
        <f t="shared" si="470"/>
        <v>9.6300000000000008</v>
      </c>
      <c r="S1584" s="22">
        <f t="shared" si="471"/>
        <v>91.490000000000009</v>
      </c>
      <c r="U1584" s="22">
        <v>120.38000000000001</v>
      </c>
      <c r="V1584" s="23">
        <v>20</v>
      </c>
      <c r="W1584" s="41">
        <v>20</v>
      </c>
      <c r="X1584" s="23">
        <f t="shared" si="472"/>
        <v>0</v>
      </c>
      <c r="Y1584" s="24">
        <f t="shared" si="473"/>
        <v>0</v>
      </c>
      <c r="Z1584" s="24">
        <f t="shared" si="474"/>
        <v>50</v>
      </c>
      <c r="AA1584" s="22">
        <f t="shared" si="475"/>
        <v>2.4076000000000004</v>
      </c>
      <c r="AB1584" s="22">
        <f t="shared" si="476"/>
        <v>28.891200000000005</v>
      </c>
      <c r="AC1584" s="22">
        <f t="shared" si="477"/>
        <v>91.488799999999998</v>
      </c>
      <c r="AD1584" s="22">
        <f t="shared" si="478"/>
        <v>-1.2000000000114142E-3</v>
      </c>
      <c r="AE1584" s="24"/>
      <c r="AF1584" s="4">
        <v>28.891200000000005</v>
      </c>
      <c r="AG1584" s="4">
        <v>0</v>
      </c>
      <c r="AH1584" s="4">
        <f t="shared" si="479"/>
        <v>28.891200000000005</v>
      </c>
    </row>
    <row r="1585" spans="1:34">
      <c r="A1585" s="16" t="s">
        <v>3419</v>
      </c>
      <c r="B1585" s="16" t="s">
        <v>3420</v>
      </c>
      <c r="C1585" s="16" t="s">
        <v>1355</v>
      </c>
      <c r="D1585" s="19">
        <v>38808</v>
      </c>
      <c r="E1585" s="16" t="s">
        <v>111</v>
      </c>
      <c r="F1585" s="20">
        <v>20</v>
      </c>
      <c r="G1585" s="20">
        <v>0</v>
      </c>
      <c r="H1585" s="20">
        <v>3</v>
      </c>
      <c r="I1585" s="20">
        <v>7</v>
      </c>
      <c r="J1585" s="21">
        <f t="shared" si="467"/>
        <v>43</v>
      </c>
      <c r="K1585" s="22">
        <v>124.14</v>
      </c>
      <c r="L1585" s="19">
        <v>44804</v>
      </c>
      <c r="M1585" s="22">
        <v>101.96</v>
      </c>
      <c r="N1585" s="22">
        <v>22.18</v>
      </c>
      <c r="O1585" s="22">
        <f t="shared" si="468"/>
        <v>26.32</v>
      </c>
      <c r="P1585" s="22">
        <v>4.1399999999999997</v>
      </c>
      <c r="Q1585" s="22">
        <f t="shared" si="469"/>
        <v>0.51749999999999996</v>
      </c>
      <c r="R1585" s="22">
        <f t="shared" si="470"/>
        <v>2.0699999999999998</v>
      </c>
      <c r="S1585" s="22">
        <f t="shared" si="471"/>
        <v>20.11</v>
      </c>
      <c r="U1585" s="22">
        <v>26.32</v>
      </c>
      <c r="V1585" s="23">
        <v>20</v>
      </c>
      <c r="W1585" s="41">
        <v>20</v>
      </c>
      <c r="X1585" s="23">
        <f t="shared" si="472"/>
        <v>0</v>
      </c>
      <c r="Y1585" s="24">
        <f t="shared" si="473"/>
        <v>0</v>
      </c>
      <c r="Z1585" s="24">
        <f t="shared" si="474"/>
        <v>51</v>
      </c>
      <c r="AA1585" s="22">
        <f t="shared" si="475"/>
        <v>0.51607843137254905</v>
      </c>
      <c r="AB1585" s="22">
        <f t="shared" si="476"/>
        <v>6.1929411764705886</v>
      </c>
      <c r="AC1585" s="22">
        <f t="shared" si="477"/>
        <v>20.12705882352941</v>
      </c>
      <c r="AD1585" s="22">
        <f t="shared" si="478"/>
        <v>1.7058823529410461E-2</v>
      </c>
      <c r="AE1585" s="24"/>
      <c r="AF1585" s="4">
        <v>6.1929411764705886</v>
      </c>
      <c r="AG1585" s="4">
        <v>0</v>
      </c>
      <c r="AH1585" s="4">
        <f t="shared" si="479"/>
        <v>6.1929411764705886</v>
      </c>
    </row>
    <row r="1586" spans="1:34">
      <c r="A1586" s="16" t="s">
        <v>3421</v>
      </c>
      <c r="B1586" s="16" t="s">
        <v>3422</v>
      </c>
      <c r="C1586" s="16" t="s">
        <v>2308</v>
      </c>
      <c r="D1586" s="19">
        <v>38808</v>
      </c>
      <c r="E1586" s="16" t="s">
        <v>111</v>
      </c>
      <c r="F1586" s="20">
        <v>20</v>
      </c>
      <c r="G1586" s="20">
        <v>0</v>
      </c>
      <c r="H1586" s="20">
        <v>3</v>
      </c>
      <c r="I1586" s="20">
        <v>7</v>
      </c>
      <c r="J1586" s="21">
        <f t="shared" si="467"/>
        <v>43</v>
      </c>
      <c r="K1586" s="22">
        <v>771.2</v>
      </c>
      <c r="L1586" s="19">
        <v>44804</v>
      </c>
      <c r="M1586" s="22">
        <v>633.02</v>
      </c>
      <c r="N1586" s="22">
        <v>138.18</v>
      </c>
      <c r="O1586" s="22">
        <f t="shared" si="468"/>
        <v>163.88</v>
      </c>
      <c r="P1586" s="22">
        <v>25.7</v>
      </c>
      <c r="Q1586" s="22">
        <f t="shared" si="469"/>
        <v>3.2124999999999999</v>
      </c>
      <c r="R1586" s="22">
        <f t="shared" si="470"/>
        <v>12.85</v>
      </c>
      <c r="S1586" s="22">
        <f t="shared" si="471"/>
        <v>125.33000000000001</v>
      </c>
      <c r="U1586" s="22">
        <v>163.88</v>
      </c>
      <c r="V1586" s="23">
        <v>20</v>
      </c>
      <c r="W1586" s="41">
        <v>20</v>
      </c>
      <c r="X1586" s="23">
        <f t="shared" si="472"/>
        <v>0</v>
      </c>
      <c r="Y1586" s="24">
        <f t="shared" si="473"/>
        <v>0</v>
      </c>
      <c r="Z1586" s="24">
        <f t="shared" si="474"/>
        <v>51</v>
      </c>
      <c r="AA1586" s="22">
        <f t="shared" si="475"/>
        <v>3.2133333333333334</v>
      </c>
      <c r="AB1586" s="22">
        <f t="shared" si="476"/>
        <v>38.56</v>
      </c>
      <c r="AC1586" s="22">
        <f t="shared" si="477"/>
        <v>125.32</v>
      </c>
      <c r="AD1586" s="22">
        <f t="shared" si="478"/>
        <v>-1.0000000000019327E-2</v>
      </c>
      <c r="AE1586" s="24"/>
      <c r="AF1586" s="4">
        <v>38.56</v>
      </c>
      <c r="AG1586" s="4">
        <v>0</v>
      </c>
      <c r="AH1586" s="4">
        <f t="shared" si="479"/>
        <v>38.56</v>
      </c>
    </row>
    <row r="1587" spans="1:34">
      <c r="A1587" s="16" t="s">
        <v>3423</v>
      </c>
      <c r="B1587" s="16" t="s">
        <v>3424</v>
      </c>
      <c r="C1587" s="16" t="s">
        <v>2308</v>
      </c>
      <c r="D1587" s="19">
        <v>38838</v>
      </c>
      <c r="E1587" s="16" t="s">
        <v>111</v>
      </c>
      <c r="F1587" s="20">
        <v>20</v>
      </c>
      <c r="G1587" s="20">
        <v>0</v>
      </c>
      <c r="H1587" s="20">
        <v>3</v>
      </c>
      <c r="I1587" s="20">
        <v>8</v>
      </c>
      <c r="J1587" s="21">
        <f t="shared" si="467"/>
        <v>44</v>
      </c>
      <c r="K1587" s="22">
        <v>1467.03</v>
      </c>
      <c r="L1587" s="19">
        <v>44804</v>
      </c>
      <c r="M1587" s="22">
        <v>1198.05</v>
      </c>
      <c r="N1587" s="22">
        <v>268.98</v>
      </c>
      <c r="O1587" s="22">
        <f t="shared" si="468"/>
        <v>317.88</v>
      </c>
      <c r="P1587" s="22">
        <v>48.9</v>
      </c>
      <c r="Q1587" s="22">
        <f t="shared" si="469"/>
        <v>6.1124999999999998</v>
      </c>
      <c r="R1587" s="22">
        <f t="shared" si="470"/>
        <v>24.45</v>
      </c>
      <c r="S1587" s="22">
        <f t="shared" si="471"/>
        <v>244.53000000000003</v>
      </c>
      <c r="U1587" s="22">
        <v>317.88</v>
      </c>
      <c r="V1587" s="23">
        <v>20</v>
      </c>
      <c r="W1587" s="41">
        <v>20</v>
      </c>
      <c r="X1587" s="23">
        <f t="shared" si="472"/>
        <v>0</v>
      </c>
      <c r="Y1587" s="24">
        <f t="shared" si="473"/>
        <v>0</v>
      </c>
      <c r="Z1587" s="24">
        <f t="shared" si="474"/>
        <v>52</v>
      </c>
      <c r="AA1587" s="22">
        <f t="shared" si="475"/>
        <v>6.1130769230769229</v>
      </c>
      <c r="AB1587" s="22">
        <f t="shared" si="476"/>
        <v>73.356923076923067</v>
      </c>
      <c r="AC1587" s="22">
        <f t="shared" si="477"/>
        <v>244.52307692307693</v>
      </c>
      <c r="AD1587" s="22">
        <f t="shared" si="478"/>
        <v>-6.9230769231012346E-3</v>
      </c>
      <c r="AE1587" s="24"/>
      <c r="AF1587" s="4">
        <v>73.356923076923067</v>
      </c>
      <c r="AG1587" s="4">
        <v>0</v>
      </c>
      <c r="AH1587" s="4">
        <f t="shared" si="479"/>
        <v>73.356923076923067</v>
      </c>
    </row>
    <row r="1588" spans="1:34">
      <c r="A1588" s="16" t="s">
        <v>3425</v>
      </c>
      <c r="B1588" s="16" t="s">
        <v>3426</v>
      </c>
      <c r="C1588" s="16" t="s">
        <v>2308</v>
      </c>
      <c r="D1588" s="19">
        <v>38869</v>
      </c>
      <c r="E1588" s="16" t="s">
        <v>111</v>
      </c>
      <c r="F1588" s="20">
        <v>20</v>
      </c>
      <c r="G1588" s="20">
        <v>0</v>
      </c>
      <c r="H1588" s="20">
        <v>3</v>
      </c>
      <c r="I1588" s="20">
        <v>9</v>
      </c>
      <c r="J1588" s="21">
        <f t="shared" si="467"/>
        <v>45</v>
      </c>
      <c r="K1588" s="22">
        <v>1177.92</v>
      </c>
      <c r="L1588" s="19">
        <v>44804</v>
      </c>
      <c r="M1588" s="22">
        <v>957.13</v>
      </c>
      <c r="N1588" s="22">
        <v>220.79</v>
      </c>
      <c r="O1588" s="22">
        <f t="shared" si="468"/>
        <v>260.05</v>
      </c>
      <c r="P1588" s="22">
        <v>39.26</v>
      </c>
      <c r="Q1588" s="22">
        <f t="shared" si="469"/>
        <v>4.9074999999999998</v>
      </c>
      <c r="R1588" s="22">
        <f t="shared" si="470"/>
        <v>19.63</v>
      </c>
      <c r="S1588" s="22">
        <f t="shared" si="471"/>
        <v>201.16000000000003</v>
      </c>
      <c r="U1588" s="22">
        <v>260.05</v>
      </c>
      <c r="V1588" s="23">
        <v>20</v>
      </c>
      <c r="W1588" s="41">
        <v>20</v>
      </c>
      <c r="X1588" s="23">
        <f t="shared" si="472"/>
        <v>0</v>
      </c>
      <c r="Y1588" s="24">
        <f t="shared" si="473"/>
        <v>0</v>
      </c>
      <c r="Z1588" s="24">
        <f t="shared" si="474"/>
        <v>53</v>
      </c>
      <c r="AA1588" s="22">
        <f t="shared" si="475"/>
        <v>4.906603773584906</v>
      </c>
      <c r="AB1588" s="22">
        <f t="shared" si="476"/>
        <v>58.879245283018875</v>
      </c>
      <c r="AC1588" s="22">
        <f t="shared" si="477"/>
        <v>201.17075471698115</v>
      </c>
      <c r="AD1588" s="22">
        <f t="shared" si="478"/>
        <v>1.0754716981125512E-2</v>
      </c>
      <c r="AE1588" s="24"/>
      <c r="AF1588" s="4">
        <v>58.879245283018875</v>
      </c>
      <c r="AG1588" s="4">
        <v>0</v>
      </c>
      <c r="AH1588" s="4">
        <f t="shared" si="479"/>
        <v>58.879245283018875</v>
      </c>
    </row>
    <row r="1589" spans="1:34">
      <c r="A1589" s="16" t="s">
        <v>3427</v>
      </c>
      <c r="B1589" s="16" t="s">
        <v>3428</v>
      </c>
      <c r="C1589" s="16" t="s">
        <v>2308</v>
      </c>
      <c r="D1589" s="19">
        <v>38899</v>
      </c>
      <c r="E1589" s="16" t="s">
        <v>111</v>
      </c>
      <c r="F1589" s="20">
        <v>20</v>
      </c>
      <c r="G1589" s="20">
        <v>0</v>
      </c>
      <c r="H1589" s="20">
        <v>3</v>
      </c>
      <c r="I1589" s="20">
        <v>10</v>
      </c>
      <c r="J1589" s="21">
        <f t="shared" si="467"/>
        <v>46</v>
      </c>
      <c r="K1589" s="22">
        <v>1470.36</v>
      </c>
      <c r="L1589" s="19">
        <v>44804</v>
      </c>
      <c r="M1589" s="22">
        <v>1188.58</v>
      </c>
      <c r="N1589" s="22">
        <v>281.77999999999997</v>
      </c>
      <c r="O1589" s="22">
        <f t="shared" si="468"/>
        <v>330.78999999999996</v>
      </c>
      <c r="P1589" s="22">
        <v>49.01</v>
      </c>
      <c r="Q1589" s="22">
        <f t="shared" si="469"/>
        <v>6.1262499999999998</v>
      </c>
      <c r="R1589" s="22">
        <f t="shared" si="470"/>
        <v>24.504999999999999</v>
      </c>
      <c r="S1589" s="22">
        <f t="shared" si="471"/>
        <v>257.27499999999998</v>
      </c>
      <c r="U1589" s="22">
        <v>330.78999999999996</v>
      </c>
      <c r="V1589" s="23">
        <v>20</v>
      </c>
      <c r="W1589" s="41">
        <v>20</v>
      </c>
      <c r="X1589" s="23">
        <f t="shared" si="472"/>
        <v>0</v>
      </c>
      <c r="Y1589" s="24">
        <f t="shared" si="473"/>
        <v>0</v>
      </c>
      <c r="Z1589" s="24">
        <f t="shared" si="474"/>
        <v>54</v>
      </c>
      <c r="AA1589" s="22">
        <f t="shared" si="475"/>
        <v>6.1257407407407403</v>
      </c>
      <c r="AB1589" s="22">
        <f t="shared" si="476"/>
        <v>73.50888888888889</v>
      </c>
      <c r="AC1589" s="22">
        <f t="shared" si="477"/>
        <v>257.28111111111104</v>
      </c>
      <c r="AD1589" s="22">
        <f t="shared" si="478"/>
        <v>6.1111111110676575E-3</v>
      </c>
      <c r="AE1589" s="24"/>
      <c r="AF1589" s="4">
        <v>73.50888888888889</v>
      </c>
      <c r="AG1589" s="4">
        <v>0</v>
      </c>
      <c r="AH1589" s="4">
        <f t="shared" si="479"/>
        <v>73.50888888888889</v>
      </c>
    </row>
    <row r="1590" spans="1:34">
      <c r="A1590" s="16" t="s">
        <v>3429</v>
      </c>
      <c r="B1590" s="16" t="s">
        <v>3430</v>
      </c>
      <c r="C1590" s="16" t="s">
        <v>1355</v>
      </c>
      <c r="D1590" s="19">
        <v>38899</v>
      </c>
      <c r="E1590" s="16" t="s">
        <v>111</v>
      </c>
      <c r="F1590" s="20">
        <v>20</v>
      </c>
      <c r="G1590" s="20">
        <v>0</v>
      </c>
      <c r="H1590" s="20">
        <v>3</v>
      </c>
      <c r="I1590" s="20">
        <v>10</v>
      </c>
      <c r="J1590" s="21">
        <f t="shared" si="467"/>
        <v>46</v>
      </c>
      <c r="K1590" s="22">
        <v>134.68</v>
      </c>
      <c r="L1590" s="19">
        <v>44804</v>
      </c>
      <c r="M1590" s="22">
        <v>108.74</v>
      </c>
      <c r="N1590" s="22">
        <v>25.94</v>
      </c>
      <c r="O1590" s="22">
        <f t="shared" si="468"/>
        <v>30.42</v>
      </c>
      <c r="P1590" s="22">
        <v>4.4800000000000004</v>
      </c>
      <c r="Q1590" s="22">
        <f t="shared" si="469"/>
        <v>0.56000000000000005</v>
      </c>
      <c r="R1590" s="22">
        <f t="shared" si="470"/>
        <v>2.2400000000000002</v>
      </c>
      <c r="S1590" s="22">
        <f t="shared" si="471"/>
        <v>23.700000000000003</v>
      </c>
      <c r="U1590" s="22">
        <v>30.42</v>
      </c>
      <c r="V1590" s="23">
        <v>20</v>
      </c>
      <c r="W1590" s="41">
        <v>20</v>
      </c>
      <c r="X1590" s="23">
        <f t="shared" si="472"/>
        <v>0</v>
      </c>
      <c r="Y1590" s="24">
        <f t="shared" si="473"/>
        <v>0</v>
      </c>
      <c r="Z1590" s="24">
        <f t="shared" si="474"/>
        <v>54</v>
      </c>
      <c r="AA1590" s="22">
        <f t="shared" si="475"/>
        <v>0.56333333333333335</v>
      </c>
      <c r="AB1590" s="22">
        <f t="shared" si="476"/>
        <v>6.76</v>
      </c>
      <c r="AC1590" s="22">
        <f t="shared" si="477"/>
        <v>23.660000000000004</v>
      </c>
      <c r="AD1590" s="22">
        <f t="shared" si="478"/>
        <v>-3.9999999999999147E-2</v>
      </c>
      <c r="AE1590" s="24"/>
      <c r="AF1590" s="4">
        <v>6.76</v>
      </c>
      <c r="AG1590" s="4">
        <v>0</v>
      </c>
      <c r="AH1590" s="4">
        <f t="shared" si="479"/>
        <v>6.76</v>
      </c>
    </row>
    <row r="1591" spans="1:34">
      <c r="A1591" s="16" t="s">
        <v>3431</v>
      </c>
      <c r="B1591" s="16" t="s">
        <v>3432</v>
      </c>
      <c r="C1591" s="16" t="s">
        <v>2308</v>
      </c>
      <c r="D1591" s="19">
        <v>38930</v>
      </c>
      <c r="E1591" s="16" t="s">
        <v>111</v>
      </c>
      <c r="F1591" s="20">
        <v>20</v>
      </c>
      <c r="G1591" s="20">
        <v>0</v>
      </c>
      <c r="H1591" s="20">
        <v>3</v>
      </c>
      <c r="I1591" s="20">
        <v>11</v>
      </c>
      <c r="J1591" s="21">
        <f t="shared" si="467"/>
        <v>47</v>
      </c>
      <c r="K1591" s="22">
        <v>1392.64</v>
      </c>
      <c r="L1591" s="19">
        <v>44804</v>
      </c>
      <c r="M1591" s="22">
        <v>1119.8800000000001</v>
      </c>
      <c r="N1591" s="22">
        <v>272.76</v>
      </c>
      <c r="O1591" s="22">
        <f t="shared" si="468"/>
        <v>319.18</v>
      </c>
      <c r="P1591" s="22">
        <v>46.42</v>
      </c>
      <c r="Q1591" s="22">
        <f t="shared" si="469"/>
        <v>5.8025000000000002</v>
      </c>
      <c r="R1591" s="22">
        <f t="shared" si="470"/>
        <v>23.21</v>
      </c>
      <c r="S1591" s="22">
        <f t="shared" si="471"/>
        <v>249.54999999999998</v>
      </c>
      <c r="U1591" s="22">
        <v>319.18</v>
      </c>
      <c r="V1591" s="23">
        <v>20</v>
      </c>
      <c r="W1591" s="41">
        <v>20</v>
      </c>
      <c r="X1591" s="23">
        <f t="shared" si="472"/>
        <v>0</v>
      </c>
      <c r="Y1591" s="24">
        <f t="shared" si="473"/>
        <v>0</v>
      </c>
      <c r="Z1591" s="24">
        <f t="shared" si="474"/>
        <v>55</v>
      </c>
      <c r="AA1591" s="22">
        <f t="shared" si="475"/>
        <v>5.8032727272727271</v>
      </c>
      <c r="AB1591" s="22">
        <f t="shared" si="476"/>
        <v>69.639272727272726</v>
      </c>
      <c r="AC1591" s="22">
        <f t="shared" si="477"/>
        <v>249.54072727272728</v>
      </c>
      <c r="AD1591" s="22">
        <f t="shared" si="478"/>
        <v>-9.2727272727017862E-3</v>
      </c>
      <c r="AE1591" s="24"/>
      <c r="AF1591" s="4">
        <v>69.639272727272726</v>
      </c>
      <c r="AG1591" s="4">
        <v>0</v>
      </c>
      <c r="AH1591" s="4">
        <f t="shared" si="479"/>
        <v>69.639272727272726</v>
      </c>
    </row>
    <row r="1592" spans="1:34">
      <c r="A1592" s="16" t="s">
        <v>3433</v>
      </c>
      <c r="B1592" s="16" t="s">
        <v>3434</v>
      </c>
      <c r="C1592" s="16" t="s">
        <v>2308</v>
      </c>
      <c r="D1592" s="19">
        <v>38961</v>
      </c>
      <c r="E1592" s="16" t="s">
        <v>111</v>
      </c>
      <c r="F1592" s="20">
        <v>20</v>
      </c>
      <c r="G1592" s="20">
        <v>0</v>
      </c>
      <c r="H1592" s="20">
        <v>4</v>
      </c>
      <c r="I1592" s="20">
        <v>0</v>
      </c>
      <c r="J1592" s="21">
        <f t="shared" si="467"/>
        <v>48</v>
      </c>
      <c r="K1592" s="22">
        <v>738.83</v>
      </c>
      <c r="L1592" s="19">
        <v>44804</v>
      </c>
      <c r="M1592" s="22">
        <v>591.04</v>
      </c>
      <c r="N1592" s="22">
        <v>147.79</v>
      </c>
      <c r="O1592" s="22">
        <f t="shared" si="468"/>
        <v>172.41</v>
      </c>
      <c r="P1592" s="22">
        <v>24.62</v>
      </c>
      <c r="Q1592" s="22">
        <f t="shared" si="469"/>
        <v>3.0775000000000001</v>
      </c>
      <c r="R1592" s="22">
        <f t="shared" si="470"/>
        <v>12.31</v>
      </c>
      <c r="S1592" s="22">
        <f t="shared" si="471"/>
        <v>135.47999999999999</v>
      </c>
      <c r="U1592" s="22">
        <v>172.41</v>
      </c>
      <c r="V1592" s="23">
        <v>20</v>
      </c>
      <c r="W1592" s="41">
        <v>20</v>
      </c>
      <c r="X1592" s="23">
        <f t="shared" si="472"/>
        <v>0</v>
      </c>
      <c r="Y1592" s="24">
        <f t="shared" si="473"/>
        <v>0</v>
      </c>
      <c r="Z1592" s="24">
        <f t="shared" si="474"/>
        <v>56</v>
      </c>
      <c r="AA1592" s="22">
        <f t="shared" si="475"/>
        <v>3.0787499999999999</v>
      </c>
      <c r="AB1592" s="22">
        <f t="shared" si="476"/>
        <v>36.945</v>
      </c>
      <c r="AC1592" s="22">
        <f t="shared" si="477"/>
        <v>135.465</v>
      </c>
      <c r="AD1592" s="22">
        <f t="shared" si="478"/>
        <v>-1.4999999999986358E-2</v>
      </c>
      <c r="AE1592" s="24"/>
      <c r="AF1592" s="4">
        <v>36.945</v>
      </c>
      <c r="AG1592" s="4">
        <v>0</v>
      </c>
      <c r="AH1592" s="4">
        <f t="shared" si="479"/>
        <v>36.945</v>
      </c>
    </row>
    <row r="1593" spans="1:34">
      <c r="A1593" s="16" t="s">
        <v>3435</v>
      </c>
      <c r="B1593" s="16" t="s">
        <v>3436</v>
      </c>
      <c r="C1593" s="16" t="s">
        <v>2268</v>
      </c>
      <c r="D1593" s="19">
        <v>38961</v>
      </c>
      <c r="E1593" s="16" t="s">
        <v>111</v>
      </c>
      <c r="F1593" s="20">
        <v>20</v>
      </c>
      <c r="G1593" s="20">
        <v>0</v>
      </c>
      <c r="H1593" s="20">
        <v>4</v>
      </c>
      <c r="I1593" s="20">
        <v>0</v>
      </c>
      <c r="J1593" s="21">
        <f t="shared" si="467"/>
        <v>48</v>
      </c>
      <c r="K1593" s="22">
        <v>185.26</v>
      </c>
      <c r="L1593" s="19">
        <v>44804</v>
      </c>
      <c r="M1593" s="22">
        <v>148.16</v>
      </c>
      <c r="N1593" s="22">
        <v>37.1</v>
      </c>
      <c r="O1593" s="22">
        <f t="shared" si="468"/>
        <v>43.27</v>
      </c>
      <c r="P1593" s="22">
        <v>6.17</v>
      </c>
      <c r="Q1593" s="22">
        <f t="shared" si="469"/>
        <v>0.77124999999999999</v>
      </c>
      <c r="R1593" s="22">
        <f t="shared" si="470"/>
        <v>3.085</v>
      </c>
      <c r="S1593" s="22">
        <f t="shared" si="471"/>
        <v>34.015000000000001</v>
      </c>
      <c r="U1593" s="22">
        <v>43.27</v>
      </c>
      <c r="V1593" s="23">
        <v>20</v>
      </c>
      <c r="W1593" s="41">
        <v>20</v>
      </c>
      <c r="X1593" s="23">
        <f t="shared" si="472"/>
        <v>0</v>
      </c>
      <c r="Y1593" s="24">
        <f t="shared" si="473"/>
        <v>0</v>
      </c>
      <c r="Z1593" s="24">
        <f t="shared" si="474"/>
        <v>56</v>
      </c>
      <c r="AA1593" s="22">
        <f t="shared" si="475"/>
        <v>0.77267857142857144</v>
      </c>
      <c r="AB1593" s="22">
        <f t="shared" si="476"/>
        <v>9.2721428571428568</v>
      </c>
      <c r="AC1593" s="22">
        <f t="shared" si="477"/>
        <v>33.997857142857143</v>
      </c>
      <c r="AD1593" s="22">
        <f t="shared" si="478"/>
        <v>-1.7142857142857792E-2</v>
      </c>
      <c r="AE1593" s="24"/>
      <c r="AF1593" s="4">
        <v>9.2721428571428568</v>
      </c>
      <c r="AG1593" s="4">
        <v>0</v>
      </c>
      <c r="AH1593" s="4">
        <f t="shared" si="479"/>
        <v>9.2721428571428568</v>
      </c>
    </row>
    <row r="1594" spans="1:34">
      <c r="A1594" s="16" t="s">
        <v>3437</v>
      </c>
      <c r="B1594" s="16" t="s">
        <v>3438</v>
      </c>
      <c r="C1594" s="16" t="s">
        <v>2436</v>
      </c>
      <c r="D1594" s="19">
        <v>38991</v>
      </c>
      <c r="E1594" s="16" t="s">
        <v>111</v>
      </c>
      <c r="F1594" s="20">
        <v>20</v>
      </c>
      <c r="G1594" s="20">
        <v>0</v>
      </c>
      <c r="H1594" s="20">
        <v>4</v>
      </c>
      <c r="I1594" s="20">
        <v>1</v>
      </c>
      <c r="J1594" s="21">
        <f t="shared" si="467"/>
        <v>49</v>
      </c>
      <c r="K1594" s="22">
        <v>176.72</v>
      </c>
      <c r="L1594" s="19">
        <v>44804</v>
      </c>
      <c r="M1594" s="22">
        <v>140.71</v>
      </c>
      <c r="N1594" s="22">
        <v>36.01</v>
      </c>
      <c r="O1594" s="22">
        <f t="shared" si="468"/>
        <v>41.9</v>
      </c>
      <c r="P1594" s="22">
        <v>5.89</v>
      </c>
      <c r="Q1594" s="22">
        <f t="shared" si="469"/>
        <v>0.73624999999999996</v>
      </c>
      <c r="R1594" s="22">
        <f t="shared" si="470"/>
        <v>2.9449999999999998</v>
      </c>
      <c r="S1594" s="22">
        <f t="shared" si="471"/>
        <v>33.064999999999998</v>
      </c>
      <c r="U1594" s="22">
        <v>41.9</v>
      </c>
      <c r="V1594" s="23">
        <v>20</v>
      </c>
      <c r="W1594" s="41">
        <v>20</v>
      </c>
      <c r="X1594" s="23">
        <f t="shared" si="472"/>
        <v>0</v>
      </c>
      <c r="Y1594" s="24">
        <f t="shared" si="473"/>
        <v>0</v>
      </c>
      <c r="Z1594" s="24">
        <f t="shared" si="474"/>
        <v>57</v>
      </c>
      <c r="AA1594" s="22">
        <f t="shared" si="475"/>
        <v>0.73508771929824557</v>
      </c>
      <c r="AB1594" s="22">
        <f t="shared" si="476"/>
        <v>8.8210526315789473</v>
      </c>
      <c r="AC1594" s="22">
        <f t="shared" si="477"/>
        <v>33.078947368421055</v>
      </c>
      <c r="AD1594" s="22">
        <f t="shared" si="478"/>
        <v>1.3947368421057149E-2</v>
      </c>
      <c r="AE1594" s="24"/>
      <c r="AF1594" s="4">
        <v>8.8210526315789473</v>
      </c>
      <c r="AG1594" s="4">
        <v>0</v>
      </c>
      <c r="AH1594" s="4">
        <f t="shared" si="479"/>
        <v>8.8210526315789473</v>
      </c>
    </row>
    <row r="1595" spans="1:34">
      <c r="A1595" s="16" t="s">
        <v>3439</v>
      </c>
      <c r="B1595" s="16" t="s">
        <v>3440</v>
      </c>
      <c r="C1595" s="16" t="s">
        <v>1355</v>
      </c>
      <c r="D1595" s="19">
        <v>38991</v>
      </c>
      <c r="E1595" s="16" t="s">
        <v>111</v>
      </c>
      <c r="F1595" s="20">
        <v>20</v>
      </c>
      <c r="G1595" s="20">
        <v>0</v>
      </c>
      <c r="H1595" s="20">
        <v>4</v>
      </c>
      <c r="I1595" s="20">
        <v>1</v>
      </c>
      <c r="J1595" s="21">
        <f t="shared" si="467"/>
        <v>49</v>
      </c>
      <c r="K1595" s="22">
        <v>88.59</v>
      </c>
      <c r="L1595" s="19">
        <v>44804</v>
      </c>
      <c r="M1595" s="22">
        <v>70.52</v>
      </c>
      <c r="N1595" s="22">
        <v>18.07</v>
      </c>
      <c r="O1595" s="22">
        <f t="shared" si="468"/>
        <v>21.02</v>
      </c>
      <c r="P1595" s="22">
        <v>2.95</v>
      </c>
      <c r="Q1595" s="22">
        <f t="shared" si="469"/>
        <v>0.36875000000000002</v>
      </c>
      <c r="R1595" s="22">
        <f t="shared" si="470"/>
        <v>1.4750000000000001</v>
      </c>
      <c r="S1595" s="22">
        <f t="shared" si="471"/>
        <v>16.594999999999999</v>
      </c>
      <c r="U1595" s="22">
        <v>21.02</v>
      </c>
      <c r="V1595" s="23">
        <v>20</v>
      </c>
      <c r="W1595" s="41">
        <v>20</v>
      </c>
      <c r="X1595" s="23">
        <f t="shared" si="472"/>
        <v>0</v>
      </c>
      <c r="Y1595" s="24">
        <f t="shared" si="473"/>
        <v>0</v>
      </c>
      <c r="Z1595" s="24">
        <f t="shared" si="474"/>
        <v>57</v>
      </c>
      <c r="AA1595" s="22">
        <f t="shared" si="475"/>
        <v>0.36877192982456142</v>
      </c>
      <c r="AB1595" s="22">
        <f t="shared" si="476"/>
        <v>4.4252631578947366</v>
      </c>
      <c r="AC1595" s="22">
        <f t="shared" si="477"/>
        <v>16.594736842105263</v>
      </c>
      <c r="AD1595" s="22">
        <f t="shared" si="478"/>
        <v>-2.6315789473585482E-4</v>
      </c>
      <c r="AE1595" s="24"/>
      <c r="AF1595" s="4">
        <v>4.4252631578947366</v>
      </c>
      <c r="AG1595" s="4">
        <v>0</v>
      </c>
      <c r="AH1595" s="4">
        <f t="shared" si="479"/>
        <v>4.4252631578947366</v>
      </c>
    </row>
    <row r="1596" spans="1:34">
      <c r="A1596" s="16" t="s">
        <v>3441</v>
      </c>
      <c r="B1596" s="16" t="s">
        <v>3442</v>
      </c>
      <c r="C1596" s="16" t="s">
        <v>2268</v>
      </c>
      <c r="D1596" s="19">
        <v>39022</v>
      </c>
      <c r="E1596" s="16" t="s">
        <v>111</v>
      </c>
      <c r="F1596" s="20">
        <v>20</v>
      </c>
      <c r="G1596" s="20">
        <v>0</v>
      </c>
      <c r="H1596" s="20">
        <v>4</v>
      </c>
      <c r="I1596" s="20">
        <v>2</v>
      </c>
      <c r="J1596" s="21">
        <f t="shared" si="467"/>
        <v>50</v>
      </c>
      <c r="K1596" s="22">
        <v>191.84</v>
      </c>
      <c r="L1596" s="19">
        <v>44804</v>
      </c>
      <c r="M1596" s="22">
        <v>151.85</v>
      </c>
      <c r="N1596" s="22">
        <v>39.99</v>
      </c>
      <c r="O1596" s="22">
        <f t="shared" si="468"/>
        <v>46.38</v>
      </c>
      <c r="P1596" s="22">
        <v>6.39</v>
      </c>
      <c r="Q1596" s="22">
        <f t="shared" si="469"/>
        <v>0.79874999999999996</v>
      </c>
      <c r="R1596" s="22">
        <f t="shared" si="470"/>
        <v>3.1949999999999998</v>
      </c>
      <c r="S1596" s="22">
        <f t="shared" si="471"/>
        <v>36.795000000000002</v>
      </c>
      <c r="U1596" s="22">
        <v>46.38</v>
      </c>
      <c r="V1596" s="23">
        <v>20</v>
      </c>
      <c r="W1596" s="41">
        <v>20</v>
      </c>
      <c r="X1596" s="23">
        <f t="shared" si="472"/>
        <v>0</v>
      </c>
      <c r="Y1596" s="24">
        <f t="shared" si="473"/>
        <v>0</v>
      </c>
      <c r="Z1596" s="24">
        <f t="shared" si="474"/>
        <v>58</v>
      </c>
      <c r="AA1596" s="22">
        <f t="shared" si="475"/>
        <v>0.79965517241379314</v>
      </c>
      <c r="AB1596" s="22">
        <f t="shared" si="476"/>
        <v>9.5958620689655181</v>
      </c>
      <c r="AC1596" s="22">
        <f t="shared" si="477"/>
        <v>36.784137931034486</v>
      </c>
      <c r="AD1596" s="22">
        <f t="shared" si="478"/>
        <v>-1.0862068965515448E-2</v>
      </c>
      <c r="AE1596" s="24"/>
      <c r="AF1596" s="4">
        <v>9.5958620689655181</v>
      </c>
      <c r="AG1596" s="4">
        <v>0</v>
      </c>
      <c r="AH1596" s="4">
        <f t="shared" si="479"/>
        <v>9.5958620689655181</v>
      </c>
    </row>
    <row r="1597" spans="1:34">
      <c r="A1597" s="16" t="s">
        <v>3443</v>
      </c>
      <c r="B1597" s="16" t="s">
        <v>3444</v>
      </c>
      <c r="C1597" s="16" t="s">
        <v>2308</v>
      </c>
      <c r="D1597" s="19">
        <v>39022</v>
      </c>
      <c r="E1597" s="16" t="s">
        <v>111</v>
      </c>
      <c r="F1597" s="20">
        <v>20</v>
      </c>
      <c r="G1597" s="20">
        <v>0</v>
      </c>
      <c r="H1597" s="20">
        <v>4</v>
      </c>
      <c r="I1597" s="20">
        <v>2</v>
      </c>
      <c r="J1597" s="21">
        <f t="shared" si="467"/>
        <v>50</v>
      </c>
      <c r="K1597" s="22">
        <v>866.21</v>
      </c>
      <c r="L1597" s="19">
        <v>44804</v>
      </c>
      <c r="M1597" s="22">
        <v>685.75</v>
      </c>
      <c r="N1597" s="22">
        <v>180.46</v>
      </c>
      <c r="O1597" s="22">
        <f t="shared" si="468"/>
        <v>209.33</v>
      </c>
      <c r="P1597" s="22">
        <v>28.87</v>
      </c>
      <c r="Q1597" s="22">
        <f t="shared" si="469"/>
        <v>3.6087500000000001</v>
      </c>
      <c r="R1597" s="22">
        <f t="shared" si="470"/>
        <v>14.435</v>
      </c>
      <c r="S1597" s="22">
        <f t="shared" si="471"/>
        <v>166.02500000000001</v>
      </c>
      <c r="U1597" s="22">
        <v>209.33</v>
      </c>
      <c r="V1597" s="23">
        <v>20</v>
      </c>
      <c r="W1597" s="41">
        <v>20</v>
      </c>
      <c r="X1597" s="23">
        <f t="shared" si="472"/>
        <v>0</v>
      </c>
      <c r="Y1597" s="24">
        <f t="shared" si="473"/>
        <v>0</v>
      </c>
      <c r="Z1597" s="24">
        <f t="shared" si="474"/>
        <v>58</v>
      </c>
      <c r="AA1597" s="22">
        <f t="shared" si="475"/>
        <v>3.6091379310344829</v>
      </c>
      <c r="AB1597" s="22">
        <f t="shared" si="476"/>
        <v>43.309655172413798</v>
      </c>
      <c r="AC1597" s="22">
        <f t="shared" si="477"/>
        <v>166.0203448275862</v>
      </c>
      <c r="AD1597" s="22">
        <f t="shared" si="478"/>
        <v>-4.6551724138055306E-3</v>
      </c>
      <c r="AE1597" s="24"/>
      <c r="AF1597" s="4">
        <v>43.309655172413798</v>
      </c>
      <c r="AG1597" s="4">
        <v>0</v>
      </c>
      <c r="AH1597" s="4">
        <f t="shared" si="479"/>
        <v>43.309655172413798</v>
      </c>
    </row>
    <row r="1598" spans="1:34">
      <c r="A1598" s="16" t="s">
        <v>3445</v>
      </c>
      <c r="B1598" s="16" t="s">
        <v>3446</v>
      </c>
      <c r="C1598" s="16" t="s">
        <v>2308</v>
      </c>
      <c r="D1598" s="19">
        <v>39052</v>
      </c>
      <c r="E1598" s="16" t="s">
        <v>111</v>
      </c>
      <c r="F1598" s="20">
        <v>20</v>
      </c>
      <c r="G1598" s="20">
        <v>0</v>
      </c>
      <c r="H1598" s="20">
        <v>4</v>
      </c>
      <c r="I1598" s="20">
        <v>3</v>
      </c>
      <c r="J1598" s="21">
        <f t="shared" si="467"/>
        <v>51</v>
      </c>
      <c r="K1598" s="22">
        <v>721.14</v>
      </c>
      <c r="L1598" s="19">
        <v>44804</v>
      </c>
      <c r="M1598" s="22">
        <v>567.96</v>
      </c>
      <c r="N1598" s="22">
        <v>153.18</v>
      </c>
      <c r="O1598" s="22">
        <f t="shared" si="468"/>
        <v>177.22</v>
      </c>
      <c r="P1598" s="22">
        <v>24.04</v>
      </c>
      <c r="Q1598" s="22">
        <f t="shared" si="469"/>
        <v>3.0049999999999999</v>
      </c>
      <c r="R1598" s="22">
        <f t="shared" si="470"/>
        <v>12.02</v>
      </c>
      <c r="S1598" s="22">
        <f t="shared" si="471"/>
        <v>141.16</v>
      </c>
      <c r="U1598" s="22">
        <v>177.22</v>
      </c>
      <c r="V1598" s="23">
        <v>20</v>
      </c>
      <c r="W1598" s="41">
        <v>20</v>
      </c>
      <c r="X1598" s="23">
        <f t="shared" si="472"/>
        <v>0</v>
      </c>
      <c r="Y1598" s="24">
        <f t="shared" si="473"/>
        <v>0</v>
      </c>
      <c r="Z1598" s="24">
        <f t="shared" si="474"/>
        <v>59</v>
      </c>
      <c r="AA1598" s="22">
        <f t="shared" si="475"/>
        <v>3.0037288135593219</v>
      </c>
      <c r="AB1598" s="22">
        <f t="shared" si="476"/>
        <v>36.044745762711862</v>
      </c>
      <c r="AC1598" s="22">
        <f t="shared" si="477"/>
        <v>141.17525423728813</v>
      </c>
      <c r="AD1598" s="22">
        <f t="shared" si="478"/>
        <v>1.5254237288132799E-2</v>
      </c>
      <c r="AE1598" s="24"/>
      <c r="AF1598" s="4">
        <v>36.044745762711862</v>
      </c>
      <c r="AG1598" s="4">
        <v>0</v>
      </c>
      <c r="AH1598" s="4">
        <f t="shared" si="479"/>
        <v>36.044745762711862</v>
      </c>
    </row>
    <row r="1599" spans="1:34">
      <c r="A1599" s="16" t="s">
        <v>3447</v>
      </c>
      <c r="B1599" s="16" t="s">
        <v>3448</v>
      </c>
      <c r="C1599" s="16" t="s">
        <v>1355</v>
      </c>
      <c r="D1599" s="19">
        <v>39083</v>
      </c>
      <c r="E1599" s="16" t="s">
        <v>111</v>
      </c>
      <c r="F1599" s="20">
        <v>20</v>
      </c>
      <c r="G1599" s="20">
        <v>0</v>
      </c>
      <c r="H1599" s="20">
        <v>4</v>
      </c>
      <c r="I1599" s="20">
        <v>4</v>
      </c>
      <c r="J1599" s="21">
        <f t="shared" si="467"/>
        <v>52</v>
      </c>
      <c r="K1599" s="22">
        <v>118.78</v>
      </c>
      <c r="L1599" s="19">
        <v>44804</v>
      </c>
      <c r="M1599" s="22">
        <v>93.07</v>
      </c>
      <c r="N1599" s="22">
        <v>25.71</v>
      </c>
      <c r="O1599" s="22">
        <f t="shared" si="468"/>
        <v>29.67</v>
      </c>
      <c r="P1599" s="22">
        <v>3.96</v>
      </c>
      <c r="Q1599" s="22">
        <f t="shared" si="469"/>
        <v>0.495</v>
      </c>
      <c r="R1599" s="22">
        <f t="shared" si="470"/>
        <v>1.98</v>
      </c>
      <c r="S1599" s="22">
        <f t="shared" si="471"/>
        <v>23.73</v>
      </c>
      <c r="U1599" s="22">
        <v>29.67</v>
      </c>
      <c r="V1599" s="23">
        <v>20</v>
      </c>
      <c r="W1599" s="41">
        <v>20</v>
      </c>
      <c r="X1599" s="23">
        <f t="shared" si="472"/>
        <v>0</v>
      </c>
      <c r="Y1599" s="24">
        <f t="shared" si="473"/>
        <v>0</v>
      </c>
      <c r="Z1599" s="24">
        <f t="shared" si="474"/>
        <v>60</v>
      </c>
      <c r="AA1599" s="22">
        <f t="shared" si="475"/>
        <v>0.49450000000000005</v>
      </c>
      <c r="AB1599" s="22">
        <f t="shared" si="476"/>
        <v>5.9340000000000011</v>
      </c>
      <c r="AC1599" s="22">
        <f t="shared" si="477"/>
        <v>23.736000000000001</v>
      </c>
      <c r="AD1599" s="22">
        <f t="shared" si="478"/>
        <v>6.0000000000002274E-3</v>
      </c>
      <c r="AE1599" s="24"/>
      <c r="AF1599" s="4">
        <v>5.9340000000000011</v>
      </c>
      <c r="AG1599" s="4">
        <v>0</v>
      </c>
      <c r="AH1599" s="4">
        <f t="shared" si="479"/>
        <v>5.9340000000000011</v>
      </c>
    </row>
    <row r="1600" spans="1:34">
      <c r="A1600" s="16" t="s">
        <v>3449</v>
      </c>
      <c r="B1600" s="16" t="s">
        <v>3450</v>
      </c>
      <c r="C1600" s="16" t="s">
        <v>2308</v>
      </c>
      <c r="D1600" s="19">
        <v>39083</v>
      </c>
      <c r="E1600" s="16" t="s">
        <v>111</v>
      </c>
      <c r="F1600" s="20">
        <v>20</v>
      </c>
      <c r="G1600" s="20">
        <v>0</v>
      </c>
      <c r="H1600" s="20">
        <v>4</v>
      </c>
      <c r="I1600" s="20">
        <v>4</v>
      </c>
      <c r="J1600" s="21">
        <f t="shared" si="467"/>
        <v>52</v>
      </c>
      <c r="K1600" s="22">
        <v>665.3</v>
      </c>
      <c r="L1600" s="19">
        <v>44804</v>
      </c>
      <c r="M1600" s="22">
        <v>521.23</v>
      </c>
      <c r="N1600" s="22">
        <v>144.07</v>
      </c>
      <c r="O1600" s="22">
        <f t="shared" si="468"/>
        <v>166.25</v>
      </c>
      <c r="P1600" s="22">
        <v>22.18</v>
      </c>
      <c r="Q1600" s="22">
        <f t="shared" si="469"/>
        <v>2.7725</v>
      </c>
      <c r="R1600" s="22">
        <f t="shared" si="470"/>
        <v>11.09</v>
      </c>
      <c r="S1600" s="22">
        <f t="shared" si="471"/>
        <v>132.97999999999999</v>
      </c>
      <c r="U1600" s="22">
        <v>166.25</v>
      </c>
      <c r="V1600" s="23">
        <v>20</v>
      </c>
      <c r="W1600" s="41">
        <v>20</v>
      </c>
      <c r="X1600" s="23">
        <f t="shared" si="472"/>
        <v>0</v>
      </c>
      <c r="Y1600" s="24">
        <f t="shared" si="473"/>
        <v>0</v>
      </c>
      <c r="Z1600" s="24">
        <f t="shared" si="474"/>
        <v>60</v>
      </c>
      <c r="AA1600" s="22">
        <f t="shared" si="475"/>
        <v>2.7708333333333335</v>
      </c>
      <c r="AB1600" s="22">
        <f t="shared" si="476"/>
        <v>33.25</v>
      </c>
      <c r="AC1600" s="22">
        <f t="shared" si="477"/>
        <v>133</v>
      </c>
      <c r="AD1600" s="22">
        <f t="shared" si="478"/>
        <v>2.0000000000010232E-2</v>
      </c>
      <c r="AE1600" s="24"/>
      <c r="AF1600" s="4">
        <v>33.25</v>
      </c>
      <c r="AG1600" s="4">
        <v>0</v>
      </c>
      <c r="AH1600" s="4">
        <f t="shared" si="479"/>
        <v>33.25</v>
      </c>
    </row>
    <row r="1601" spans="1:34">
      <c r="A1601" s="16" t="s">
        <v>3451</v>
      </c>
      <c r="B1601" s="16" t="s">
        <v>3452</v>
      </c>
      <c r="C1601" s="16" t="s">
        <v>2308</v>
      </c>
      <c r="D1601" s="19">
        <v>39114</v>
      </c>
      <c r="E1601" s="16" t="s">
        <v>111</v>
      </c>
      <c r="F1601" s="20">
        <v>20</v>
      </c>
      <c r="G1601" s="20">
        <v>0</v>
      </c>
      <c r="H1601" s="20">
        <v>4</v>
      </c>
      <c r="I1601" s="20">
        <v>5</v>
      </c>
      <c r="J1601" s="21">
        <f t="shared" si="467"/>
        <v>53</v>
      </c>
      <c r="K1601" s="22">
        <v>577.75</v>
      </c>
      <c r="L1601" s="19">
        <v>44804</v>
      </c>
      <c r="M1601" s="22">
        <v>450.21</v>
      </c>
      <c r="N1601" s="22">
        <v>127.54</v>
      </c>
      <c r="O1601" s="22">
        <f t="shared" si="468"/>
        <v>146.80000000000001</v>
      </c>
      <c r="P1601" s="22">
        <v>19.260000000000002</v>
      </c>
      <c r="Q1601" s="22">
        <f t="shared" si="469"/>
        <v>2.4075000000000002</v>
      </c>
      <c r="R1601" s="22">
        <f t="shared" si="470"/>
        <v>9.6300000000000008</v>
      </c>
      <c r="S1601" s="22">
        <f t="shared" si="471"/>
        <v>117.91000000000001</v>
      </c>
      <c r="U1601" s="22">
        <v>146.80000000000001</v>
      </c>
      <c r="V1601" s="23">
        <v>20</v>
      </c>
      <c r="W1601" s="41">
        <v>20</v>
      </c>
      <c r="X1601" s="23">
        <f t="shared" si="472"/>
        <v>0</v>
      </c>
      <c r="Y1601" s="24">
        <f t="shared" si="473"/>
        <v>0</v>
      </c>
      <c r="Z1601" s="24">
        <f t="shared" si="474"/>
        <v>61</v>
      </c>
      <c r="AA1601" s="22">
        <f t="shared" si="475"/>
        <v>2.4065573770491806</v>
      </c>
      <c r="AB1601" s="22">
        <f t="shared" si="476"/>
        <v>28.878688524590167</v>
      </c>
      <c r="AC1601" s="22">
        <f t="shared" si="477"/>
        <v>117.92131147540985</v>
      </c>
      <c r="AD1601" s="22">
        <f t="shared" si="478"/>
        <v>1.1311475409840455E-2</v>
      </c>
      <c r="AE1601" s="24"/>
      <c r="AF1601" s="4">
        <v>28.878688524590167</v>
      </c>
      <c r="AG1601" s="4">
        <v>0</v>
      </c>
      <c r="AH1601" s="4">
        <f t="shared" si="479"/>
        <v>28.878688524590167</v>
      </c>
    </row>
    <row r="1602" spans="1:34">
      <c r="A1602" s="16" t="s">
        <v>3453</v>
      </c>
      <c r="B1602" s="16" t="s">
        <v>3454</v>
      </c>
      <c r="C1602" s="16" t="s">
        <v>2436</v>
      </c>
      <c r="D1602" s="19">
        <v>39142</v>
      </c>
      <c r="E1602" s="16" t="s">
        <v>111</v>
      </c>
      <c r="F1602" s="20">
        <v>20</v>
      </c>
      <c r="G1602" s="20">
        <v>0</v>
      </c>
      <c r="H1602" s="20">
        <v>4</v>
      </c>
      <c r="I1602" s="20">
        <v>6</v>
      </c>
      <c r="J1602" s="21">
        <f t="shared" si="467"/>
        <v>54</v>
      </c>
      <c r="K1602" s="22">
        <v>173.48</v>
      </c>
      <c r="L1602" s="19">
        <v>44804</v>
      </c>
      <c r="M1602" s="22">
        <v>134.38999999999999</v>
      </c>
      <c r="N1602" s="22">
        <v>39.090000000000003</v>
      </c>
      <c r="O1602" s="22">
        <f t="shared" si="468"/>
        <v>44.870000000000005</v>
      </c>
      <c r="P1602" s="22">
        <v>5.78</v>
      </c>
      <c r="Q1602" s="22">
        <f t="shared" si="469"/>
        <v>0.72250000000000003</v>
      </c>
      <c r="R1602" s="22">
        <f t="shared" si="470"/>
        <v>2.89</v>
      </c>
      <c r="S1602" s="22">
        <f t="shared" si="471"/>
        <v>36.200000000000003</v>
      </c>
      <c r="U1602" s="22">
        <v>44.870000000000005</v>
      </c>
      <c r="V1602" s="23">
        <v>20</v>
      </c>
      <c r="W1602" s="41">
        <v>20</v>
      </c>
      <c r="X1602" s="23">
        <f t="shared" si="472"/>
        <v>0</v>
      </c>
      <c r="Y1602" s="24">
        <f t="shared" si="473"/>
        <v>0</v>
      </c>
      <c r="Z1602" s="24">
        <f t="shared" si="474"/>
        <v>62</v>
      </c>
      <c r="AA1602" s="22">
        <f t="shared" si="475"/>
        <v>0.72370967741935488</v>
      </c>
      <c r="AB1602" s="22">
        <f t="shared" si="476"/>
        <v>8.684516129032259</v>
      </c>
      <c r="AC1602" s="22">
        <f t="shared" si="477"/>
        <v>36.185483870967744</v>
      </c>
      <c r="AD1602" s="22">
        <f t="shared" si="478"/>
        <v>-1.4516129032259073E-2</v>
      </c>
      <c r="AE1602" s="24"/>
      <c r="AF1602" s="4">
        <v>8.684516129032259</v>
      </c>
      <c r="AG1602" s="4">
        <v>0</v>
      </c>
      <c r="AH1602" s="4">
        <f t="shared" si="479"/>
        <v>8.684516129032259</v>
      </c>
    </row>
    <row r="1603" spans="1:34">
      <c r="A1603" s="16" t="s">
        <v>3455</v>
      </c>
      <c r="B1603" s="16" t="s">
        <v>3456</v>
      </c>
      <c r="C1603" s="16" t="s">
        <v>2308</v>
      </c>
      <c r="D1603" s="19">
        <v>39173</v>
      </c>
      <c r="E1603" s="16" t="s">
        <v>111</v>
      </c>
      <c r="F1603" s="20">
        <v>20</v>
      </c>
      <c r="G1603" s="20">
        <v>0</v>
      </c>
      <c r="H1603" s="20">
        <v>4</v>
      </c>
      <c r="I1603" s="20">
        <v>7</v>
      </c>
      <c r="J1603" s="21">
        <f t="shared" si="467"/>
        <v>55</v>
      </c>
      <c r="K1603" s="22">
        <v>415.7</v>
      </c>
      <c r="L1603" s="19">
        <v>44804</v>
      </c>
      <c r="M1603" s="22">
        <v>320.51</v>
      </c>
      <c r="N1603" s="22">
        <v>95.19</v>
      </c>
      <c r="O1603" s="22">
        <f t="shared" si="468"/>
        <v>109.05</v>
      </c>
      <c r="P1603" s="22">
        <v>13.86</v>
      </c>
      <c r="Q1603" s="22">
        <f t="shared" si="469"/>
        <v>1.7324999999999999</v>
      </c>
      <c r="R1603" s="22">
        <f t="shared" si="470"/>
        <v>6.93</v>
      </c>
      <c r="S1603" s="22">
        <f t="shared" si="471"/>
        <v>88.259999999999991</v>
      </c>
      <c r="U1603" s="22">
        <v>109.05</v>
      </c>
      <c r="V1603" s="23">
        <v>20</v>
      </c>
      <c r="W1603" s="41">
        <v>20</v>
      </c>
      <c r="X1603" s="23">
        <f t="shared" si="472"/>
        <v>0</v>
      </c>
      <c r="Y1603" s="24">
        <f t="shared" si="473"/>
        <v>0</v>
      </c>
      <c r="Z1603" s="24">
        <f t="shared" si="474"/>
        <v>63</v>
      </c>
      <c r="AA1603" s="22">
        <f t="shared" si="475"/>
        <v>1.7309523809523808</v>
      </c>
      <c r="AB1603" s="22">
        <f t="shared" si="476"/>
        <v>20.771428571428569</v>
      </c>
      <c r="AC1603" s="22">
        <f t="shared" si="477"/>
        <v>88.278571428571425</v>
      </c>
      <c r="AD1603" s="22">
        <f t="shared" si="478"/>
        <v>1.8571428571434012E-2</v>
      </c>
      <c r="AE1603" s="24"/>
      <c r="AF1603" s="4">
        <v>20.771428571428569</v>
      </c>
      <c r="AG1603" s="4">
        <v>0</v>
      </c>
      <c r="AH1603" s="4">
        <f t="shared" si="479"/>
        <v>20.771428571428569</v>
      </c>
    </row>
    <row r="1604" spans="1:34">
      <c r="A1604" s="16" t="s">
        <v>3457</v>
      </c>
      <c r="B1604" s="16" t="s">
        <v>3458</v>
      </c>
      <c r="C1604" s="16" t="s">
        <v>1355</v>
      </c>
      <c r="D1604" s="19">
        <v>39173</v>
      </c>
      <c r="E1604" s="16" t="s">
        <v>111</v>
      </c>
      <c r="F1604" s="20">
        <v>20</v>
      </c>
      <c r="G1604" s="20">
        <v>0</v>
      </c>
      <c r="H1604" s="20">
        <v>4</v>
      </c>
      <c r="I1604" s="20">
        <v>7</v>
      </c>
      <c r="J1604" s="21">
        <f t="shared" si="467"/>
        <v>55</v>
      </c>
      <c r="K1604" s="22">
        <v>36.19</v>
      </c>
      <c r="L1604" s="19">
        <v>44804</v>
      </c>
      <c r="M1604" s="22">
        <v>27.9</v>
      </c>
      <c r="N1604" s="22">
        <v>8.2899999999999991</v>
      </c>
      <c r="O1604" s="22">
        <f t="shared" si="468"/>
        <v>9.4899999999999984</v>
      </c>
      <c r="P1604" s="22">
        <v>1.2</v>
      </c>
      <c r="Q1604" s="22">
        <f t="shared" si="469"/>
        <v>0.15</v>
      </c>
      <c r="R1604" s="22">
        <f t="shared" si="470"/>
        <v>0.6</v>
      </c>
      <c r="S1604" s="22">
        <f t="shared" si="471"/>
        <v>7.6899999999999995</v>
      </c>
      <c r="U1604" s="22">
        <v>9.4899999999999984</v>
      </c>
      <c r="V1604" s="23">
        <v>20</v>
      </c>
      <c r="W1604" s="41">
        <v>20</v>
      </c>
      <c r="X1604" s="23">
        <f t="shared" si="472"/>
        <v>0</v>
      </c>
      <c r="Y1604" s="24">
        <f t="shared" si="473"/>
        <v>0</v>
      </c>
      <c r="Z1604" s="24">
        <f t="shared" si="474"/>
        <v>63</v>
      </c>
      <c r="AA1604" s="22">
        <f t="shared" si="475"/>
        <v>0.15063492063492062</v>
      </c>
      <c r="AB1604" s="22">
        <f t="shared" si="476"/>
        <v>1.8076190476190475</v>
      </c>
      <c r="AC1604" s="22">
        <f t="shared" si="477"/>
        <v>7.6823809523809512</v>
      </c>
      <c r="AD1604" s="22">
        <f t="shared" si="478"/>
        <v>-7.6190476190483025E-3</v>
      </c>
      <c r="AE1604" s="24"/>
      <c r="AF1604" s="4">
        <v>1.8076190476190475</v>
      </c>
      <c r="AG1604" s="4">
        <v>0</v>
      </c>
      <c r="AH1604" s="4">
        <f t="shared" si="479"/>
        <v>1.8076190476190475</v>
      </c>
    </row>
    <row r="1605" spans="1:34">
      <c r="A1605" s="16" t="s">
        <v>3459</v>
      </c>
      <c r="B1605" s="16" t="s">
        <v>3460</v>
      </c>
      <c r="C1605" s="16" t="s">
        <v>2308</v>
      </c>
      <c r="D1605" s="19">
        <v>39203</v>
      </c>
      <c r="E1605" s="16" t="s">
        <v>111</v>
      </c>
      <c r="F1605" s="20">
        <v>20</v>
      </c>
      <c r="G1605" s="20">
        <v>0</v>
      </c>
      <c r="H1605" s="20">
        <v>4</v>
      </c>
      <c r="I1605" s="20">
        <v>8</v>
      </c>
      <c r="J1605" s="21">
        <f t="shared" si="467"/>
        <v>56</v>
      </c>
      <c r="K1605" s="22">
        <v>864.2</v>
      </c>
      <c r="L1605" s="19">
        <v>44804</v>
      </c>
      <c r="M1605" s="22">
        <v>662.55</v>
      </c>
      <c r="N1605" s="22">
        <v>201.65</v>
      </c>
      <c r="O1605" s="22">
        <f t="shared" si="468"/>
        <v>230.45000000000002</v>
      </c>
      <c r="P1605" s="22">
        <v>28.8</v>
      </c>
      <c r="Q1605" s="22">
        <f t="shared" si="469"/>
        <v>3.6</v>
      </c>
      <c r="R1605" s="22">
        <f t="shared" si="470"/>
        <v>14.4</v>
      </c>
      <c r="S1605" s="22">
        <f t="shared" si="471"/>
        <v>187.25</v>
      </c>
      <c r="U1605" s="22">
        <v>230.45000000000002</v>
      </c>
      <c r="V1605" s="23">
        <v>20</v>
      </c>
      <c r="W1605" s="41">
        <v>20</v>
      </c>
      <c r="X1605" s="23">
        <f t="shared" si="472"/>
        <v>0</v>
      </c>
      <c r="Y1605" s="24">
        <f t="shared" si="473"/>
        <v>0</v>
      </c>
      <c r="Z1605" s="24">
        <f t="shared" si="474"/>
        <v>64</v>
      </c>
      <c r="AA1605" s="22">
        <f t="shared" si="475"/>
        <v>3.6007812500000003</v>
      </c>
      <c r="AB1605" s="22">
        <f t="shared" si="476"/>
        <v>43.209375000000001</v>
      </c>
      <c r="AC1605" s="22">
        <f t="shared" si="477"/>
        <v>187.24062500000002</v>
      </c>
      <c r="AD1605" s="22">
        <f t="shared" si="478"/>
        <v>-9.3749999999772626E-3</v>
      </c>
      <c r="AE1605" s="24"/>
      <c r="AF1605" s="4">
        <v>43.209375000000001</v>
      </c>
      <c r="AG1605" s="4">
        <v>0</v>
      </c>
      <c r="AH1605" s="4">
        <f t="shared" si="479"/>
        <v>43.209375000000001</v>
      </c>
    </row>
    <row r="1606" spans="1:34">
      <c r="A1606" s="16" t="s">
        <v>3461</v>
      </c>
      <c r="B1606" s="16" t="s">
        <v>3462</v>
      </c>
      <c r="C1606" s="16" t="s">
        <v>2308</v>
      </c>
      <c r="D1606" s="19">
        <v>39234</v>
      </c>
      <c r="E1606" s="16" t="s">
        <v>111</v>
      </c>
      <c r="F1606" s="20">
        <v>20</v>
      </c>
      <c r="G1606" s="20">
        <v>0</v>
      </c>
      <c r="H1606" s="20">
        <v>4</v>
      </c>
      <c r="I1606" s="20">
        <v>9</v>
      </c>
      <c r="J1606" s="21">
        <f t="shared" si="467"/>
        <v>57</v>
      </c>
      <c r="K1606" s="22">
        <v>456.23</v>
      </c>
      <c r="L1606" s="19">
        <v>44804</v>
      </c>
      <c r="M1606" s="22">
        <v>347.85</v>
      </c>
      <c r="N1606" s="22">
        <v>108.38</v>
      </c>
      <c r="O1606" s="22">
        <f t="shared" si="468"/>
        <v>123.58</v>
      </c>
      <c r="P1606" s="22">
        <v>15.2</v>
      </c>
      <c r="Q1606" s="22">
        <f t="shared" si="469"/>
        <v>1.9</v>
      </c>
      <c r="R1606" s="22">
        <f t="shared" si="470"/>
        <v>7.6</v>
      </c>
      <c r="S1606" s="22">
        <f t="shared" si="471"/>
        <v>100.78</v>
      </c>
      <c r="U1606" s="22">
        <v>123.58</v>
      </c>
      <c r="V1606" s="23">
        <v>20</v>
      </c>
      <c r="W1606" s="41">
        <v>20</v>
      </c>
      <c r="X1606" s="23">
        <f t="shared" si="472"/>
        <v>0</v>
      </c>
      <c r="Y1606" s="24">
        <f t="shared" si="473"/>
        <v>0</v>
      </c>
      <c r="Z1606" s="24">
        <f t="shared" si="474"/>
        <v>65</v>
      </c>
      <c r="AA1606" s="22">
        <f t="shared" si="475"/>
        <v>1.9012307692307693</v>
      </c>
      <c r="AB1606" s="22">
        <f t="shared" si="476"/>
        <v>22.81476923076923</v>
      </c>
      <c r="AC1606" s="22">
        <f t="shared" si="477"/>
        <v>100.76523076923077</v>
      </c>
      <c r="AD1606" s="22">
        <f t="shared" si="478"/>
        <v>-1.4769230769232422E-2</v>
      </c>
      <c r="AE1606" s="24"/>
      <c r="AF1606" s="4">
        <v>22.81476923076923</v>
      </c>
      <c r="AG1606" s="4">
        <v>0</v>
      </c>
      <c r="AH1606" s="4">
        <f t="shared" si="479"/>
        <v>22.81476923076923</v>
      </c>
    </row>
    <row r="1607" spans="1:34">
      <c r="A1607" s="16" t="s">
        <v>3463</v>
      </c>
      <c r="B1607" s="16" t="s">
        <v>3464</v>
      </c>
      <c r="C1607" s="16" t="s">
        <v>2463</v>
      </c>
      <c r="D1607" s="19">
        <v>39234</v>
      </c>
      <c r="E1607" s="16" t="s">
        <v>111</v>
      </c>
      <c r="F1607" s="20">
        <v>20</v>
      </c>
      <c r="G1607" s="20">
        <v>0</v>
      </c>
      <c r="H1607" s="20">
        <v>4</v>
      </c>
      <c r="I1607" s="20">
        <v>9</v>
      </c>
      <c r="J1607" s="21">
        <f t="shared" si="467"/>
        <v>57</v>
      </c>
      <c r="K1607" s="22">
        <v>6.99</v>
      </c>
      <c r="L1607" s="19">
        <v>44804</v>
      </c>
      <c r="M1607" s="22">
        <v>5.34</v>
      </c>
      <c r="N1607" s="22">
        <v>1.65</v>
      </c>
      <c r="O1607" s="22">
        <f t="shared" si="468"/>
        <v>1.88</v>
      </c>
      <c r="P1607" s="22">
        <v>0.23</v>
      </c>
      <c r="Q1607" s="22">
        <f t="shared" si="469"/>
        <v>2.8750000000000001E-2</v>
      </c>
      <c r="R1607" s="22">
        <f t="shared" si="470"/>
        <v>0.115</v>
      </c>
      <c r="S1607" s="22">
        <f t="shared" si="471"/>
        <v>1.5349999999999999</v>
      </c>
      <c r="U1607" s="22">
        <v>1.88</v>
      </c>
      <c r="V1607" s="23">
        <v>20</v>
      </c>
      <c r="W1607" s="41">
        <v>20</v>
      </c>
      <c r="X1607" s="23">
        <f t="shared" si="472"/>
        <v>0</v>
      </c>
      <c r="Y1607" s="24">
        <f t="shared" si="473"/>
        <v>0</v>
      </c>
      <c r="Z1607" s="24">
        <f t="shared" si="474"/>
        <v>65</v>
      </c>
      <c r="AA1607" s="22">
        <f t="shared" si="475"/>
        <v>2.8923076923076923E-2</v>
      </c>
      <c r="AB1607" s="22">
        <f t="shared" si="476"/>
        <v>0.34707692307692306</v>
      </c>
      <c r="AC1607" s="22">
        <f t="shared" si="477"/>
        <v>1.5329230769230768</v>
      </c>
      <c r="AD1607" s="22">
        <f t="shared" si="478"/>
        <v>-2.0769230769230873E-3</v>
      </c>
      <c r="AE1607" s="24"/>
      <c r="AF1607" s="4">
        <v>0.34707692307692306</v>
      </c>
      <c r="AG1607" s="4">
        <v>0</v>
      </c>
      <c r="AH1607" s="4">
        <f t="shared" si="479"/>
        <v>0.34707692307692306</v>
      </c>
    </row>
    <row r="1608" spans="1:34">
      <c r="A1608" s="16" t="s">
        <v>3465</v>
      </c>
      <c r="B1608" s="16" t="s">
        <v>3466</v>
      </c>
      <c r="C1608" s="16" t="s">
        <v>3467</v>
      </c>
      <c r="D1608" s="19">
        <v>39264</v>
      </c>
      <c r="E1608" s="16" t="s">
        <v>111</v>
      </c>
      <c r="F1608" s="20">
        <v>20</v>
      </c>
      <c r="G1608" s="20">
        <v>0</v>
      </c>
      <c r="H1608" s="20">
        <v>4</v>
      </c>
      <c r="I1608" s="20">
        <v>10</v>
      </c>
      <c r="J1608" s="21">
        <f t="shared" si="467"/>
        <v>58</v>
      </c>
      <c r="K1608" s="22">
        <v>523.76</v>
      </c>
      <c r="L1608" s="19">
        <v>44804</v>
      </c>
      <c r="M1608" s="22">
        <v>397.21</v>
      </c>
      <c r="N1608" s="22">
        <v>126.55</v>
      </c>
      <c r="O1608" s="22">
        <f t="shared" si="468"/>
        <v>144.01</v>
      </c>
      <c r="P1608" s="22">
        <v>17.46</v>
      </c>
      <c r="Q1608" s="22">
        <f t="shared" si="469"/>
        <v>2.1825000000000001</v>
      </c>
      <c r="R1608" s="22">
        <f t="shared" si="470"/>
        <v>8.73</v>
      </c>
      <c r="S1608" s="22">
        <f t="shared" si="471"/>
        <v>117.81999999999998</v>
      </c>
      <c r="U1608" s="22">
        <v>144.01</v>
      </c>
      <c r="V1608" s="23">
        <v>20</v>
      </c>
      <c r="W1608" s="41">
        <v>20</v>
      </c>
      <c r="X1608" s="23">
        <f t="shared" si="472"/>
        <v>0</v>
      </c>
      <c r="Y1608" s="24">
        <f t="shared" si="473"/>
        <v>0</v>
      </c>
      <c r="Z1608" s="24">
        <f t="shared" si="474"/>
        <v>66</v>
      </c>
      <c r="AA1608" s="22">
        <f t="shared" si="475"/>
        <v>2.1819696969696967</v>
      </c>
      <c r="AB1608" s="22">
        <f t="shared" si="476"/>
        <v>26.18363636363636</v>
      </c>
      <c r="AC1608" s="22">
        <f t="shared" si="477"/>
        <v>117.82636363636362</v>
      </c>
      <c r="AD1608" s="22">
        <f t="shared" si="478"/>
        <v>6.3636363636447868E-3</v>
      </c>
      <c r="AE1608" s="24"/>
      <c r="AF1608" s="4">
        <v>26.18363636363636</v>
      </c>
      <c r="AG1608" s="4">
        <v>0</v>
      </c>
      <c r="AH1608" s="4">
        <f t="shared" si="479"/>
        <v>26.18363636363636</v>
      </c>
    </row>
    <row r="1609" spans="1:34">
      <c r="A1609" s="16" t="s">
        <v>3468</v>
      </c>
      <c r="B1609" s="16" t="s">
        <v>3469</v>
      </c>
      <c r="C1609" s="16" t="s">
        <v>1736</v>
      </c>
      <c r="D1609" s="19">
        <v>39264</v>
      </c>
      <c r="E1609" s="16" t="s">
        <v>111</v>
      </c>
      <c r="F1609" s="20">
        <v>20</v>
      </c>
      <c r="G1609" s="20">
        <v>0</v>
      </c>
      <c r="H1609" s="20">
        <v>4</v>
      </c>
      <c r="I1609" s="20">
        <v>10</v>
      </c>
      <c r="J1609" s="21">
        <f t="shared" si="467"/>
        <v>58</v>
      </c>
      <c r="K1609" s="22">
        <v>372.07</v>
      </c>
      <c r="L1609" s="19">
        <v>44804</v>
      </c>
      <c r="M1609" s="22">
        <v>282.10000000000002</v>
      </c>
      <c r="N1609" s="22">
        <v>89.97</v>
      </c>
      <c r="O1609" s="22">
        <f t="shared" si="468"/>
        <v>102.37</v>
      </c>
      <c r="P1609" s="22">
        <v>12.4</v>
      </c>
      <c r="Q1609" s="22">
        <f t="shared" si="469"/>
        <v>1.55</v>
      </c>
      <c r="R1609" s="22">
        <f t="shared" si="470"/>
        <v>6.2</v>
      </c>
      <c r="S1609" s="22">
        <f t="shared" si="471"/>
        <v>83.77</v>
      </c>
      <c r="U1609" s="22">
        <v>102.37</v>
      </c>
      <c r="V1609" s="23">
        <v>20</v>
      </c>
      <c r="W1609" s="41">
        <v>20</v>
      </c>
      <c r="X1609" s="23">
        <f t="shared" si="472"/>
        <v>0</v>
      </c>
      <c r="Y1609" s="24">
        <f t="shared" si="473"/>
        <v>0</v>
      </c>
      <c r="Z1609" s="24">
        <f t="shared" si="474"/>
        <v>66</v>
      </c>
      <c r="AA1609" s="22">
        <f t="shared" si="475"/>
        <v>1.551060606060606</v>
      </c>
      <c r="AB1609" s="22">
        <f t="shared" si="476"/>
        <v>18.612727272727273</v>
      </c>
      <c r="AC1609" s="22">
        <f t="shared" si="477"/>
        <v>83.757272727272735</v>
      </c>
      <c r="AD1609" s="22">
        <f t="shared" si="478"/>
        <v>-1.2727272727261152E-2</v>
      </c>
      <c r="AE1609" s="24"/>
      <c r="AF1609" s="4">
        <v>18.612727272727273</v>
      </c>
      <c r="AG1609" s="4">
        <v>0</v>
      </c>
      <c r="AH1609" s="4">
        <f t="shared" si="479"/>
        <v>18.612727272727273</v>
      </c>
    </row>
    <row r="1610" spans="1:34">
      <c r="A1610" s="16" t="s">
        <v>3470</v>
      </c>
      <c r="B1610" s="16" t="s">
        <v>3471</v>
      </c>
      <c r="C1610" s="16" t="s">
        <v>2308</v>
      </c>
      <c r="D1610" s="19">
        <v>39295</v>
      </c>
      <c r="E1610" s="16" t="s">
        <v>111</v>
      </c>
      <c r="F1610" s="20">
        <v>20</v>
      </c>
      <c r="G1610" s="20">
        <v>0</v>
      </c>
      <c r="H1610" s="20">
        <v>4</v>
      </c>
      <c r="I1610" s="20">
        <v>11</v>
      </c>
      <c r="J1610" s="21">
        <f t="shared" si="467"/>
        <v>59</v>
      </c>
      <c r="K1610" s="22">
        <v>951.32</v>
      </c>
      <c r="L1610" s="19">
        <v>44804</v>
      </c>
      <c r="M1610" s="22">
        <v>717.51</v>
      </c>
      <c r="N1610" s="22">
        <v>233.81</v>
      </c>
      <c r="O1610" s="22">
        <f t="shared" si="468"/>
        <v>265.52</v>
      </c>
      <c r="P1610" s="22">
        <v>31.71</v>
      </c>
      <c r="Q1610" s="22">
        <f t="shared" si="469"/>
        <v>3.9637500000000001</v>
      </c>
      <c r="R1610" s="22">
        <f t="shared" si="470"/>
        <v>15.855</v>
      </c>
      <c r="S1610" s="22">
        <f t="shared" si="471"/>
        <v>217.95499999999998</v>
      </c>
      <c r="U1610" s="22">
        <v>265.52</v>
      </c>
      <c r="V1610" s="23">
        <v>20</v>
      </c>
      <c r="W1610" s="41">
        <v>20</v>
      </c>
      <c r="X1610" s="23">
        <f t="shared" si="472"/>
        <v>0</v>
      </c>
      <c r="Y1610" s="24">
        <f t="shared" si="473"/>
        <v>0</v>
      </c>
      <c r="Z1610" s="24">
        <f t="shared" si="474"/>
        <v>67</v>
      </c>
      <c r="AA1610" s="22">
        <f t="shared" si="475"/>
        <v>3.9629850746268653</v>
      </c>
      <c r="AB1610" s="22">
        <f t="shared" si="476"/>
        <v>47.555820895522388</v>
      </c>
      <c r="AC1610" s="22">
        <f t="shared" si="477"/>
        <v>217.96417910447758</v>
      </c>
      <c r="AD1610" s="22">
        <f t="shared" si="478"/>
        <v>9.1791044775959563E-3</v>
      </c>
      <c r="AE1610" s="24"/>
      <c r="AF1610" s="4">
        <v>47.555820895522388</v>
      </c>
      <c r="AG1610" s="4">
        <v>0</v>
      </c>
      <c r="AH1610" s="4">
        <f t="shared" si="479"/>
        <v>47.555820895522388</v>
      </c>
    </row>
    <row r="1611" spans="1:34">
      <c r="A1611" s="16" t="s">
        <v>3472</v>
      </c>
      <c r="B1611" s="16" t="s">
        <v>3473</v>
      </c>
      <c r="C1611" s="16" t="s">
        <v>2472</v>
      </c>
      <c r="D1611" s="19">
        <v>39295</v>
      </c>
      <c r="E1611" s="16" t="s">
        <v>111</v>
      </c>
      <c r="F1611" s="20">
        <v>20</v>
      </c>
      <c r="G1611" s="20">
        <v>0</v>
      </c>
      <c r="H1611" s="20">
        <v>4</v>
      </c>
      <c r="I1611" s="20">
        <v>11</v>
      </c>
      <c r="J1611" s="21">
        <f t="shared" si="467"/>
        <v>59</v>
      </c>
      <c r="K1611" s="22">
        <v>225.42</v>
      </c>
      <c r="L1611" s="19">
        <v>44804</v>
      </c>
      <c r="M1611" s="22">
        <v>170</v>
      </c>
      <c r="N1611" s="22">
        <v>55.42</v>
      </c>
      <c r="O1611" s="22">
        <f t="shared" si="468"/>
        <v>62.93</v>
      </c>
      <c r="P1611" s="22">
        <v>7.51</v>
      </c>
      <c r="Q1611" s="22">
        <f t="shared" si="469"/>
        <v>0.93874999999999997</v>
      </c>
      <c r="R1611" s="22">
        <f t="shared" si="470"/>
        <v>3.7549999999999999</v>
      </c>
      <c r="S1611" s="22">
        <f t="shared" si="471"/>
        <v>51.664999999999999</v>
      </c>
      <c r="U1611" s="22">
        <v>62.93</v>
      </c>
      <c r="V1611" s="23">
        <v>20</v>
      </c>
      <c r="W1611" s="41">
        <v>20</v>
      </c>
      <c r="X1611" s="23">
        <f t="shared" si="472"/>
        <v>0</v>
      </c>
      <c r="Y1611" s="24">
        <f t="shared" si="473"/>
        <v>0</v>
      </c>
      <c r="Z1611" s="24">
        <f t="shared" si="474"/>
        <v>67</v>
      </c>
      <c r="AA1611" s="22">
        <f t="shared" si="475"/>
        <v>0.9392537313432836</v>
      </c>
      <c r="AB1611" s="22">
        <f t="shared" si="476"/>
        <v>11.271044776119403</v>
      </c>
      <c r="AC1611" s="22">
        <f t="shared" si="477"/>
        <v>51.658955223880596</v>
      </c>
      <c r="AD1611" s="22">
        <f t="shared" si="478"/>
        <v>-6.0447761194026839E-3</v>
      </c>
      <c r="AE1611" s="24"/>
      <c r="AF1611" s="4">
        <v>11.271044776119403</v>
      </c>
      <c r="AG1611" s="4">
        <v>0</v>
      </c>
      <c r="AH1611" s="4">
        <f t="shared" si="479"/>
        <v>11.271044776119403</v>
      </c>
    </row>
    <row r="1612" spans="1:34">
      <c r="A1612" s="16" t="s">
        <v>3474</v>
      </c>
      <c r="B1612" s="16" t="s">
        <v>3475</v>
      </c>
      <c r="C1612" s="16" t="s">
        <v>2308</v>
      </c>
      <c r="D1612" s="19">
        <v>39264</v>
      </c>
      <c r="E1612" s="16" t="s">
        <v>111</v>
      </c>
      <c r="F1612" s="20">
        <v>20</v>
      </c>
      <c r="G1612" s="20">
        <v>0</v>
      </c>
      <c r="H1612" s="20">
        <v>4</v>
      </c>
      <c r="I1612" s="20">
        <v>10</v>
      </c>
      <c r="J1612" s="21">
        <f t="shared" si="467"/>
        <v>58</v>
      </c>
      <c r="K1612" s="22">
        <v>10261.19</v>
      </c>
      <c r="L1612" s="19">
        <v>44804</v>
      </c>
      <c r="M1612" s="22">
        <v>7781.42</v>
      </c>
      <c r="N1612" s="22">
        <v>2479.77</v>
      </c>
      <c r="O1612" s="22">
        <f t="shared" si="468"/>
        <v>2821.81</v>
      </c>
      <c r="P1612" s="22">
        <v>342.04</v>
      </c>
      <c r="Q1612" s="22">
        <f t="shared" si="469"/>
        <v>42.755000000000003</v>
      </c>
      <c r="R1612" s="22">
        <f t="shared" si="470"/>
        <v>171.02</v>
      </c>
      <c r="S1612" s="22">
        <f t="shared" si="471"/>
        <v>2308.75</v>
      </c>
      <c r="U1612" s="22">
        <v>2821.81</v>
      </c>
      <c r="V1612" s="23">
        <v>20</v>
      </c>
      <c r="W1612" s="41">
        <v>20</v>
      </c>
      <c r="X1612" s="23">
        <f t="shared" si="472"/>
        <v>0</v>
      </c>
      <c r="Y1612" s="24">
        <f t="shared" si="473"/>
        <v>0</v>
      </c>
      <c r="Z1612" s="24">
        <f t="shared" si="474"/>
        <v>66</v>
      </c>
      <c r="AA1612" s="22">
        <f t="shared" si="475"/>
        <v>42.754696969696965</v>
      </c>
      <c r="AB1612" s="22">
        <f t="shared" si="476"/>
        <v>513.05636363636359</v>
      </c>
      <c r="AC1612" s="22">
        <f t="shared" si="477"/>
        <v>2308.7536363636364</v>
      </c>
      <c r="AD1612" s="22">
        <f t="shared" si="478"/>
        <v>3.6363636363603291E-3</v>
      </c>
      <c r="AE1612" s="24"/>
      <c r="AF1612" s="4">
        <v>513.05636363636359</v>
      </c>
      <c r="AG1612" s="4">
        <v>0</v>
      </c>
      <c r="AH1612" s="4">
        <f t="shared" si="479"/>
        <v>513.05636363636359</v>
      </c>
    </row>
    <row r="1613" spans="1:34">
      <c r="A1613" s="16" t="s">
        <v>3476</v>
      </c>
      <c r="B1613" s="16" t="s">
        <v>3477</v>
      </c>
      <c r="C1613" s="16" t="s">
        <v>3478</v>
      </c>
      <c r="D1613" s="19">
        <v>39264</v>
      </c>
      <c r="E1613" s="16" t="s">
        <v>111</v>
      </c>
      <c r="F1613" s="20">
        <v>20</v>
      </c>
      <c r="G1613" s="20">
        <v>0</v>
      </c>
      <c r="H1613" s="20">
        <v>4</v>
      </c>
      <c r="I1613" s="20">
        <v>10</v>
      </c>
      <c r="J1613" s="21">
        <f t="shared" si="467"/>
        <v>58</v>
      </c>
      <c r="K1613" s="22">
        <v>5290.9</v>
      </c>
      <c r="L1613" s="19">
        <v>44804</v>
      </c>
      <c r="M1613" s="22">
        <v>4012.34</v>
      </c>
      <c r="N1613" s="22">
        <v>1278.56</v>
      </c>
      <c r="O1613" s="22">
        <f t="shared" si="468"/>
        <v>1454.92</v>
      </c>
      <c r="P1613" s="22">
        <v>176.36</v>
      </c>
      <c r="Q1613" s="22">
        <f t="shared" si="469"/>
        <v>22.045000000000002</v>
      </c>
      <c r="R1613" s="22">
        <f t="shared" si="470"/>
        <v>88.18</v>
      </c>
      <c r="S1613" s="22">
        <f t="shared" si="471"/>
        <v>1190.3799999999999</v>
      </c>
      <c r="U1613" s="22">
        <v>1454.92</v>
      </c>
      <c r="V1613" s="23">
        <v>20</v>
      </c>
      <c r="W1613" s="41">
        <v>20</v>
      </c>
      <c r="X1613" s="23">
        <f t="shared" si="472"/>
        <v>0</v>
      </c>
      <c r="Y1613" s="24">
        <f t="shared" si="473"/>
        <v>0</v>
      </c>
      <c r="Z1613" s="24">
        <f t="shared" si="474"/>
        <v>66</v>
      </c>
      <c r="AA1613" s="22">
        <f t="shared" si="475"/>
        <v>22.044242424242427</v>
      </c>
      <c r="AB1613" s="22">
        <f t="shared" si="476"/>
        <v>264.53090909090912</v>
      </c>
      <c r="AC1613" s="22">
        <f t="shared" si="477"/>
        <v>1190.389090909091</v>
      </c>
      <c r="AD1613" s="22">
        <f t="shared" si="478"/>
        <v>9.0909090911281965E-3</v>
      </c>
      <c r="AE1613" s="24"/>
      <c r="AF1613" s="4">
        <v>264.53090909090912</v>
      </c>
      <c r="AG1613" s="4">
        <v>0</v>
      </c>
      <c r="AH1613" s="4">
        <f t="shared" si="479"/>
        <v>264.53090909090912</v>
      </c>
    </row>
    <row r="1614" spans="1:34">
      <c r="A1614" s="16" t="s">
        <v>3479</v>
      </c>
      <c r="B1614" s="16" t="s">
        <v>3480</v>
      </c>
      <c r="C1614" s="16" t="s">
        <v>3481</v>
      </c>
      <c r="D1614" s="19">
        <v>39264</v>
      </c>
      <c r="E1614" s="16" t="s">
        <v>111</v>
      </c>
      <c r="F1614" s="20">
        <v>20</v>
      </c>
      <c r="G1614" s="20">
        <v>0</v>
      </c>
      <c r="H1614" s="20">
        <v>4</v>
      </c>
      <c r="I1614" s="20">
        <v>10</v>
      </c>
      <c r="J1614" s="21">
        <f t="shared" si="467"/>
        <v>58</v>
      </c>
      <c r="K1614" s="22">
        <v>17548.34</v>
      </c>
      <c r="L1614" s="19">
        <v>44804</v>
      </c>
      <c r="M1614" s="22">
        <v>13307.54</v>
      </c>
      <c r="N1614" s="22">
        <v>4240.8</v>
      </c>
      <c r="O1614" s="22">
        <f t="shared" si="468"/>
        <v>4825.74</v>
      </c>
      <c r="P1614" s="22">
        <v>584.94000000000005</v>
      </c>
      <c r="Q1614" s="22">
        <f t="shared" si="469"/>
        <v>73.117500000000007</v>
      </c>
      <c r="R1614" s="22">
        <f t="shared" si="470"/>
        <v>292.47000000000003</v>
      </c>
      <c r="S1614" s="22">
        <f t="shared" si="471"/>
        <v>3948.329999999999</v>
      </c>
      <c r="U1614" s="22">
        <v>4825.74</v>
      </c>
      <c r="V1614" s="23">
        <v>20</v>
      </c>
      <c r="W1614" s="41">
        <v>20</v>
      </c>
      <c r="X1614" s="23">
        <f t="shared" si="472"/>
        <v>0</v>
      </c>
      <c r="Y1614" s="24">
        <f t="shared" si="473"/>
        <v>0</v>
      </c>
      <c r="Z1614" s="24">
        <f t="shared" si="474"/>
        <v>66</v>
      </c>
      <c r="AA1614" s="22">
        <f t="shared" si="475"/>
        <v>73.11727272727272</v>
      </c>
      <c r="AB1614" s="22">
        <f t="shared" si="476"/>
        <v>877.40727272727258</v>
      </c>
      <c r="AC1614" s="22">
        <f t="shared" si="477"/>
        <v>3948.3327272727274</v>
      </c>
      <c r="AD1614" s="22">
        <f t="shared" si="478"/>
        <v>2.7272727284071152E-3</v>
      </c>
      <c r="AE1614" s="24"/>
      <c r="AF1614" s="4">
        <v>877.40727272727258</v>
      </c>
      <c r="AG1614" s="4">
        <v>0</v>
      </c>
      <c r="AH1614" s="4">
        <f t="shared" si="479"/>
        <v>877.40727272727258</v>
      </c>
    </row>
    <row r="1615" spans="1:34">
      <c r="A1615" s="16" t="s">
        <v>3482</v>
      </c>
      <c r="B1615" s="16" t="s">
        <v>3483</v>
      </c>
      <c r="C1615" s="16" t="s">
        <v>3484</v>
      </c>
      <c r="D1615" s="19">
        <v>39264</v>
      </c>
      <c r="E1615" s="16" t="s">
        <v>111</v>
      </c>
      <c r="F1615" s="20">
        <v>20</v>
      </c>
      <c r="G1615" s="20">
        <v>0</v>
      </c>
      <c r="H1615" s="20">
        <v>4</v>
      </c>
      <c r="I1615" s="20">
        <v>10</v>
      </c>
      <c r="J1615" s="21">
        <f t="shared" si="467"/>
        <v>58</v>
      </c>
      <c r="K1615" s="22">
        <v>5574.17</v>
      </c>
      <c r="L1615" s="19">
        <v>44804</v>
      </c>
      <c r="M1615" s="22">
        <v>4227.1099999999997</v>
      </c>
      <c r="N1615" s="22">
        <v>1347.06</v>
      </c>
      <c r="O1615" s="22">
        <f t="shared" si="468"/>
        <v>1532.86</v>
      </c>
      <c r="P1615" s="22">
        <v>185.8</v>
      </c>
      <c r="Q1615" s="22">
        <f t="shared" si="469"/>
        <v>23.225000000000001</v>
      </c>
      <c r="R1615" s="22">
        <f t="shared" si="470"/>
        <v>92.9</v>
      </c>
      <c r="S1615" s="22">
        <f t="shared" si="471"/>
        <v>1254.1599999999999</v>
      </c>
      <c r="U1615" s="22">
        <v>1532.86</v>
      </c>
      <c r="V1615" s="23">
        <v>20</v>
      </c>
      <c r="W1615" s="41">
        <v>20</v>
      </c>
      <c r="X1615" s="23">
        <f t="shared" si="472"/>
        <v>0</v>
      </c>
      <c r="Y1615" s="24">
        <f t="shared" si="473"/>
        <v>0</v>
      </c>
      <c r="Z1615" s="24">
        <f t="shared" si="474"/>
        <v>66</v>
      </c>
      <c r="AA1615" s="22">
        <f t="shared" si="475"/>
        <v>23.225151515151513</v>
      </c>
      <c r="AB1615" s="22">
        <f t="shared" si="476"/>
        <v>278.70181818181817</v>
      </c>
      <c r="AC1615" s="22">
        <f t="shared" si="477"/>
        <v>1254.1581818181817</v>
      </c>
      <c r="AD1615" s="22">
        <f t="shared" si="478"/>
        <v>-1.8181818181801646E-3</v>
      </c>
      <c r="AE1615" s="24"/>
      <c r="AF1615" s="4">
        <v>278.70181818181817</v>
      </c>
      <c r="AG1615" s="4">
        <v>0</v>
      </c>
      <c r="AH1615" s="4">
        <f t="shared" si="479"/>
        <v>278.70181818181817</v>
      </c>
    </row>
    <row r="1616" spans="1:34">
      <c r="A1616" s="16" t="s">
        <v>3485</v>
      </c>
      <c r="B1616" s="16" t="s">
        <v>3486</v>
      </c>
      <c r="C1616" s="16" t="s">
        <v>3487</v>
      </c>
      <c r="D1616" s="19">
        <v>39264</v>
      </c>
      <c r="E1616" s="16" t="s">
        <v>111</v>
      </c>
      <c r="F1616" s="20">
        <v>20</v>
      </c>
      <c r="G1616" s="20">
        <v>0</v>
      </c>
      <c r="H1616" s="20">
        <v>4</v>
      </c>
      <c r="I1616" s="20">
        <v>10</v>
      </c>
      <c r="J1616" s="21">
        <f t="shared" si="467"/>
        <v>58</v>
      </c>
      <c r="K1616" s="22">
        <v>5816.53</v>
      </c>
      <c r="L1616" s="19">
        <v>44804</v>
      </c>
      <c r="M1616" s="22">
        <v>4410.92</v>
      </c>
      <c r="N1616" s="22">
        <v>1405.61</v>
      </c>
      <c r="O1616" s="22">
        <f t="shared" si="468"/>
        <v>1599.4899999999998</v>
      </c>
      <c r="P1616" s="22">
        <v>193.88</v>
      </c>
      <c r="Q1616" s="22">
        <f t="shared" si="469"/>
        <v>24.234999999999999</v>
      </c>
      <c r="R1616" s="22">
        <f t="shared" si="470"/>
        <v>96.94</v>
      </c>
      <c r="S1616" s="22">
        <f t="shared" si="471"/>
        <v>1308.6699999999996</v>
      </c>
      <c r="U1616" s="22">
        <v>1599.4899999999998</v>
      </c>
      <c r="V1616" s="23">
        <v>20</v>
      </c>
      <c r="W1616" s="41">
        <v>20</v>
      </c>
      <c r="X1616" s="23">
        <f t="shared" si="472"/>
        <v>0</v>
      </c>
      <c r="Y1616" s="24">
        <f t="shared" si="473"/>
        <v>0</v>
      </c>
      <c r="Z1616" s="24">
        <f t="shared" si="474"/>
        <v>66</v>
      </c>
      <c r="AA1616" s="22">
        <f t="shared" si="475"/>
        <v>24.234696969696966</v>
      </c>
      <c r="AB1616" s="22">
        <f t="shared" si="476"/>
        <v>290.81636363636358</v>
      </c>
      <c r="AC1616" s="22">
        <f t="shared" si="477"/>
        <v>1308.6736363636362</v>
      </c>
      <c r="AD1616" s="22">
        <f t="shared" si="478"/>
        <v>3.6363636365877028E-3</v>
      </c>
      <c r="AE1616" s="24"/>
      <c r="AF1616" s="4">
        <v>290.81636363636358</v>
      </c>
      <c r="AG1616" s="4">
        <v>0</v>
      </c>
      <c r="AH1616" s="4">
        <f t="shared" si="479"/>
        <v>290.81636363636358</v>
      </c>
    </row>
    <row r="1617" spans="1:34">
      <c r="A1617" s="16" t="s">
        <v>3488</v>
      </c>
      <c r="B1617" s="16" t="s">
        <v>3489</v>
      </c>
      <c r="C1617" s="16" t="s">
        <v>3490</v>
      </c>
      <c r="D1617" s="19">
        <v>39264</v>
      </c>
      <c r="E1617" s="16" t="s">
        <v>111</v>
      </c>
      <c r="F1617" s="20">
        <v>20</v>
      </c>
      <c r="G1617" s="20">
        <v>0</v>
      </c>
      <c r="H1617" s="20">
        <v>4</v>
      </c>
      <c r="I1617" s="20">
        <v>10</v>
      </c>
      <c r="J1617" s="21">
        <f t="shared" si="467"/>
        <v>58</v>
      </c>
      <c r="K1617" s="22">
        <v>10828.17</v>
      </c>
      <c r="L1617" s="19">
        <v>44804</v>
      </c>
      <c r="M1617" s="22">
        <v>8211.4</v>
      </c>
      <c r="N1617" s="22">
        <v>2616.77</v>
      </c>
      <c r="O1617" s="22">
        <f t="shared" si="468"/>
        <v>2977.71</v>
      </c>
      <c r="P1617" s="22">
        <v>360.94</v>
      </c>
      <c r="Q1617" s="22">
        <f t="shared" si="469"/>
        <v>45.1175</v>
      </c>
      <c r="R1617" s="22">
        <f t="shared" si="470"/>
        <v>180.47</v>
      </c>
      <c r="S1617" s="22">
        <f t="shared" si="471"/>
        <v>2436.3000000000002</v>
      </c>
      <c r="U1617" s="22">
        <v>2977.71</v>
      </c>
      <c r="V1617" s="23">
        <v>20</v>
      </c>
      <c r="W1617" s="41">
        <v>20</v>
      </c>
      <c r="X1617" s="23">
        <f t="shared" si="472"/>
        <v>0</v>
      </c>
      <c r="Y1617" s="24">
        <f t="shared" si="473"/>
        <v>0</v>
      </c>
      <c r="Z1617" s="24">
        <f t="shared" si="474"/>
        <v>66</v>
      </c>
      <c r="AA1617" s="22">
        <f t="shared" si="475"/>
        <v>45.116818181818182</v>
      </c>
      <c r="AB1617" s="22">
        <f t="shared" si="476"/>
        <v>541.40181818181816</v>
      </c>
      <c r="AC1617" s="22">
        <f t="shared" si="477"/>
        <v>2436.3081818181818</v>
      </c>
      <c r="AD1617" s="22">
        <f t="shared" si="478"/>
        <v>8.1818181815833668E-3</v>
      </c>
      <c r="AE1617" s="24"/>
      <c r="AF1617" s="4">
        <v>541.40181818181816</v>
      </c>
      <c r="AG1617" s="4">
        <v>0</v>
      </c>
      <c r="AH1617" s="4">
        <f t="shared" si="479"/>
        <v>541.40181818181816</v>
      </c>
    </row>
    <row r="1618" spans="1:34">
      <c r="A1618" s="16" t="s">
        <v>3491</v>
      </c>
      <c r="B1618" s="16" t="s">
        <v>3492</v>
      </c>
      <c r="C1618" s="16" t="s">
        <v>3493</v>
      </c>
      <c r="D1618" s="19">
        <v>39264</v>
      </c>
      <c r="E1618" s="16" t="s">
        <v>111</v>
      </c>
      <c r="F1618" s="20">
        <v>20</v>
      </c>
      <c r="G1618" s="20">
        <v>0</v>
      </c>
      <c r="H1618" s="20">
        <v>4</v>
      </c>
      <c r="I1618" s="20">
        <v>10</v>
      </c>
      <c r="J1618" s="21">
        <f t="shared" si="467"/>
        <v>58</v>
      </c>
      <c r="K1618" s="22">
        <v>464.84</v>
      </c>
      <c r="L1618" s="19">
        <v>44804</v>
      </c>
      <c r="M1618" s="22">
        <v>352.48</v>
      </c>
      <c r="N1618" s="22">
        <v>112.36</v>
      </c>
      <c r="O1618" s="22">
        <f t="shared" si="468"/>
        <v>127.85</v>
      </c>
      <c r="P1618" s="22">
        <v>15.49</v>
      </c>
      <c r="Q1618" s="22">
        <f t="shared" si="469"/>
        <v>1.93625</v>
      </c>
      <c r="R1618" s="22">
        <f t="shared" si="470"/>
        <v>7.7450000000000001</v>
      </c>
      <c r="S1618" s="22">
        <f t="shared" si="471"/>
        <v>104.61499999999999</v>
      </c>
      <c r="U1618" s="22">
        <v>127.85</v>
      </c>
      <c r="V1618" s="23">
        <v>20</v>
      </c>
      <c r="W1618" s="41">
        <v>20</v>
      </c>
      <c r="X1618" s="23">
        <f t="shared" si="472"/>
        <v>0</v>
      </c>
      <c r="Y1618" s="24">
        <f t="shared" si="473"/>
        <v>0</v>
      </c>
      <c r="Z1618" s="24">
        <f t="shared" si="474"/>
        <v>66</v>
      </c>
      <c r="AA1618" s="22">
        <f t="shared" si="475"/>
        <v>1.937121212121212</v>
      </c>
      <c r="AB1618" s="22">
        <f t="shared" si="476"/>
        <v>23.245454545454542</v>
      </c>
      <c r="AC1618" s="22">
        <f t="shared" si="477"/>
        <v>104.60454545454544</v>
      </c>
      <c r="AD1618" s="22">
        <f t="shared" si="478"/>
        <v>-1.0454545454550157E-2</v>
      </c>
      <c r="AE1618" s="24"/>
      <c r="AF1618" s="4">
        <v>23.245454545454542</v>
      </c>
      <c r="AG1618" s="4">
        <v>0</v>
      </c>
      <c r="AH1618" s="4">
        <f t="shared" si="479"/>
        <v>23.245454545454542</v>
      </c>
    </row>
    <row r="1619" spans="1:34">
      <c r="A1619" s="16" t="s">
        <v>3494</v>
      </c>
      <c r="B1619" s="16" t="s">
        <v>3495</v>
      </c>
      <c r="C1619" s="16" t="s">
        <v>2308</v>
      </c>
      <c r="D1619" s="19">
        <v>39326</v>
      </c>
      <c r="E1619" s="16" t="s">
        <v>111</v>
      </c>
      <c r="F1619" s="20">
        <v>20</v>
      </c>
      <c r="G1619" s="20">
        <v>0</v>
      </c>
      <c r="H1619" s="20">
        <v>5</v>
      </c>
      <c r="I1619" s="20">
        <v>0</v>
      </c>
      <c r="J1619" s="21">
        <f t="shared" si="467"/>
        <v>60</v>
      </c>
      <c r="K1619" s="22">
        <v>1724.08</v>
      </c>
      <c r="L1619" s="19">
        <v>44804</v>
      </c>
      <c r="M1619" s="22">
        <v>1293</v>
      </c>
      <c r="N1619" s="22">
        <v>431.08</v>
      </c>
      <c r="O1619" s="22">
        <f t="shared" si="468"/>
        <v>488.53999999999996</v>
      </c>
      <c r="P1619" s="22">
        <v>57.46</v>
      </c>
      <c r="Q1619" s="22">
        <f t="shared" si="469"/>
        <v>7.1825000000000001</v>
      </c>
      <c r="R1619" s="22">
        <f t="shared" si="470"/>
        <v>28.73</v>
      </c>
      <c r="S1619" s="22">
        <f t="shared" si="471"/>
        <v>402.34999999999997</v>
      </c>
      <c r="U1619" s="22">
        <v>488.53999999999996</v>
      </c>
      <c r="V1619" s="23">
        <v>20</v>
      </c>
      <c r="W1619" s="41">
        <v>20</v>
      </c>
      <c r="X1619" s="23">
        <f t="shared" si="472"/>
        <v>0</v>
      </c>
      <c r="Y1619" s="24">
        <f t="shared" si="473"/>
        <v>0</v>
      </c>
      <c r="Z1619" s="24">
        <f t="shared" si="474"/>
        <v>68</v>
      </c>
      <c r="AA1619" s="22">
        <f t="shared" si="475"/>
        <v>7.1844117647058816</v>
      </c>
      <c r="AB1619" s="22">
        <f t="shared" si="476"/>
        <v>86.212941176470579</v>
      </c>
      <c r="AC1619" s="22">
        <f t="shared" si="477"/>
        <v>402.3270588235294</v>
      </c>
      <c r="AD1619" s="22">
        <f t="shared" si="478"/>
        <v>-2.294117647056737E-2</v>
      </c>
      <c r="AE1619" s="24"/>
      <c r="AF1619" s="4">
        <v>86.212941176470579</v>
      </c>
      <c r="AG1619" s="4">
        <v>0</v>
      </c>
      <c r="AH1619" s="4">
        <f t="shared" si="479"/>
        <v>86.212941176470579</v>
      </c>
    </row>
    <row r="1620" spans="1:34">
      <c r="A1620" s="16" t="s">
        <v>3496</v>
      </c>
      <c r="B1620" s="16" t="s">
        <v>3497</v>
      </c>
      <c r="C1620" s="16" t="s">
        <v>2268</v>
      </c>
      <c r="D1620" s="19">
        <v>39326</v>
      </c>
      <c r="E1620" s="16" t="s">
        <v>111</v>
      </c>
      <c r="F1620" s="20">
        <v>20</v>
      </c>
      <c r="G1620" s="20">
        <v>0</v>
      </c>
      <c r="H1620" s="20">
        <v>5</v>
      </c>
      <c r="I1620" s="20">
        <v>0</v>
      </c>
      <c r="J1620" s="21">
        <f t="shared" si="467"/>
        <v>60</v>
      </c>
      <c r="K1620" s="22">
        <v>200.26</v>
      </c>
      <c r="L1620" s="19">
        <v>44804</v>
      </c>
      <c r="M1620" s="22">
        <v>150.15</v>
      </c>
      <c r="N1620" s="22">
        <v>50.11</v>
      </c>
      <c r="O1620" s="22">
        <f t="shared" si="468"/>
        <v>56.78</v>
      </c>
      <c r="P1620" s="22">
        <v>6.67</v>
      </c>
      <c r="Q1620" s="22">
        <f t="shared" si="469"/>
        <v>0.83374999999999999</v>
      </c>
      <c r="R1620" s="22">
        <f t="shared" si="470"/>
        <v>3.335</v>
      </c>
      <c r="S1620" s="22">
        <f t="shared" si="471"/>
        <v>46.774999999999999</v>
      </c>
      <c r="U1620" s="22">
        <v>56.78</v>
      </c>
      <c r="V1620" s="23">
        <v>20</v>
      </c>
      <c r="W1620" s="41">
        <v>20</v>
      </c>
      <c r="X1620" s="23">
        <f t="shared" si="472"/>
        <v>0</v>
      </c>
      <c r="Y1620" s="24">
        <f t="shared" si="473"/>
        <v>0</v>
      </c>
      <c r="Z1620" s="24">
        <f t="shared" si="474"/>
        <v>68</v>
      </c>
      <c r="AA1620" s="22">
        <f t="shared" si="475"/>
        <v>0.83499999999999996</v>
      </c>
      <c r="AB1620" s="22">
        <f t="shared" si="476"/>
        <v>10.02</v>
      </c>
      <c r="AC1620" s="22">
        <f t="shared" si="477"/>
        <v>46.760000000000005</v>
      </c>
      <c r="AD1620" s="22">
        <f t="shared" si="478"/>
        <v>-1.4999999999993463E-2</v>
      </c>
      <c r="AE1620" s="24"/>
      <c r="AF1620" s="4">
        <v>10.02</v>
      </c>
      <c r="AG1620" s="4">
        <v>0</v>
      </c>
      <c r="AH1620" s="4">
        <f t="shared" si="479"/>
        <v>10.02</v>
      </c>
    </row>
    <row r="1621" spans="1:34">
      <c r="A1621" s="16" t="s">
        <v>3498</v>
      </c>
      <c r="B1621" s="16" t="s">
        <v>3499</v>
      </c>
      <c r="C1621" s="16" t="s">
        <v>2308</v>
      </c>
      <c r="D1621" s="19">
        <v>39356</v>
      </c>
      <c r="E1621" s="16" t="s">
        <v>111</v>
      </c>
      <c r="F1621" s="20">
        <v>20</v>
      </c>
      <c r="G1621" s="20">
        <v>0</v>
      </c>
      <c r="H1621" s="20">
        <v>5</v>
      </c>
      <c r="I1621" s="20">
        <v>1</v>
      </c>
      <c r="J1621" s="21">
        <f t="shared" si="467"/>
        <v>61</v>
      </c>
      <c r="K1621" s="22">
        <v>1682.81</v>
      </c>
      <c r="L1621" s="19">
        <v>44804</v>
      </c>
      <c r="M1621" s="22">
        <v>1255.0899999999999</v>
      </c>
      <c r="N1621" s="22">
        <v>427.72</v>
      </c>
      <c r="O1621" s="22">
        <f t="shared" si="468"/>
        <v>483.81000000000006</v>
      </c>
      <c r="P1621" s="22">
        <v>56.09</v>
      </c>
      <c r="Q1621" s="22">
        <f t="shared" si="469"/>
        <v>7.0112500000000004</v>
      </c>
      <c r="R1621" s="22">
        <f t="shared" si="470"/>
        <v>28.045000000000002</v>
      </c>
      <c r="S1621" s="22">
        <f t="shared" si="471"/>
        <v>399.67500000000001</v>
      </c>
      <c r="U1621" s="22">
        <v>483.81000000000006</v>
      </c>
      <c r="V1621" s="23">
        <v>20</v>
      </c>
      <c r="W1621" s="41">
        <v>20</v>
      </c>
      <c r="X1621" s="23">
        <f t="shared" si="472"/>
        <v>0</v>
      </c>
      <c r="Y1621" s="24">
        <f t="shared" si="473"/>
        <v>0</v>
      </c>
      <c r="Z1621" s="24">
        <f t="shared" si="474"/>
        <v>69</v>
      </c>
      <c r="AA1621" s="22">
        <f t="shared" si="475"/>
        <v>7.0117391304347834</v>
      </c>
      <c r="AB1621" s="22">
        <f t="shared" si="476"/>
        <v>84.1408695652174</v>
      </c>
      <c r="AC1621" s="22">
        <f t="shared" si="477"/>
        <v>399.66913043478269</v>
      </c>
      <c r="AD1621" s="22">
        <f t="shared" si="478"/>
        <v>-5.8695652173241797E-3</v>
      </c>
      <c r="AE1621" s="24"/>
      <c r="AF1621" s="4">
        <v>84.1408695652174</v>
      </c>
      <c r="AG1621" s="4">
        <v>0</v>
      </c>
      <c r="AH1621" s="4">
        <f t="shared" si="479"/>
        <v>84.1408695652174</v>
      </c>
    </row>
    <row r="1622" spans="1:34">
      <c r="A1622" s="16" t="s">
        <v>3500</v>
      </c>
      <c r="B1622" s="16" t="s">
        <v>3501</v>
      </c>
      <c r="C1622" s="16" t="s">
        <v>2308</v>
      </c>
      <c r="D1622" s="19">
        <v>39387</v>
      </c>
      <c r="E1622" s="16" t="s">
        <v>111</v>
      </c>
      <c r="F1622" s="20">
        <v>20</v>
      </c>
      <c r="G1622" s="20">
        <v>0</v>
      </c>
      <c r="H1622" s="20">
        <v>5</v>
      </c>
      <c r="I1622" s="20">
        <v>2</v>
      </c>
      <c r="J1622" s="21">
        <f t="shared" si="467"/>
        <v>62</v>
      </c>
      <c r="K1622" s="22">
        <v>947.95</v>
      </c>
      <c r="L1622" s="19">
        <v>44804</v>
      </c>
      <c r="M1622" s="22">
        <v>703.1</v>
      </c>
      <c r="N1622" s="22">
        <v>244.85</v>
      </c>
      <c r="O1622" s="22">
        <f t="shared" si="468"/>
        <v>276.45</v>
      </c>
      <c r="P1622" s="22">
        <v>31.6</v>
      </c>
      <c r="Q1622" s="22">
        <f t="shared" si="469"/>
        <v>3.95</v>
      </c>
      <c r="R1622" s="22">
        <f t="shared" si="470"/>
        <v>15.8</v>
      </c>
      <c r="S1622" s="22">
        <f t="shared" si="471"/>
        <v>229.04999999999998</v>
      </c>
      <c r="U1622" s="22">
        <v>276.45</v>
      </c>
      <c r="V1622" s="23">
        <v>20</v>
      </c>
      <c r="W1622" s="41">
        <v>20</v>
      </c>
      <c r="X1622" s="23">
        <f t="shared" si="472"/>
        <v>0</v>
      </c>
      <c r="Y1622" s="24">
        <f t="shared" si="473"/>
        <v>0</v>
      </c>
      <c r="Z1622" s="24">
        <f t="shared" si="474"/>
        <v>70</v>
      </c>
      <c r="AA1622" s="22">
        <f t="shared" si="475"/>
        <v>3.9492857142857143</v>
      </c>
      <c r="AB1622" s="22">
        <f t="shared" si="476"/>
        <v>47.39142857142857</v>
      </c>
      <c r="AC1622" s="22">
        <f t="shared" si="477"/>
        <v>229.05857142857141</v>
      </c>
      <c r="AD1622" s="22">
        <f t="shared" si="478"/>
        <v>8.5714285714288962E-3</v>
      </c>
      <c r="AE1622" s="24"/>
      <c r="AF1622" s="4">
        <v>47.39142857142857</v>
      </c>
      <c r="AG1622" s="4">
        <v>0</v>
      </c>
      <c r="AH1622" s="4">
        <f t="shared" si="479"/>
        <v>47.39142857142857</v>
      </c>
    </row>
    <row r="1623" spans="1:34">
      <c r="A1623" s="16" t="s">
        <v>3502</v>
      </c>
      <c r="B1623" s="16" t="s">
        <v>3503</v>
      </c>
      <c r="C1623" s="16" t="s">
        <v>1355</v>
      </c>
      <c r="D1623" s="19">
        <v>39356</v>
      </c>
      <c r="E1623" s="16" t="s">
        <v>111</v>
      </c>
      <c r="F1623" s="20">
        <v>20</v>
      </c>
      <c r="G1623" s="20">
        <v>0</v>
      </c>
      <c r="H1623" s="20">
        <v>5</v>
      </c>
      <c r="I1623" s="20">
        <v>1</v>
      </c>
      <c r="J1623" s="21">
        <f t="shared" si="467"/>
        <v>61</v>
      </c>
      <c r="K1623" s="22">
        <v>154.77000000000001</v>
      </c>
      <c r="L1623" s="19">
        <v>44804</v>
      </c>
      <c r="M1623" s="22">
        <v>115.47</v>
      </c>
      <c r="N1623" s="22">
        <v>39.299999999999997</v>
      </c>
      <c r="O1623" s="22">
        <f t="shared" si="468"/>
        <v>44.459999999999994</v>
      </c>
      <c r="P1623" s="22">
        <v>5.16</v>
      </c>
      <c r="Q1623" s="22">
        <f t="shared" si="469"/>
        <v>0.64500000000000002</v>
      </c>
      <c r="R1623" s="22">
        <f t="shared" si="470"/>
        <v>2.58</v>
      </c>
      <c r="S1623" s="22">
        <f t="shared" si="471"/>
        <v>36.72</v>
      </c>
      <c r="U1623" s="22">
        <v>44.459999999999994</v>
      </c>
      <c r="V1623" s="23">
        <v>20</v>
      </c>
      <c r="W1623" s="41">
        <v>20</v>
      </c>
      <c r="X1623" s="23">
        <f t="shared" si="472"/>
        <v>0</v>
      </c>
      <c r="Y1623" s="24">
        <f t="shared" si="473"/>
        <v>0</v>
      </c>
      <c r="Z1623" s="24">
        <f t="shared" si="474"/>
        <v>69</v>
      </c>
      <c r="AA1623" s="22">
        <f t="shared" si="475"/>
        <v>0.6443478260869564</v>
      </c>
      <c r="AB1623" s="22">
        <f t="shared" si="476"/>
        <v>7.7321739130434768</v>
      </c>
      <c r="AC1623" s="22">
        <f t="shared" si="477"/>
        <v>36.727826086956519</v>
      </c>
      <c r="AD1623" s="22">
        <f t="shared" si="478"/>
        <v>7.8260869565198732E-3</v>
      </c>
      <c r="AE1623" s="24"/>
      <c r="AF1623" s="4">
        <v>7.7321739130434768</v>
      </c>
      <c r="AG1623" s="4">
        <v>0</v>
      </c>
      <c r="AH1623" s="4">
        <f t="shared" si="479"/>
        <v>7.7321739130434768</v>
      </c>
    </row>
    <row r="1624" spans="1:34">
      <c r="A1624" s="16" t="s">
        <v>3504</v>
      </c>
      <c r="B1624" s="16" t="s">
        <v>3505</v>
      </c>
      <c r="C1624" s="16" t="s">
        <v>2308</v>
      </c>
      <c r="D1624" s="19">
        <v>39417</v>
      </c>
      <c r="E1624" s="16" t="s">
        <v>111</v>
      </c>
      <c r="F1624" s="20">
        <v>20</v>
      </c>
      <c r="G1624" s="20">
        <v>0</v>
      </c>
      <c r="H1624" s="20">
        <v>5</v>
      </c>
      <c r="I1624" s="20">
        <v>3</v>
      </c>
      <c r="J1624" s="21">
        <f t="shared" si="467"/>
        <v>63</v>
      </c>
      <c r="K1624" s="22">
        <v>597.79</v>
      </c>
      <c r="L1624" s="19">
        <v>44804</v>
      </c>
      <c r="M1624" s="22">
        <v>440.81</v>
      </c>
      <c r="N1624" s="22">
        <v>156.97999999999999</v>
      </c>
      <c r="O1624" s="22">
        <f t="shared" si="468"/>
        <v>176.89999999999998</v>
      </c>
      <c r="P1624" s="22">
        <v>19.920000000000002</v>
      </c>
      <c r="Q1624" s="22">
        <f t="shared" si="469"/>
        <v>2.4900000000000002</v>
      </c>
      <c r="R1624" s="22">
        <f t="shared" si="470"/>
        <v>9.9600000000000009</v>
      </c>
      <c r="S1624" s="22">
        <f t="shared" si="471"/>
        <v>147.01999999999995</v>
      </c>
      <c r="U1624" s="22">
        <v>176.89999999999998</v>
      </c>
      <c r="V1624" s="23">
        <v>20</v>
      </c>
      <c r="W1624" s="41">
        <v>20</v>
      </c>
      <c r="X1624" s="23">
        <f t="shared" si="472"/>
        <v>0</v>
      </c>
      <c r="Y1624" s="24">
        <f t="shared" si="473"/>
        <v>0</v>
      </c>
      <c r="Z1624" s="24">
        <f t="shared" si="474"/>
        <v>71</v>
      </c>
      <c r="AA1624" s="22">
        <f t="shared" si="475"/>
        <v>2.4915492957746475</v>
      </c>
      <c r="AB1624" s="22">
        <f t="shared" si="476"/>
        <v>29.898591549295769</v>
      </c>
      <c r="AC1624" s="22">
        <f t="shared" si="477"/>
        <v>147.00140845070422</v>
      </c>
      <c r="AD1624" s="22">
        <f t="shared" si="478"/>
        <v>-1.8591549295734922E-2</v>
      </c>
      <c r="AE1624" s="24"/>
      <c r="AF1624" s="4">
        <v>29.898591549295769</v>
      </c>
      <c r="AG1624" s="4">
        <v>0</v>
      </c>
      <c r="AH1624" s="4">
        <f t="shared" si="479"/>
        <v>29.898591549295769</v>
      </c>
    </row>
    <row r="1625" spans="1:34">
      <c r="A1625" s="16" t="s">
        <v>3506</v>
      </c>
      <c r="B1625" s="16" t="s">
        <v>3507</v>
      </c>
      <c r="C1625" s="16" t="s">
        <v>2308</v>
      </c>
      <c r="D1625" s="19">
        <v>39448</v>
      </c>
      <c r="E1625" s="16" t="s">
        <v>111</v>
      </c>
      <c r="F1625" s="20">
        <v>20</v>
      </c>
      <c r="G1625" s="20">
        <v>0</v>
      </c>
      <c r="H1625" s="20">
        <v>5</v>
      </c>
      <c r="I1625" s="20">
        <v>4</v>
      </c>
      <c r="J1625" s="21">
        <f t="shared" si="467"/>
        <v>64</v>
      </c>
      <c r="K1625" s="22">
        <v>458.04</v>
      </c>
      <c r="L1625" s="19">
        <v>44804</v>
      </c>
      <c r="M1625" s="22">
        <v>335.87</v>
      </c>
      <c r="N1625" s="22">
        <v>122.17</v>
      </c>
      <c r="O1625" s="22">
        <f t="shared" si="468"/>
        <v>137.43</v>
      </c>
      <c r="P1625" s="22">
        <v>15.26</v>
      </c>
      <c r="Q1625" s="22">
        <f t="shared" si="469"/>
        <v>1.9075</v>
      </c>
      <c r="R1625" s="22">
        <f t="shared" si="470"/>
        <v>7.63</v>
      </c>
      <c r="S1625" s="22">
        <f t="shared" si="471"/>
        <v>114.54</v>
      </c>
      <c r="U1625" s="22">
        <v>137.43</v>
      </c>
      <c r="V1625" s="23">
        <v>20</v>
      </c>
      <c r="W1625" s="41">
        <v>20</v>
      </c>
      <c r="X1625" s="23">
        <f t="shared" si="472"/>
        <v>0</v>
      </c>
      <c r="Y1625" s="24">
        <f t="shared" si="473"/>
        <v>0</v>
      </c>
      <c r="Z1625" s="24">
        <f t="shared" si="474"/>
        <v>72</v>
      </c>
      <c r="AA1625" s="22">
        <f t="shared" si="475"/>
        <v>1.9087500000000002</v>
      </c>
      <c r="AB1625" s="22">
        <f t="shared" si="476"/>
        <v>22.905000000000001</v>
      </c>
      <c r="AC1625" s="22">
        <f t="shared" si="477"/>
        <v>114.52500000000001</v>
      </c>
      <c r="AD1625" s="22">
        <f t="shared" si="478"/>
        <v>-1.5000000000000568E-2</v>
      </c>
      <c r="AE1625" s="24"/>
      <c r="AF1625" s="4">
        <v>22.905000000000001</v>
      </c>
      <c r="AG1625" s="4">
        <v>0</v>
      </c>
      <c r="AH1625" s="4">
        <f t="shared" si="479"/>
        <v>22.905000000000001</v>
      </c>
    </row>
    <row r="1626" spans="1:34">
      <c r="A1626" s="16" t="s">
        <v>3508</v>
      </c>
      <c r="B1626" s="16" t="s">
        <v>3509</v>
      </c>
      <c r="C1626" s="16" t="s">
        <v>2436</v>
      </c>
      <c r="D1626" s="19">
        <v>39448</v>
      </c>
      <c r="E1626" s="16" t="s">
        <v>111</v>
      </c>
      <c r="F1626" s="20">
        <v>20</v>
      </c>
      <c r="G1626" s="20">
        <v>0</v>
      </c>
      <c r="H1626" s="20">
        <v>5</v>
      </c>
      <c r="I1626" s="20">
        <v>4</v>
      </c>
      <c r="J1626" s="21">
        <f t="shared" si="467"/>
        <v>64</v>
      </c>
      <c r="K1626" s="22">
        <v>40.19</v>
      </c>
      <c r="L1626" s="19">
        <v>44804</v>
      </c>
      <c r="M1626" s="22">
        <v>29.49</v>
      </c>
      <c r="N1626" s="22">
        <v>10.7</v>
      </c>
      <c r="O1626" s="22">
        <f t="shared" si="468"/>
        <v>12.04</v>
      </c>
      <c r="P1626" s="22">
        <v>1.34</v>
      </c>
      <c r="Q1626" s="22">
        <f t="shared" si="469"/>
        <v>0.16750000000000001</v>
      </c>
      <c r="R1626" s="22">
        <f t="shared" si="470"/>
        <v>0.67</v>
      </c>
      <c r="S1626" s="22">
        <f t="shared" si="471"/>
        <v>10.029999999999999</v>
      </c>
      <c r="U1626" s="22">
        <v>12.04</v>
      </c>
      <c r="V1626" s="23">
        <v>20</v>
      </c>
      <c r="W1626" s="41">
        <v>20</v>
      </c>
      <c r="X1626" s="23">
        <f t="shared" si="472"/>
        <v>0</v>
      </c>
      <c r="Y1626" s="24">
        <f t="shared" si="473"/>
        <v>0</v>
      </c>
      <c r="Z1626" s="24">
        <f t="shared" si="474"/>
        <v>72</v>
      </c>
      <c r="AA1626" s="22">
        <f t="shared" si="475"/>
        <v>0.16722222222222222</v>
      </c>
      <c r="AB1626" s="22">
        <f t="shared" si="476"/>
        <v>2.0066666666666668</v>
      </c>
      <c r="AC1626" s="22">
        <f t="shared" si="477"/>
        <v>10.033333333333331</v>
      </c>
      <c r="AD1626" s="22">
        <f t="shared" si="478"/>
        <v>3.333333333332078E-3</v>
      </c>
      <c r="AE1626" s="24"/>
      <c r="AF1626" s="4">
        <v>2.0066666666666668</v>
      </c>
      <c r="AG1626" s="4">
        <v>0</v>
      </c>
      <c r="AH1626" s="4">
        <f t="shared" si="479"/>
        <v>2.0066666666666668</v>
      </c>
    </row>
    <row r="1627" spans="1:34">
      <c r="A1627" s="16" t="s">
        <v>3510</v>
      </c>
      <c r="B1627" s="16" t="s">
        <v>3511</v>
      </c>
      <c r="C1627" s="16" t="s">
        <v>1736</v>
      </c>
      <c r="D1627" s="19">
        <v>39448</v>
      </c>
      <c r="E1627" s="16" t="s">
        <v>111</v>
      </c>
      <c r="F1627" s="20">
        <v>20</v>
      </c>
      <c r="G1627" s="20">
        <v>0</v>
      </c>
      <c r="H1627" s="20">
        <v>5</v>
      </c>
      <c r="I1627" s="20">
        <v>4</v>
      </c>
      <c r="J1627" s="21">
        <f t="shared" si="467"/>
        <v>64</v>
      </c>
      <c r="K1627" s="22">
        <v>164.08</v>
      </c>
      <c r="L1627" s="19">
        <v>44804</v>
      </c>
      <c r="M1627" s="22">
        <v>120.26</v>
      </c>
      <c r="N1627" s="22">
        <v>43.82</v>
      </c>
      <c r="O1627" s="22">
        <f t="shared" si="468"/>
        <v>49.28</v>
      </c>
      <c r="P1627" s="22">
        <v>5.46</v>
      </c>
      <c r="Q1627" s="22">
        <f t="shared" si="469"/>
        <v>0.6825</v>
      </c>
      <c r="R1627" s="22">
        <f t="shared" si="470"/>
        <v>2.73</v>
      </c>
      <c r="S1627" s="22">
        <f t="shared" si="471"/>
        <v>41.09</v>
      </c>
      <c r="U1627" s="22">
        <v>49.28</v>
      </c>
      <c r="V1627" s="23">
        <v>20</v>
      </c>
      <c r="W1627" s="41">
        <v>20</v>
      </c>
      <c r="X1627" s="23">
        <f t="shared" si="472"/>
        <v>0</v>
      </c>
      <c r="Y1627" s="24">
        <f t="shared" si="473"/>
        <v>0</v>
      </c>
      <c r="Z1627" s="24">
        <f t="shared" si="474"/>
        <v>72</v>
      </c>
      <c r="AA1627" s="22">
        <f t="shared" si="475"/>
        <v>0.68444444444444441</v>
      </c>
      <c r="AB1627" s="22">
        <f t="shared" si="476"/>
        <v>8.2133333333333329</v>
      </c>
      <c r="AC1627" s="22">
        <f t="shared" si="477"/>
        <v>41.06666666666667</v>
      </c>
      <c r="AD1627" s="22">
        <f t="shared" si="478"/>
        <v>-2.3333333333333428E-2</v>
      </c>
      <c r="AE1627" s="24"/>
      <c r="AF1627" s="4">
        <v>8.2133333333333329</v>
      </c>
      <c r="AG1627" s="4">
        <v>0</v>
      </c>
      <c r="AH1627" s="4">
        <f t="shared" si="479"/>
        <v>8.2133333333333329</v>
      </c>
    </row>
    <row r="1628" spans="1:34">
      <c r="A1628" s="16" t="s">
        <v>3512</v>
      </c>
      <c r="B1628" s="16" t="s">
        <v>3513</v>
      </c>
      <c r="C1628" s="16" t="s">
        <v>2436</v>
      </c>
      <c r="D1628" s="19">
        <v>39479</v>
      </c>
      <c r="E1628" s="16" t="s">
        <v>111</v>
      </c>
      <c r="F1628" s="20">
        <v>20</v>
      </c>
      <c r="G1628" s="20">
        <v>0</v>
      </c>
      <c r="H1628" s="20">
        <v>5</v>
      </c>
      <c r="I1628" s="20">
        <v>5</v>
      </c>
      <c r="J1628" s="21">
        <f t="shared" si="467"/>
        <v>65</v>
      </c>
      <c r="K1628" s="22">
        <v>143.28</v>
      </c>
      <c r="L1628" s="19">
        <v>44804</v>
      </c>
      <c r="M1628" s="22">
        <v>104.43</v>
      </c>
      <c r="N1628" s="22">
        <v>38.85</v>
      </c>
      <c r="O1628" s="22">
        <f t="shared" si="468"/>
        <v>43.620000000000005</v>
      </c>
      <c r="P1628" s="22">
        <v>4.7699999999999996</v>
      </c>
      <c r="Q1628" s="22">
        <f t="shared" si="469"/>
        <v>0.59624999999999995</v>
      </c>
      <c r="R1628" s="22">
        <f t="shared" si="470"/>
        <v>2.3849999999999998</v>
      </c>
      <c r="S1628" s="22">
        <f t="shared" si="471"/>
        <v>36.465000000000011</v>
      </c>
      <c r="U1628" s="22">
        <v>43.620000000000005</v>
      </c>
      <c r="V1628" s="23">
        <v>20</v>
      </c>
      <c r="W1628" s="41">
        <v>20</v>
      </c>
      <c r="X1628" s="23">
        <f t="shared" si="472"/>
        <v>0</v>
      </c>
      <c r="Y1628" s="24">
        <f t="shared" si="473"/>
        <v>0</v>
      </c>
      <c r="Z1628" s="24">
        <f t="shared" si="474"/>
        <v>73</v>
      </c>
      <c r="AA1628" s="22">
        <f t="shared" si="475"/>
        <v>0.59753424657534249</v>
      </c>
      <c r="AB1628" s="22">
        <f t="shared" si="476"/>
        <v>7.1704109589041103</v>
      </c>
      <c r="AC1628" s="22">
        <f t="shared" si="477"/>
        <v>36.449589041095891</v>
      </c>
      <c r="AD1628" s="22">
        <f t="shared" si="478"/>
        <v>-1.5410958904119809E-2</v>
      </c>
      <c r="AE1628" s="24"/>
      <c r="AF1628" s="4">
        <v>7.1704109589041103</v>
      </c>
      <c r="AG1628" s="4">
        <v>0</v>
      </c>
      <c r="AH1628" s="4">
        <f t="shared" si="479"/>
        <v>7.1704109589041103</v>
      </c>
    </row>
    <row r="1629" spans="1:34">
      <c r="A1629" s="16" t="s">
        <v>3514</v>
      </c>
      <c r="B1629" s="16" t="s">
        <v>3515</v>
      </c>
      <c r="C1629" s="16" t="s">
        <v>2436</v>
      </c>
      <c r="D1629" s="19">
        <v>39508</v>
      </c>
      <c r="E1629" s="16" t="s">
        <v>111</v>
      </c>
      <c r="F1629" s="20">
        <v>20</v>
      </c>
      <c r="G1629" s="20">
        <v>0</v>
      </c>
      <c r="H1629" s="20">
        <v>5</v>
      </c>
      <c r="I1629" s="20">
        <v>6</v>
      </c>
      <c r="J1629" s="21">
        <f t="shared" si="467"/>
        <v>66</v>
      </c>
      <c r="K1629" s="22">
        <v>164.13</v>
      </c>
      <c r="L1629" s="19">
        <v>44804</v>
      </c>
      <c r="M1629" s="22">
        <v>119.04</v>
      </c>
      <c r="N1629" s="22">
        <v>45.09</v>
      </c>
      <c r="O1629" s="22">
        <f t="shared" si="468"/>
        <v>50.56</v>
      </c>
      <c r="P1629" s="22">
        <v>5.47</v>
      </c>
      <c r="Q1629" s="22">
        <f t="shared" si="469"/>
        <v>0.68374999999999997</v>
      </c>
      <c r="R1629" s="22">
        <f t="shared" si="470"/>
        <v>2.7349999999999999</v>
      </c>
      <c r="S1629" s="22">
        <f t="shared" si="471"/>
        <v>42.355000000000004</v>
      </c>
      <c r="U1629" s="22">
        <v>50.56</v>
      </c>
      <c r="V1629" s="23">
        <v>20</v>
      </c>
      <c r="W1629" s="41">
        <v>20</v>
      </c>
      <c r="X1629" s="23">
        <f t="shared" si="472"/>
        <v>0</v>
      </c>
      <c r="Y1629" s="24">
        <f t="shared" si="473"/>
        <v>0</v>
      </c>
      <c r="Z1629" s="24">
        <f t="shared" si="474"/>
        <v>74</v>
      </c>
      <c r="AA1629" s="22">
        <f t="shared" si="475"/>
        <v>0.68324324324324326</v>
      </c>
      <c r="AB1629" s="22">
        <f t="shared" si="476"/>
        <v>8.1989189189189187</v>
      </c>
      <c r="AC1629" s="22">
        <f t="shared" si="477"/>
        <v>42.361081081081082</v>
      </c>
      <c r="AD1629" s="22">
        <f t="shared" si="478"/>
        <v>6.0810810810778548E-3</v>
      </c>
      <c r="AE1629" s="24"/>
      <c r="AF1629" s="4">
        <v>8.1989189189189187</v>
      </c>
      <c r="AG1629" s="4">
        <v>0</v>
      </c>
      <c r="AH1629" s="4">
        <f t="shared" si="479"/>
        <v>8.1989189189189187</v>
      </c>
    </row>
    <row r="1630" spans="1:34">
      <c r="A1630" s="16" t="s">
        <v>3516</v>
      </c>
      <c r="B1630" s="16" t="s">
        <v>3517</v>
      </c>
      <c r="C1630" s="16" t="s">
        <v>2308</v>
      </c>
      <c r="D1630" s="19">
        <v>39539</v>
      </c>
      <c r="E1630" s="16" t="s">
        <v>111</v>
      </c>
      <c r="F1630" s="20">
        <v>20</v>
      </c>
      <c r="G1630" s="20">
        <v>0</v>
      </c>
      <c r="H1630" s="20">
        <v>5</v>
      </c>
      <c r="I1630" s="20">
        <v>7</v>
      </c>
      <c r="J1630" s="21">
        <f t="shared" ref="J1630:J1693" si="480">(H1630*12)+I1630</f>
        <v>67</v>
      </c>
      <c r="K1630" s="22">
        <v>427.97</v>
      </c>
      <c r="L1630" s="19">
        <v>44804</v>
      </c>
      <c r="M1630" s="22">
        <v>308.51</v>
      </c>
      <c r="N1630" s="22">
        <v>119.46</v>
      </c>
      <c r="O1630" s="22">
        <f t="shared" ref="O1630:O1693" si="481">+N1630+P1630</f>
        <v>133.72</v>
      </c>
      <c r="P1630" s="22">
        <v>14.26</v>
      </c>
      <c r="Q1630" s="22">
        <f t="shared" ref="Q1630:Q1693" si="482">+P1630/8</f>
        <v>1.7825</v>
      </c>
      <c r="R1630" s="22">
        <f t="shared" ref="R1630:R1693" si="483">+Q1630*4</f>
        <v>7.13</v>
      </c>
      <c r="S1630" s="22">
        <f t="shared" ref="S1630:S1693" si="484">+O1630-P1630-R1630</f>
        <v>112.33</v>
      </c>
      <c r="U1630" s="22">
        <v>133.72</v>
      </c>
      <c r="V1630" s="23">
        <v>20</v>
      </c>
      <c r="W1630" s="41">
        <v>20</v>
      </c>
      <c r="X1630" s="23">
        <f t="shared" ref="X1630:X1693" si="485">+V1630-W1630</f>
        <v>0</v>
      </c>
      <c r="Y1630" s="24">
        <f t="shared" ref="Y1630:Y1693" si="486">+X1630*12</f>
        <v>0</v>
      </c>
      <c r="Z1630" s="24">
        <f t="shared" ref="Z1630:Z1693" si="487">+J1630+Y1630+8</f>
        <v>75</v>
      </c>
      <c r="AA1630" s="22">
        <f t="shared" ref="AA1630:AA1693" si="488">+U1630/Z1630</f>
        <v>1.7829333333333333</v>
      </c>
      <c r="AB1630" s="22">
        <f t="shared" ref="AB1630:AB1693" si="489">+AA1630*12</f>
        <v>21.395199999999999</v>
      </c>
      <c r="AC1630" s="22">
        <f t="shared" ref="AC1630:AC1693" si="490">+U1630-AB1630</f>
        <v>112.3248</v>
      </c>
      <c r="AD1630" s="22">
        <f t="shared" ref="AD1630:AD1693" si="491">+AC1630-S1630</f>
        <v>-5.2000000000020918E-3</v>
      </c>
      <c r="AE1630" s="24"/>
      <c r="AF1630" s="4">
        <v>21.395199999999999</v>
      </c>
      <c r="AG1630" s="4">
        <v>0</v>
      </c>
      <c r="AH1630" s="4">
        <f t="shared" ref="AH1630:AH1693" si="492">+AF1630+AG1630</f>
        <v>21.395199999999999</v>
      </c>
    </row>
    <row r="1631" spans="1:34">
      <c r="A1631" s="16" t="s">
        <v>3518</v>
      </c>
      <c r="B1631" s="16" t="s">
        <v>3519</v>
      </c>
      <c r="C1631" s="16" t="s">
        <v>1355</v>
      </c>
      <c r="D1631" s="19">
        <v>39539</v>
      </c>
      <c r="E1631" s="16" t="s">
        <v>111</v>
      </c>
      <c r="F1631" s="20">
        <v>20</v>
      </c>
      <c r="G1631" s="20">
        <v>0</v>
      </c>
      <c r="H1631" s="20">
        <v>5</v>
      </c>
      <c r="I1631" s="20">
        <v>7</v>
      </c>
      <c r="J1631" s="21">
        <f t="shared" si="480"/>
        <v>67</v>
      </c>
      <c r="K1631" s="22">
        <v>31.29</v>
      </c>
      <c r="L1631" s="19">
        <v>44804</v>
      </c>
      <c r="M1631" s="22">
        <v>22.62</v>
      </c>
      <c r="N1631" s="22">
        <v>8.67</v>
      </c>
      <c r="O1631" s="22">
        <f t="shared" si="481"/>
        <v>9.7100000000000009</v>
      </c>
      <c r="P1631" s="22">
        <v>1.04</v>
      </c>
      <c r="Q1631" s="22">
        <f t="shared" si="482"/>
        <v>0.13</v>
      </c>
      <c r="R1631" s="22">
        <f t="shared" si="483"/>
        <v>0.52</v>
      </c>
      <c r="S1631" s="22">
        <f t="shared" si="484"/>
        <v>8.1500000000000021</v>
      </c>
      <c r="U1631" s="22">
        <v>9.7100000000000009</v>
      </c>
      <c r="V1631" s="23">
        <v>20</v>
      </c>
      <c r="W1631" s="41">
        <v>20</v>
      </c>
      <c r="X1631" s="23">
        <f t="shared" si="485"/>
        <v>0</v>
      </c>
      <c r="Y1631" s="24">
        <f t="shared" si="486"/>
        <v>0</v>
      </c>
      <c r="Z1631" s="24">
        <f t="shared" si="487"/>
        <v>75</v>
      </c>
      <c r="AA1631" s="22">
        <f t="shared" si="488"/>
        <v>0.12946666666666667</v>
      </c>
      <c r="AB1631" s="22">
        <f t="shared" si="489"/>
        <v>1.5536000000000001</v>
      </c>
      <c r="AC1631" s="22">
        <f t="shared" si="490"/>
        <v>8.1564000000000014</v>
      </c>
      <c r="AD1631" s="22">
        <f t="shared" si="491"/>
        <v>6.3999999999992951E-3</v>
      </c>
      <c r="AE1631" s="24"/>
      <c r="AF1631" s="4">
        <v>1.5536000000000001</v>
      </c>
      <c r="AG1631" s="4">
        <v>0</v>
      </c>
      <c r="AH1631" s="4">
        <f t="shared" si="492"/>
        <v>1.5536000000000001</v>
      </c>
    </row>
    <row r="1632" spans="1:34">
      <c r="A1632" s="16" t="s">
        <v>3520</v>
      </c>
      <c r="B1632" s="16" t="s">
        <v>3521</v>
      </c>
      <c r="C1632" s="16" t="s">
        <v>2308</v>
      </c>
      <c r="D1632" s="19">
        <v>39569</v>
      </c>
      <c r="E1632" s="16" t="s">
        <v>111</v>
      </c>
      <c r="F1632" s="20">
        <v>20</v>
      </c>
      <c r="G1632" s="20">
        <v>0</v>
      </c>
      <c r="H1632" s="20">
        <v>5</v>
      </c>
      <c r="I1632" s="20">
        <v>8</v>
      </c>
      <c r="J1632" s="21">
        <f t="shared" si="480"/>
        <v>68</v>
      </c>
      <c r="K1632" s="22">
        <v>280.72000000000003</v>
      </c>
      <c r="L1632" s="19">
        <v>44804</v>
      </c>
      <c r="M1632" s="22">
        <v>201.24</v>
      </c>
      <c r="N1632" s="22">
        <v>79.48</v>
      </c>
      <c r="O1632" s="22">
        <f t="shared" si="481"/>
        <v>88.84</v>
      </c>
      <c r="P1632" s="22">
        <v>9.36</v>
      </c>
      <c r="Q1632" s="22">
        <f t="shared" si="482"/>
        <v>1.17</v>
      </c>
      <c r="R1632" s="22">
        <f t="shared" si="483"/>
        <v>4.68</v>
      </c>
      <c r="S1632" s="22">
        <f t="shared" si="484"/>
        <v>74.800000000000011</v>
      </c>
      <c r="U1632" s="22">
        <v>88.84</v>
      </c>
      <c r="V1632" s="23">
        <v>20</v>
      </c>
      <c r="W1632" s="41">
        <v>20</v>
      </c>
      <c r="X1632" s="23">
        <f t="shared" si="485"/>
        <v>0</v>
      </c>
      <c r="Y1632" s="24">
        <f t="shared" si="486"/>
        <v>0</v>
      </c>
      <c r="Z1632" s="24">
        <f t="shared" si="487"/>
        <v>76</v>
      </c>
      <c r="AA1632" s="22">
        <f t="shared" si="488"/>
        <v>1.1689473684210527</v>
      </c>
      <c r="AB1632" s="22">
        <f t="shared" si="489"/>
        <v>14.027368421052632</v>
      </c>
      <c r="AC1632" s="22">
        <f t="shared" si="490"/>
        <v>74.812631578947375</v>
      </c>
      <c r="AD1632" s="22">
        <f t="shared" si="491"/>
        <v>1.2631578947363664E-2</v>
      </c>
      <c r="AE1632" s="24"/>
      <c r="AF1632" s="4">
        <v>14.027368421052632</v>
      </c>
      <c r="AG1632" s="4">
        <v>0</v>
      </c>
      <c r="AH1632" s="4">
        <f t="shared" si="492"/>
        <v>14.027368421052632</v>
      </c>
    </row>
    <row r="1633" spans="1:34">
      <c r="A1633" s="16" t="s">
        <v>3522</v>
      </c>
      <c r="B1633" s="16" t="s">
        <v>3523</v>
      </c>
      <c r="C1633" s="16" t="s">
        <v>2308</v>
      </c>
      <c r="D1633" s="19">
        <v>39600</v>
      </c>
      <c r="E1633" s="16" t="s">
        <v>111</v>
      </c>
      <c r="F1633" s="20">
        <v>20</v>
      </c>
      <c r="G1633" s="20">
        <v>0</v>
      </c>
      <c r="H1633" s="20">
        <v>5</v>
      </c>
      <c r="I1633" s="20">
        <v>9</v>
      </c>
      <c r="J1633" s="21">
        <f t="shared" si="480"/>
        <v>69</v>
      </c>
      <c r="K1633" s="22">
        <v>804.98</v>
      </c>
      <c r="L1633" s="19">
        <v>44804</v>
      </c>
      <c r="M1633" s="22">
        <v>573.55999999999995</v>
      </c>
      <c r="N1633" s="22">
        <v>231.42</v>
      </c>
      <c r="O1633" s="22">
        <f t="shared" si="481"/>
        <v>258.25</v>
      </c>
      <c r="P1633" s="22">
        <v>26.83</v>
      </c>
      <c r="Q1633" s="22">
        <f t="shared" si="482"/>
        <v>3.3537499999999998</v>
      </c>
      <c r="R1633" s="22">
        <f t="shared" si="483"/>
        <v>13.414999999999999</v>
      </c>
      <c r="S1633" s="22">
        <f t="shared" si="484"/>
        <v>218.00500000000002</v>
      </c>
      <c r="U1633" s="22">
        <v>258.25</v>
      </c>
      <c r="V1633" s="23">
        <v>20</v>
      </c>
      <c r="W1633" s="41">
        <v>20</v>
      </c>
      <c r="X1633" s="23">
        <f t="shared" si="485"/>
        <v>0</v>
      </c>
      <c r="Y1633" s="24">
        <f t="shared" si="486"/>
        <v>0</v>
      </c>
      <c r="Z1633" s="24">
        <f t="shared" si="487"/>
        <v>77</v>
      </c>
      <c r="AA1633" s="22">
        <f t="shared" si="488"/>
        <v>3.3538961038961039</v>
      </c>
      <c r="AB1633" s="22">
        <f t="shared" si="489"/>
        <v>40.246753246753244</v>
      </c>
      <c r="AC1633" s="22">
        <f t="shared" si="490"/>
        <v>218.00324675324674</v>
      </c>
      <c r="AD1633" s="22">
        <f t="shared" si="491"/>
        <v>-1.7532467532817009E-3</v>
      </c>
      <c r="AE1633" s="24"/>
      <c r="AF1633" s="4">
        <v>40.246753246753244</v>
      </c>
      <c r="AG1633" s="4">
        <v>0</v>
      </c>
      <c r="AH1633" s="4">
        <f t="shared" si="492"/>
        <v>40.246753246753244</v>
      </c>
    </row>
    <row r="1634" spans="1:34">
      <c r="A1634" s="16" t="s">
        <v>3524</v>
      </c>
      <c r="B1634" s="16" t="s">
        <v>3525</v>
      </c>
      <c r="C1634" s="16" t="s">
        <v>2268</v>
      </c>
      <c r="D1634" s="19">
        <v>39600</v>
      </c>
      <c r="E1634" s="16" t="s">
        <v>111</v>
      </c>
      <c r="F1634" s="20">
        <v>20</v>
      </c>
      <c r="G1634" s="20">
        <v>0</v>
      </c>
      <c r="H1634" s="20">
        <v>5</v>
      </c>
      <c r="I1634" s="20">
        <v>9</v>
      </c>
      <c r="J1634" s="21">
        <f t="shared" si="480"/>
        <v>69</v>
      </c>
      <c r="K1634" s="22">
        <v>180.61</v>
      </c>
      <c r="L1634" s="19">
        <v>44804</v>
      </c>
      <c r="M1634" s="22">
        <v>128.66</v>
      </c>
      <c r="N1634" s="22">
        <v>51.95</v>
      </c>
      <c r="O1634" s="22">
        <f t="shared" si="481"/>
        <v>57.97</v>
      </c>
      <c r="P1634" s="22">
        <v>6.02</v>
      </c>
      <c r="Q1634" s="22">
        <f t="shared" si="482"/>
        <v>0.75249999999999995</v>
      </c>
      <c r="R1634" s="22">
        <f t="shared" si="483"/>
        <v>3.01</v>
      </c>
      <c r="S1634" s="22">
        <f t="shared" si="484"/>
        <v>48.940000000000005</v>
      </c>
      <c r="U1634" s="22">
        <v>57.97</v>
      </c>
      <c r="V1634" s="23">
        <v>20</v>
      </c>
      <c r="W1634" s="41">
        <v>20</v>
      </c>
      <c r="X1634" s="23">
        <f t="shared" si="485"/>
        <v>0</v>
      </c>
      <c r="Y1634" s="24">
        <f t="shared" si="486"/>
        <v>0</v>
      </c>
      <c r="Z1634" s="24">
        <f t="shared" si="487"/>
        <v>77</v>
      </c>
      <c r="AA1634" s="22">
        <f t="shared" si="488"/>
        <v>0.75285714285714289</v>
      </c>
      <c r="AB1634" s="22">
        <f t="shared" si="489"/>
        <v>9.0342857142857156</v>
      </c>
      <c r="AC1634" s="22">
        <f t="shared" si="490"/>
        <v>48.935714285714283</v>
      </c>
      <c r="AD1634" s="22">
        <f t="shared" si="491"/>
        <v>-4.2857142857215536E-3</v>
      </c>
      <c r="AE1634" s="24"/>
      <c r="AF1634" s="4">
        <v>9.0342857142857156</v>
      </c>
      <c r="AG1634" s="4">
        <v>0</v>
      </c>
      <c r="AH1634" s="4">
        <f t="shared" si="492"/>
        <v>9.0342857142857156</v>
      </c>
    </row>
    <row r="1635" spans="1:34">
      <c r="A1635" s="16" t="s">
        <v>3526</v>
      </c>
      <c r="B1635" s="16" t="s">
        <v>3527</v>
      </c>
      <c r="C1635" s="16" t="s">
        <v>2308</v>
      </c>
      <c r="D1635" s="19">
        <v>39630</v>
      </c>
      <c r="E1635" s="16" t="s">
        <v>111</v>
      </c>
      <c r="F1635" s="20">
        <v>20</v>
      </c>
      <c r="G1635" s="20">
        <v>0</v>
      </c>
      <c r="H1635" s="20">
        <v>5</v>
      </c>
      <c r="I1635" s="20">
        <v>10</v>
      </c>
      <c r="J1635" s="21">
        <f t="shared" si="480"/>
        <v>70</v>
      </c>
      <c r="K1635" s="22">
        <v>320.12</v>
      </c>
      <c r="L1635" s="19">
        <v>44804</v>
      </c>
      <c r="M1635" s="22">
        <v>226.8</v>
      </c>
      <c r="N1635" s="22">
        <v>93.32</v>
      </c>
      <c r="O1635" s="22">
        <f t="shared" si="481"/>
        <v>103.99</v>
      </c>
      <c r="P1635" s="22">
        <v>10.67</v>
      </c>
      <c r="Q1635" s="22">
        <f t="shared" si="482"/>
        <v>1.33375</v>
      </c>
      <c r="R1635" s="22">
        <f t="shared" si="483"/>
        <v>5.335</v>
      </c>
      <c r="S1635" s="22">
        <f t="shared" si="484"/>
        <v>87.984999999999999</v>
      </c>
      <c r="U1635" s="22">
        <v>103.99</v>
      </c>
      <c r="V1635" s="23">
        <v>20</v>
      </c>
      <c r="W1635" s="41">
        <v>20</v>
      </c>
      <c r="X1635" s="23">
        <f t="shared" si="485"/>
        <v>0</v>
      </c>
      <c r="Y1635" s="24">
        <f t="shared" si="486"/>
        <v>0</v>
      </c>
      <c r="Z1635" s="24">
        <f t="shared" si="487"/>
        <v>78</v>
      </c>
      <c r="AA1635" s="22">
        <f t="shared" si="488"/>
        <v>1.333205128205128</v>
      </c>
      <c r="AB1635" s="22">
        <f t="shared" si="489"/>
        <v>15.998461538461537</v>
      </c>
      <c r="AC1635" s="22">
        <f t="shared" si="490"/>
        <v>87.991538461538454</v>
      </c>
      <c r="AD1635" s="22">
        <f t="shared" si="491"/>
        <v>6.5384615384544986E-3</v>
      </c>
      <c r="AE1635" s="24"/>
      <c r="AF1635" s="4">
        <v>15.998461538461537</v>
      </c>
      <c r="AG1635" s="4">
        <v>0</v>
      </c>
      <c r="AH1635" s="4">
        <f t="shared" si="492"/>
        <v>15.998461538461537</v>
      </c>
    </row>
    <row r="1636" spans="1:34">
      <c r="A1636" s="16" t="s">
        <v>3528</v>
      </c>
      <c r="B1636" s="16" t="s">
        <v>3529</v>
      </c>
      <c r="C1636" s="16" t="s">
        <v>1714</v>
      </c>
      <c r="D1636" s="19">
        <v>39630</v>
      </c>
      <c r="E1636" s="16" t="s">
        <v>111</v>
      </c>
      <c r="F1636" s="20">
        <v>20</v>
      </c>
      <c r="G1636" s="20">
        <v>0</v>
      </c>
      <c r="H1636" s="20">
        <v>5</v>
      </c>
      <c r="I1636" s="20">
        <v>10</v>
      </c>
      <c r="J1636" s="21">
        <f t="shared" si="480"/>
        <v>70</v>
      </c>
      <c r="K1636" s="22">
        <v>236.45</v>
      </c>
      <c r="L1636" s="19">
        <v>44804</v>
      </c>
      <c r="M1636" s="22">
        <v>167.46</v>
      </c>
      <c r="N1636" s="22">
        <v>68.989999999999995</v>
      </c>
      <c r="O1636" s="22">
        <f t="shared" si="481"/>
        <v>76.86999999999999</v>
      </c>
      <c r="P1636" s="22">
        <v>7.88</v>
      </c>
      <c r="Q1636" s="22">
        <f t="shared" si="482"/>
        <v>0.98499999999999999</v>
      </c>
      <c r="R1636" s="22">
        <f t="shared" si="483"/>
        <v>3.94</v>
      </c>
      <c r="S1636" s="22">
        <f t="shared" si="484"/>
        <v>65.05</v>
      </c>
      <c r="U1636" s="22">
        <v>76.86999999999999</v>
      </c>
      <c r="V1636" s="23">
        <v>20</v>
      </c>
      <c r="W1636" s="41">
        <v>20</v>
      </c>
      <c r="X1636" s="23">
        <f t="shared" si="485"/>
        <v>0</v>
      </c>
      <c r="Y1636" s="24">
        <f t="shared" si="486"/>
        <v>0</v>
      </c>
      <c r="Z1636" s="24">
        <f t="shared" si="487"/>
        <v>78</v>
      </c>
      <c r="AA1636" s="22">
        <f t="shared" si="488"/>
        <v>0.98551282051282041</v>
      </c>
      <c r="AB1636" s="22">
        <f t="shared" si="489"/>
        <v>11.826153846153845</v>
      </c>
      <c r="AC1636" s="22">
        <f t="shared" si="490"/>
        <v>65.043846153846147</v>
      </c>
      <c r="AD1636" s="22">
        <f t="shared" si="491"/>
        <v>-6.1538461538503952E-3</v>
      </c>
      <c r="AE1636" s="24"/>
      <c r="AF1636" s="4">
        <v>11.826153846153845</v>
      </c>
      <c r="AG1636" s="4">
        <v>0</v>
      </c>
      <c r="AH1636" s="4">
        <f t="shared" si="492"/>
        <v>11.826153846153845</v>
      </c>
    </row>
    <row r="1637" spans="1:34">
      <c r="A1637" s="16" t="s">
        <v>3530</v>
      </c>
      <c r="B1637" s="16" t="s">
        <v>3531</v>
      </c>
      <c r="C1637" s="16" t="s">
        <v>2308</v>
      </c>
      <c r="D1637" s="19">
        <v>39661</v>
      </c>
      <c r="E1637" s="16" t="s">
        <v>111</v>
      </c>
      <c r="F1637" s="20">
        <v>20</v>
      </c>
      <c r="G1637" s="20">
        <v>0</v>
      </c>
      <c r="H1637" s="20">
        <v>5</v>
      </c>
      <c r="I1637" s="20">
        <v>11</v>
      </c>
      <c r="J1637" s="21">
        <f t="shared" si="480"/>
        <v>71</v>
      </c>
      <c r="K1637" s="22">
        <v>815.81</v>
      </c>
      <c r="L1637" s="19">
        <v>44804</v>
      </c>
      <c r="M1637" s="22">
        <v>574.47</v>
      </c>
      <c r="N1637" s="22">
        <v>241.34</v>
      </c>
      <c r="O1637" s="22">
        <f t="shared" si="481"/>
        <v>268.53000000000003</v>
      </c>
      <c r="P1637" s="22">
        <v>27.19</v>
      </c>
      <c r="Q1637" s="22">
        <f t="shared" si="482"/>
        <v>3.3987500000000002</v>
      </c>
      <c r="R1637" s="22">
        <f t="shared" si="483"/>
        <v>13.595000000000001</v>
      </c>
      <c r="S1637" s="22">
        <f t="shared" si="484"/>
        <v>227.74500000000003</v>
      </c>
      <c r="U1637" s="22">
        <v>268.53000000000003</v>
      </c>
      <c r="V1637" s="23">
        <v>20</v>
      </c>
      <c r="W1637" s="41">
        <v>20</v>
      </c>
      <c r="X1637" s="23">
        <f t="shared" si="485"/>
        <v>0</v>
      </c>
      <c r="Y1637" s="24">
        <f t="shared" si="486"/>
        <v>0</v>
      </c>
      <c r="Z1637" s="24">
        <f t="shared" si="487"/>
        <v>79</v>
      </c>
      <c r="AA1637" s="22">
        <f t="shared" si="488"/>
        <v>3.3991139240506332</v>
      </c>
      <c r="AB1637" s="22">
        <f t="shared" si="489"/>
        <v>40.789367088607598</v>
      </c>
      <c r="AC1637" s="22">
        <f t="shared" si="490"/>
        <v>227.74063291139242</v>
      </c>
      <c r="AD1637" s="22">
        <f t="shared" si="491"/>
        <v>-4.3670886076085935E-3</v>
      </c>
      <c r="AE1637" s="24"/>
      <c r="AF1637" s="4">
        <v>40.789367088607598</v>
      </c>
      <c r="AG1637" s="4">
        <v>0</v>
      </c>
      <c r="AH1637" s="4">
        <f t="shared" si="492"/>
        <v>40.789367088607598</v>
      </c>
    </row>
    <row r="1638" spans="1:34">
      <c r="A1638" s="16" t="s">
        <v>3532</v>
      </c>
      <c r="B1638" s="16" t="s">
        <v>3533</v>
      </c>
      <c r="C1638" s="16" t="s">
        <v>3534</v>
      </c>
      <c r="D1638" s="19">
        <v>39692</v>
      </c>
      <c r="E1638" s="16" t="s">
        <v>111</v>
      </c>
      <c r="F1638" s="20">
        <v>20</v>
      </c>
      <c r="G1638" s="20">
        <v>0</v>
      </c>
      <c r="H1638" s="20">
        <v>6</v>
      </c>
      <c r="I1638" s="20">
        <v>0</v>
      </c>
      <c r="J1638" s="21">
        <f t="shared" si="480"/>
        <v>72</v>
      </c>
      <c r="K1638" s="22">
        <v>1077.78</v>
      </c>
      <c r="L1638" s="19">
        <v>44804</v>
      </c>
      <c r="M1638" s="22">
        <v>754.45</v>
      </c>
      <c r="N1638" s="22">
        <v>323.33</v>
      </c>
      <c r="O1638" s="22">
        <f t="shared" si="481"/>
        <v>359.25</v>
      </c>
      <c r="P1638" s="22">
        <v>35.92</v>
      </c>
      <c r="Q1638" s="22">
        <f t="shared" si="482"/>
        <v>4.49</v>
      </c>
      <c r="R1638" s="22">
        <f t="shared" si="483"/>
        <v>17.96</v>
      </c>
      <c r="S1638" s="22">
        <f t="shared" si="484"/>
        <v>305.37</v>
      </c>
      <c r="U1638" s="22">
        <v>359.25</v>
      </c>
      <c r="V1638" s="23">
        <v>20</v>
      </c>
      <c r="W1638" s="41">
        <v>20</v>
      </c>
      <c r="X1638" s="23">
        <f t="shared" si="485"/>
        <v>0</v>
      </c>
      <c r="Y1638" s="24">
        <f t="shared" si="486"/>
        <v>0</v>
      </c>
      <c r="Z1638" s="24">
        <f t="shared" si="487"/>
        <v>80</v>
      </c>
      <c r="AA1638" s="22">
        <f t="shared" si="488"/>
        <v>4.4906249999999996</v>
      </c>
      <c r="AB1638" s="22">
        <f t="shared" si="489"/>
        <v>53.887499999999996</v>
      </c>
      <c r="AC1638" s="22">
        <f t="shared" si="490"/>
        <v>305.36250000000001</v>
      </c>
      <c r="AD1638" s="22">
        <f t="shared" si="491"/>
        <v>-7.4999999999931788E-3</v>
      </c>
      <c r="AE1638" s="24"/>
      <c r="AF1638" s="4">
        <v>53.887499999999996</v>
      </c>
      <c r="AG1638" s="4">
        <v>0</v>
      </c>
      <c r="AH1638" s="4">
        <f t="shared" si="492"/>
        <v>53.887499999999996</v>
      </c>
    </row>
    <row r="1639" spans="1:34">
      <c r="A1639" s="16" t="s">
        <v>3535</v>
      </c>
      <c r="B1639" s="16" t="s">
        <v>3536</v>
      </c>
      <c r="C1639" s="16" t="s">
        <v>3537</v>
      </c>
      <c r="D1639" s="19">
        <v>39691</v>
      </c>
      <c r="E1639" s="16" t="s">
        <v>45</v>
      </c>
      <c r="F1639" s="20">
        <v>0</v>
      </c>
      <c r="G1639" s="20">
        <v>0</v>
      </c>
      <c r="H1639" s="20">
        <v>0</v>
      </c>
      <c r="I1639" s="20">
        <v>0</v>
      </c>
      <c r="J1639" s="21">
        <f t="shared" si="480"/>
        <v>0</v>
      </c>
      <c r="K1639" s="22">
        <v>782.85</v>
      </c>
      <c r="L1639" s="19">
        <v>44804</v>
      </c>
      <c r="M1639" s="22">
        <v>0</v>
      </c>
      <c r="N1639" s="22">
        <v>782.85</v>
      </c>
      <c r="O1639" s="22">
        <f t="shared" si="481"/>
        <v>782.85</v>
      </c>
      <c r="P1639" s="22">
        <v>0</v>
      </c>
      <c r="Q1639" s="22">
        <f t="shared" si="482"/>
        <v>0</v>
      </c>
      <c r="R1639" s="22">
        <f t="shared" si="483"/>
        <v>0</v>
      </c>
      <c r="S1639" s="22">
        <f t="shared" si="484"/>
        <v>782.85</v>
      </c>
      <c r="U1639" s="22">
        <v>782.85</v>
      </c>
      <c r="V1639" s="23">
        <v>0</v>
      </c>
      <c r="W1639" s="41">
        <v>0</v>
      </c>
      <c r="X1639" s="23">
        <f t="shared" si="485"/>
        <v>0</v>
      </c>
      <c r="Y1639" s="24">
        <f t="shared" si="486"/>
        <v>0</v>
      </c>
      <c r="Z1639" s="24">
        <v>0</v>
      </c>
      <c r="AA1639" s="22">
        <v>0</v>
      </c>
      <c r="AB1639" s="22">
        <f t="shared" si="489"/>
        <v>0</v>
      </c>
      <c r="AC1639" s="22">
        <f t="shared" si="490"/>
        <v>782.85</v>
      </c>
      <c r="AD1639" s="22">
        <f t="shared" si="491"/>
        <v>0</v>
      </c>
      <c r="AE1639" s="24"/>
      <c r="AF1639" s="4">
        <v>0</v>
      </c>
      <c r="AG1639" s="4">
        <v>0</v>
      </c>
      <c r="AH1639" s="4">
        <f t="shared" si="492"/>
        <v>0</v>
      </c>
    </row>
    <row r="1640" spans="1:34">
      <c r="A1640" s="16" t="s">
        <v>3538</v>
      </c>
      <c r="B1640" s="16" t="s">
        <v>3539</v>
      </c>
      <c r="C1640" s="16" t="s">
        <v>3537</v>
      </c>
      <c r="D1640" s="19">
        <v>39692</v>
      </c>
      <c r="E1640" s="16" t="s">
        <v>111</v>
      </c>
      <c r="F1640" s="20">
        <v>20</v>
      </c>
      <c r="G1640" s="20">
        <v>0</v>
      </c>
      <c r="H1640" s="20">
        <v>6</v>
      </c>
      <c r="I1640" s="20">
        <v>0</v>
      </c>
      <c r="J1640" s="21">
        <f t="shared" si="480"/>
        <v>72</v>
      </c>
      <c r="K1640" s="22">
        <v>-782.85</v>
      </c>
      <c r="L1640" s="19">
        <v>44804</v>
      </c>
      <c r="M1640" s="22">
        <v>-547.96</v>
      </c>
      <c r="N1640" s="22">
        <v>-234.89</v>
      </c>
      <c r="O1640" s="22">
        <f t="shared" si="481"/>
        <v>-260.97999999999996</v>
      </c>
      <c r="P1640" s="22">
        <v>-26.09</v>
      </c>
      <c r="Q1640" s="22">
        <f t="shared" si="482"/>
        <v>-3.26125</v>
      </c>
      <c r="R1640" s="22">
        <f t="shared" si="483"/>
        <v>-13.045</v>
      </c>
      <c r="S1640" s="22">
        <f t="shared" si="484"/>
        <v>-221.84499999999997</v>
      </c>
      <c r="U1640" s="22">
        <v>-260.97999999999996</v>
      </c>
      <c r="V1640" s="23">
        <v>20</v>
      </c>
      <c r="W1640" s="41">
        <v>20</v>
      </c>
      <c r="X1640" s="23">
        <f t="shared" si="485"/>
        <v>0</v>
      </c>
      <c r="Y1640" s="24">
        <f t="shared" si="486"/>
        <v>0</v>
      </c>
      <c r="Z1640" s="24">
        <f t="shared" si="487"/>
        <v>80</v>
      </c>
      <c r="AA1640" s="22">
        <f t="shared" si="488"/>
        <v>-3.2622499999999994</v>
      </c>
      <c r="AB1640" s="22">
        <f t="shared" si="489"/>
        <v>-39.146999999999991</v>
      </c>
      <c r="AC1640" s="22">
        <f t="shared" si="490"/>
        <v>-221.83299999999997</v>
      </c>
      <c r="AD1640" s="22">
        <f t="shared" si="491"/>
        <v>1.2000000000000455E-2</v>
      </c>
      <c r="AE1640" s="24"/>
      <c r="AF1640" s="4">
        <v>-39.146999999999991</v>
      </c>
      <c r="AG1640" s="4">
        <v>0</v>
      </c>
      <c r="AH1640" s="4">
        <f t="shared" si="492"/>
        <v>-39.146999999999991</v>
      </c>
    </row>
    <row r="1641" spans="1:34">
      <c r="A1641" s="16" t="s">
        <v>3540</v>
      </c>
      <c r="B1641" s="16" t="s">
        <v>3541</v>
      </c>
      <c r="C1641" s="16" t="s">
        <v>2308</v>
      </c>
      <c r="D1641" s="19">
        <v>39692</v>
      </c>
      <c r="E1641" s="16" t="s">
        <v>111</v>
      </c>
      <c r="F1641" s="20">
        <v>20</v>
      </c>
      <c r="G1641" s="20">
        <v>0</v>
      </c>
      <c r="H1641" s="20">
        <v>6</v>
      </c>
      <c r="I1641" s="20">
        <v>0</v>
      </c>
      <c r="J1641" s="21">
        <f t="shared" si="480"/>
        <v>72</v>
      </c>
      <c r="K1641" s="22">
        <v>602.79</v>
      </c>
      <c r="L1641" s="19">
        <v>44804</v>
      </c>
      <c r="M1641" s="22">
        <v>421.94</v>
      </c>
      <c r="N1641" s="22">
        <v>180.85</v>
      </c>
      <c r="O1641" s="22">
        <f t="shared" si="481"/>
        <v>200.94</v>
      </c>
      <c r="P1641" s="22">
        <v>20.09</v>
      </c>
      <c r="Q1641" s="22">
        <f t="shared" si="482"/>
        <v>2.51125</v>
      </c>
      <c r="R1641" s="22">
        <f t="shared" si="483"/>
        <v>10.045</v>
      </c>
      <c r="S1641" s="22">
        <f t="shared" si="484"/>
        <v>170.80500000000001</v>
      </c>
      <c r="U1641" s="22">
        <v>200.94</v>
      </c>
      <c r="V1641" s="23">
        <v>20</v>
      </c>
      <c r="W1641" s="41">
        <v>20</v>
      </c>
      <c r="X1641" s="23">
        <f t="shared" si="485"/>
        <v>0</v>
      </c>
      <c r="Y1641" s="24">
        <f t="shared" si="486"/>
        <v>0</v>
      </c>
      <c r="Z1641" s="24">
        <f t="shared" si="487"/>
        <v>80</v>
      </c>
      <c r="AA1641" s="22">
        <f t="shared" si="488"/>
        <v>2.5117500000000001</v>
      </c>
      <c r="AB1641" s="22">
        <f t="shared" si="489"/>
        <v>30.141000000000002</v>
      </c>
      <c r="AC1641" s="22">
        <f t="shared" si="490"/>
        <v>170.79900000000001</v>
      </c>
      <c r="AD1641" s="22">
        <f t="shared" si="491"/>
        <v>-6.0000000000002274E-3</v>
      </c>
      <c r="AE1641" s="24"/>
      <c r="AF1641" s="4">
        <v>30.141000000000002</v>
      </c>
      <c r="AG1641" s="4">
        <v>0</v>
      </c>
      <c r="AH1641" s="4">
        <f t="shared" si="492"/>
        <v>30.141000000000002</v>
      </c>
    </row>
    <row r="1642" spans="1:34">
      <c r="A1642" s="16" t="s">
        <v>3542</v>
      </c>
      <c r="B1642" s="16" t="s">
        <v>3543</v>
      </c>
      <c r="C1642" s="16" t="s">
        <v>3544</v>
      </c>
      <c r="D1642" s="19">
        <v>39721</v>
      </c>
      <c r="E1642" s="16" t="s">
        <v>45</v>
      </c>
      <c r="F1642" s="20">
        <v>0</v>
      </c>
      <c r="G1642" s="20">
        <v>0</v>
      </c>
      <c r="H1642" s="20">
        <v>0</v>
      </c>
      <c r="I1642" s="20">
        <v>0</v>
      </c>
      <c r="J1642" s="21">
        <f t="shared" si="480"/>
        <v>0</v>
      </c>
      <c r="K1642" s="22">
        <v>824.36</v>
      </c>
      <c r="L1642" s="19">
        <v>44804</v>
      </c>
      <c r="M1642" s="22">
        <v>0</v>
      </c>
      <c r="N1642" s="22">
        <v>824.36</v>
      </c>
      <c r="O1642" s="22">
        <f t="shared" si="481"/>
        <v>824.36</v>
      </c>
      <c r="P1642" s="22">
        <v>0</v>
      </c>
      <c r="Q1642" s="22">
        <f t="shared" si="482"/>
        <v>0</v>
      </c>
      <c r="R1642" s="22">
        <f t="shared" si="483"/>
        <v>0</v>
      </c>
      <c r="S1642" s="22">
        <f t="shared" si="484"/>
        <v>824.36</v>
      </c>
      <c r="U1642" s="22">
        <v>824.36</v>
      </c>
      <c r="V1642" s="23">
        <v>0</v>
      </c>
      <c r="W1642" s="41">
        <v>0</v>
      </c>
      <c r="X1642" s="23">
        <f t="shared" si="485"/>
        <v>0</v>
      </c>
      <c r="Y1642" s="24">
        <f t="shared" si="486"/>
        <v>0</v>
      </c>
      <c r="Z1642" s="24">
        <v>0</v>
      </c>
      <c r="AA1642" s="22">
        <v>0</v>
      </c>
      <c r="AB1642" s="22">
        <f t="shared" si="489"/>
        <v>0</v>
      </c>
      <c r="AC1642" s="22">
        <f t="shared" si="490"/>
        <v>824.36</v>
      </c>
      <c r="AD1642" s="22">
        <f t="shared" si="491"/>
        <v>0</v>
      </c>
      <c r="AE1642" s="24"/>
      <c r="AF1642" s="4">
        <v>0</v>
      </c>
      <c r="AG1642" s="4">
        <v>0</v>
      </c>
      <c r="AH1642" s="4">
        <f t="shared" si="492"/>
        <v>0</v>
      </c>
    </row>
    <row r="1643" spans="1:34">
      <c r="A1643" s="16" t="s">
        <v>3545</v>
      </c>
      <c r="B1643" s="16" t="s">
        <v>3546</v>
      </c>
      <c r="C1643" s="16" t="s">
        <v>3544</v>
      </c>
      <c r="D1643" s="19">
        <v>39722</v>
      </c>
      <c r="E1643" s="16" t="s">
        <v>111</v>
      </c>
      <c r="F1643" s="20">
        <v>20</v>
      </c>
      <c r="G1643" s="20">
        <v>0</v>
      </c>
      <c r="H1643" s="20">
        <v>6</v>
      </c>
      <c r="I1643" s="20">
        <v>1</v>
      </c>
      <c r="J1643" s="21">
        <f t="shared" si="480"/>
        <v>73</v>
      </c>
      <c r="K1643" s="22">
        <v>-824.36</v>
      </c>
      <c r="L1643" s="19">
        <v>44804</v>
      </c>
      <c r="M1643" s="22">
        <v>-573.66</v>
      </c>
      <c r="N1643" s="22">
        <v>-250.7</v>
      </c>
      <c r="O1643" s="22">
        <f t="shared" si="481"/>
        <v>-278.18</v>
      </c>
      <c r="P1643" s="22">
        <v>-27.48</v>
      </c>
      <c r="Q1643" s="22">
        <f t="shared" si="482"/>
        <v>-3.4350000000000001</v>
      </c>
      <c r="R1643" s="22">
        <f t="shared" si="483"/>
        <v>-13.74</v>
      </c>
      <c r="S1643" s="22">
        <f t="shared" si="484"/>
        <v>-236.96</v>
      </c>
      <c r="U1643" s="22">
        <v>-278.18</v>
      </c>
      <c r="V1643" s="23">
        <v>20</v>
      </c>
      <c r="W1643" s="41">
        <v>20</v>
      </c>
      <c r="X1643" s="23">
        <f t="shared" si="485"/>
        <v>0</v>
      </c>
      <c r="Y1643" s="24">
        <f t="shared" si="486"/>
        <v>0</v>
      </c>
      <c r="Z1643" s="24">
        <f t="shared" si="487"/>
        <v>81</v>
      </c>
      <c r="AA1643" s="22">
        <f t="shared" si="488"/>
        <v>-3.434320987654321</v>
      </c>
      <c r="AB1643" s="22">
        <f t="shared" si="489"/>
        <v>-41.211851851851854</v>
      </c>
      <c r="AC1643" s="22">
        <f t="shared" si="490"/>
        <v>-236.96814814814815</v>
      </c>
      <c r="AD1643" s="22">
        <f t="shared" si="491"/>
        <v>-8.1481481481375795E-3</v>
      </c>
      <c r="AE1643" s="24"/>
      <c r="AF1643" s="4">
        <v>-41.211851851851854</v>
      </c>
      <c r="AG1643" s="4">
        <v>0</v>
      </c>
      <c r="AH1643" s="4">
        <f t="shared" si="492"/>
        <v>-41.211851851851854</v>
      </c>
    </row>
    <row r="1644" spans="1:34">
      <c r="A1644" s="16" t="s">
        <v>3547</v>
      </c>
      <c r="B1644" s="16" t="s">
        <v>3548</v>
      </c>
      <c r="C1644" s="16" t="s">
        <v>3549</v>
      </c>
      <c r="D1644" s="19">
        <v>39722</v>
      </c>
      <c r="E1644" s="16" t="s">
        <v>111</v>
      </c>
      <c r="F1644" s="20">
        <v>20</v>
      </c>
      <c r="G1644" s="20">
        <v>0</v>
      </c>
      <c r="H1644" s="20">
        <v>6</v>
      </c>
      <c r="I1644" s="20">
        <v>1</v>
      </c>
      <c r="J1644" s="21">
        <f t="shared" si="480"/>
        <v>73</v>
      </c>
      <c r="K1644" s="22">
        <v>1113.69</v>
      </c>
      <c r="L1644" s="19">
        <v>44804</v>
      </c>
      <c r="M1644" s="22">
        <v>774.91</v>
      </c>
      <c r="N1644" s="22">
        <v>338.78</v>
      </c>
      <c r="O1644" s="22">
        <f t="shared" si="481"/>
        <v>375.9</v>
      </c>
      <c r="P1644" s="22">
        <v>37.119999999999997</v>
      </c>
      <c r="Q1644" s="22">
        <f t="shared" si="482"/>
        <v>4.6399999999999997</v>
      </c>
      <c r="R1644" s="22">
        <f t="shared" si="483"/>
        <v>18.559999999999999</v>
      </c>
      <c r="S1644" s="22">
        <f t="shared" si="484"/>
        <v>320.21999999999997</v>
      </c>
      <c r="U1644" s="22">
        <v>375.9</v>
      </c>
      <c r="V1644" s="23">
        <v>20</v>
      </c>
      <c r="W1644" s="41">
        <v>20</v>
      </c>
      <c r="X1644" s="23">
        <f t="shared" si="485"/>
        <v>0</v>
      </c>
      <c r="Y1644" s="24">
        <f t="shared" si="486"/>
        <v>0</v>
      </c>
      <c r="Z1644" s="24">
        <f t="shared" si="487"/>
        <v>81</v>
      </c>
      <c r="AA1644" s="22">
        <f t="shared" si="488"/>
        <v>4.6407407407407408</v>
      </c>
      <c r="AB1644" s="22">
        <f t="shared" si="489"/>
        <v>55.68888888888889</v>
      </c>
      <c r="AC1644" s="22">
        <f t="shared" si="490"/>
        <v>320.21111111111111</v>
      </c>
      <c r="AD1644" s="22">
        <f t="shared" si="491"/>
        <v>-8.8888888888618567E-3</v>
      </c>
      <c r="AE1644" s="24"/>
      <c r="AF1644" s="4">
        <v>55.68888888888889</v>
      </c>
      <c r="AG1644" s="4">
        <v>0</v>
      </c>
      <c r="AH1644" s="4">
        <f t="shared" si="492"/>
        <v>55.68888888888889</v>
      </c>
    </row>
    <row r="1645" spans="1:34">
      <c r="A1645" s="16" t="s">
        <v>3550</v>
      </c>
      <c r="B1645" s="16" t="s">
        <v>3551</v>
      </c>
      <c r="C1645" s="16" t="s">
        <v>2308</v>
      </c>
      <c r="D1645" s="19">
        <v>39722</v>
      </c>
      <c r="E1645" s="16" t="s">
        <v>111</v>
      </c>
      <c r="F1645" s="20">
        <v>20</v>
      </c>
      <c r="G1645" s="20">
        <v>0</v>
      </c>
      <c r="H1645" s="20">
        <v>6</v>
      </c>
      <c r="I1645" s="20">
        <v>1</v>
      </c>
      <c r="J1645" s="21">
        <f t="shared" si="480"/>
        <v>73</v>
      </c>
      <c r="K1645" s="22">
        <v>1015.58</v>
      </c>
      <c r="L1645" s="19">
        <v>44804</v>
      </c>
      <c r="M1645" s="22">
        <v>706.65</v>
      </c>
      <c r="N1645" s="22">
        <v>308.93</v>
      </c>
      <c r="O1645" s="22">
        <f t="shared" si="481"/>
        <v>342.78000000000003</v>
      </c>
      <c r="P1645" s="22">
        <v>33.85</v>
      </c>
      <c r="Q1645" s="22">
        <f t="shared" si="482"/>
        <v>4.2312500000000002</v>
      </c>
      <c r="R1645" s="22">
        <f t="shared" si="483"/>
        <v>16.925000000000001</v>
      </c>
      <c r="S1645" s="22">
        <f t="shared" si="484"/>
        <v>292.005</v>
      </c>
      <c r="U1645" s="22">
        <v>342.78000000000003</v>
      </c>
      <c r="V1645" s="23">
        <v>20</v>
      </c>
      <c r="W1645" s="41">
        <v>20</v>
      </c>
      <c r="X1645" s="23">
        <f t="shared" si="485"/>
        <v>0</v>
      </c>
      <c r="Y1645" s="24">
        <f t="shared" si="486"/>
        <v>0</v>
      </c>
      <c r="Z1645" s="24">
        <f t="shared" si="487"/>
        <v>81</v>
      </c>
      <c r="AA1645" s="22">
        <f t="shared" si="488"/>
        <v>4.231851851851852</v>
      </c>
      <c r="AB1645" s="22">
        <f t="shared" si="489"/>
        <v>50.782222222222224</v>
      </c>
      <c r="AC1645" s="22">
        <f t="shared" si="490"/>
        <v>291.9977777777778</v>
      </c>
      <c r="AD1645" s="22">
        <f t="shared" si="491"/>
        <v>-7.2222222221967058E-3</v>
      </c>
      <c r="AE1645" s="24"/>
      <c r="AF1645" s="4">
        <v>50.782222222222224</v>
      </c>
      <c r="AG1645" s="4">
        <v>0</v>
      </c>
      <c r="AH1645" s="4">
        <f t="shared" si="492"/>
        <v>50.782222222222224</v>
      </c>
    </row>
    <row r="1646" spans="1:34">
      <c r="A1646" s="16" t="s">
        <v>3552</v>
      </c>
      <c r="B1646" s="16" t="s">
        <v>3553</v>
      </c>
      <c r="C1646" s="16" t="s">
        <v>3554</v>
      </c>
      <c r="D1646" s="19">
        <v>39722</v>
      </c>
      <c r="E1646" s="16" t="s">
        <v>111</v>
      </c>
      <c r="F1646" s="20">
        <v>20</v>
      </c>
      <c r="G1646" s="20">
        <v>0</v>
      </c>
      <c r="H1646" s="20">
        <v>6</v>
      </c>
      <c r="I1646" s="20">
        <v>1</v>
      </c>
      <c r="J1646" s="21">
        <f t="shared" si="480"/>
        <v>73</v>
      </c>
      <c r="K1646" s="22">
        <v>21022.799999999999</v>
      </c>
      <c r="L1646" s="19">
        <v>44804</v>
      </c>
      <c r="M1646" s="22">
        <v>14628.38</v>
      </c>
      <c r="N1646" s="22">
        <v>6394.42</v>
      </c>
      <c r="O1646" s="22">
        <f t="shared" si="481"/>
        <v>7095.18</v>
      </c>
      <c r="P1646" s="22">
        <v>700.76</v>
      </c>
      <c r="Q1646" s="22">
        <f t="shared" si="482"/>
        <v>87.594999999999999</v>
      </c>
      <c r="R1646" s="22">
        <f t="shared" si="483"/>
        <v>350.38</v>
      </c>
      <c r="S1646" s="22">
        <f t="shared" si="484"/>
        <v>6044.04</v>
      </c>
      <c r="U1646" s="22">
        <v>7095.18</v>
      </c>
      <c r="V1646" s="23">
        <v>20</v>
      </c>
      <c r="W1646" s="41">
        <v>20</v>
      </c>
      <c r="X1646" s="23">
        <f t="shared" si="485"/>
        <v>0</v>
      </c>
      <c r="Y1646" s="24">
        <f t="shared" si="486"/>
        <v>0</v>
      </c>
      <c r="Z1646" s="24">
        <f t="shared" si="487"/>
        <v>81</v>
      </c>
      <c r="AA1646" s="22">
        <f t="shared" si="488"/>
        <v>87.594814814814825</v>
      </c>
      <c r="AB1646" s="22">
        <f t="shared" si="489"/>
        <v>1051.137777777778</v>
      </c>
      <c r="AC1646" s="22">
        <f t="shared" si="490"/>
        <v>6044.0422222222223</v>
      </c>
      <c r="AD1646" s="22">
        <f t="shared" si="491"/>
        <v>2.2222222223717836E-3</v>
      </c>
      <c r="AE1646" s="24"/>
      <c r="AF1646" s="4">
        <v>1051.137777777778</v>
      </c>
      <c r="AG1646" s="4">
        <v>0</v>
      </c>
      <c r="AH1646" s="4">
        <f t="shared" si="492"/>
        <v>1051.137777777778</v>
      </c>
    </row>
    <row r="1647" spans="1:34">
      <c r="A1647" s="16" t="s">
        <v>3555</v>
      </c>
      <c r="B1647" s="16" t="s">
        <v>3556</v>
      </c>
      <c r="C1647" s="16" t="s">
        <v>3557</v>
      </c>
      <c r="D1647" s="19">
        <v>39722</v>
      </c>
      <c r="E1647" s="16" t="s">
        <v>111</v>
      </c>
      <c r="F1647" s="20">
        <v>20</v>
      </c>
      <c r="G1647" s="20">
        <v>0</v>
      </c>
      <c r="H1647" s="20">
        <v>6</v>
      </c>
      <c r="I1647" s="20">
        <v>1</v>
      </c>
      <c r="J1647" s="21">
        <f t="shared" si="480"/>
        <v>73</v>
      </c>
      <c r="K1647" s="22">
        <v>40689.29</v>
      </c>
      <c r="L1647" s="19">
        <v>44804</v>
      </c>
      <c r="M1647" s="22">
        <v>28313.05</v>
      </c>
      <c r="N1647" s="22">
        <v>12376.24</v>
      </c>
      <c r="O1647" s="22">
        <f t="shared" si="481"/>
        <v>13732.55</v>
      </c>
      <c r="P1647" s="22">
        <v>1356.31</v>
      </c>
      <c r="Q1647" s="22">
        <f t="shared" si="482"/>
        <v>169.53874999999999</v>
      </c>
      <c r="R1647" s="22">
        <f t="shared" si="483"/>
        <v>678.15499999999997</v>
      </c>
      <c r="S1647" s="22">
        <f t="shared" si="484"/>
        <v>11698.084999999999</v>
      </c>
      <c r="U1647" s="22">
        <v>13732.55</v>
      </c>
      <c r="V1647" s="23">
        <v>20</v>
      </c>
      <c r="W1647" s="41">
        <v>20</v>
      </c>
      <c r="X1647" s="23">
        <f t="shared" si="485"/>
        <v>0</v>
      </c>
      <c r="Y1647" s="24">
        <f t="shared" si="486"/>
        <v>0</v>
      </c>
      <c r="Z1647" s="24">
        <f t="shared" si="487"/>
        <v>81</v>
      </c>
      <c r="AA1647" s="22">
        <f t="shared" si="488"/>
        <v>169.53765432098766</v>
      </c>
      <c r="AB1647" s="22">
        <f t="shared" si="489"/>
        <v>2034.4518518518519</v>
      </c>
      <c r="AC1647" s="22">
        <f t="shared" si="490"/>
        <v>11698.098148148147</v>
      </c>
      <c r="AD1647" s="22">
        <f t="shared" si="491"/>
        <v>1.314814814759302E-2</v>
      </c>
      <c r="AE1647" s="24"/>
      <c r="AF1647" s="4">
        <v>2034.4518518518519</v>
      </c>
      <c r="AG1647" s="4">
        <v>0</v>
      </c>
      <c r="AH1647" s="4">
        <f t="shared" si="492"/>
        <v>2034.4518518518519</v>
      </c>
    </row>
    <row r="1648" spans="1:34">
      <c r="A1648" s="16" t="s">
        <v>3558</v>
      </c>
      <c r="B1648" s="16" t="s">
        <v>3559</v>
      </c>
      <c r="C1648" s="16" t="s">
        <v>3560</v>
      </c>
      <c r="D1648" s="19">
        <v>39722</v>
      </c>
      <c r="E1648" s="16" t="s">
        <v>111</v>
      </c>
      <c r="F1648" s="20">
        <v>20</v>
      </c>
      <c r="G1648" s="20">
        <v>0</v>
      </c>
      <c r="H1648" s="20">
        <v>6</v>
      </c>
      <c r="I1648" s="20">
        <v>1</v>
      </c>
      <c r="J1648" s="21">
        <f t="shared" si="480"/>
        <v>73</v>
      </c>
      <c r="K1648" s="22">
        <v>1356.31</v>
      </c>
      <c r="L1648" s="19">
        <v>44804</v>
      </c>
      <c r="M1648" s="22">
        <v>943.82</v>
      </c>
      <c r="N1648" s="22">
        <v>412.49</v>
      </c>
      <c r="O1648" s="22">
        <f t="shared" si="481"/>
        <v>457.7</v>
      </c>
      <c r="P1648" s="22">
        <v>45.21</v>
      </c>
      <c r="Q1648" s="22">
        <f t="shared" si="482"/>
        <v>5.6512500000000001</v>
      </c>
      <c r="R1648" s="22">
        <f t="shared" si="483"/>
        <v>22.605</v>
      </c>
      <c r="S1648" s="22">
        <f t="shared" si="484"/>
        <v>389.88499999999999</v>
      </c>
      <c r="U1648" s="22">
        <v>457.7</v>
      </c>
      <c r="V1648" s="23">
        <v>20</v>
      </c>
      <c r="W1648" s="41">
        <v>20</v>
      </c>
      <c r="X1648" s="23">
        <f t="shared" si="485"/>
        <v>0</v>
      </c>
      <c r="Y1648" s="24">
        <f t="shared" si="486"/>
        <v>0</v>
      </c>
      <c r="Z1648" s="24">
        <f t="shared" si="487"/>
        <v>81</v>
      </c>
      <c r="AA1648" s="22">
        <f t="shared" si="488"/>
        <v>5.6506172839506172</v>
      </c>
      <c r="AB1648" s="22">
        <f t="shared" si="489"/>
        <v>67.80740740740741</v>
      </c>
      <c r="AC1648" s="22">
        <f t="shared" si="490"/>
        <v>389.89259259259256</v>
      </c>
      <c r="AD1648" s="22">
        <f t="shared" si="491"/>
        <v>7.5925925925730553E-3</v>
      </c>
      <c r="AE1648" s="24"/>
      <c r="AF1648" s="4">
        <v>67.80740740740741</v>
      </c>
      <c r="AG1648" s="4">
        <v>0</v>
      </c>
      <c r="AH1648" s="4">
        <f t="shared" si="492"/>
        <v>67.80740740740741</v>
      </c>
    </row>
    <row r="1649" spans="1:34">
      <c r="A1649" s="16" t="s">
        <v>3561</v>
      </c>
      <c r="B1649" s="16" t="s">
        <v>3562</v>
      </c>
      <c r="C1649" s="16" t="s">
        <v>3563</v>
      </c>
      <c r="D1649" s="19">
        <v>39722</v>
      </c>
      <c r="E1649" s="16" t="s">
        <v>111</v>
      </c>
      <c r="F1649" s="20">
        <v>20</v>
      </c>
      <c r="G1649" s="20">
        <v>0</v>
      </c>
      <c r="H1649" s="20">
        <v>6</v>
      </c>
      <c r="I1649" s="20">
        <v>1</v>
      </c>
      <c r="J1649" s="21">
        <f t="shared" si="480"/>
        <v>73</v>
      </c>
      <c r="K1649" s="22">
        <v>6781.55</v>
      </c>
      <c r="L1649" s="19">
        <v>44804</v>
      </c>
      <c r="M1649" s="22">
        <v>4718.87</v>
      </c>
      <c r="N1649" s="22">
        <v>2062.6799999999998</v>
      </c>
      <c r="O1649" s="22">
        <f t="shared" si="481"/>
        <v>2288.73</v>
      </c>
      <c r="P1649" s="22">
        <v>226.05</v>
      </c>
      <c r="Q1649" s="22">
        <f t="shared" si="482"/>
        <v>28.256250000000001</v>
      </c>
      <c r="R1649" s="22">
        <f t="shared" si="483"/>
        <v>113.02500000000001</v>
      </c>
      <c r="S1649" s="22">
        <f t="shared" si="484"/>
        <v>1949.6549999999997</v>
      </c>
      <c r="U1649" s="22">
        <v>2288.73</v>
      </c>
      <c r="V1649" s="23">
        <v>20</v>
      </c>
      <c r="W1649" s="41">
        <v>20</v>
      </c>
      <c r="X1649" s="23">
        <f t="shared" si="485"/>
        <v>0</v>
      </c>
      <c r="Y1649" s="24">
        <f t="shared" si="486"/>
        <v>0</v>
      </c>
      <c r="Z1649" s="24">
        <f t="shared" si="487"/>
        <v>81</v>
      </c>
      <c r="AA1649" s="22">
        <f t="shared" si="488"/>
        <v>28.255925925925926</v>
      </c>
      <c r="AB1649" s="22">
        <f t="shared" si="489"/>
        <v>339.07111111111112</v>
      </c>
      <c r="AC1649" s="22">
        <f t="shared" si="490"/>
        <v>1949.6588888888889</v>
      </c>
      <c r="AD1649" s="22">
        <f t="shared" si="491"/>
        <v>3.8888888891506213E-3</v>
      </c>
      <c r="AE1649" s="24"/>
      <c r="AF1649" s="4">
        <v>339.07111111111112</v>
      </c>
      <c r="AG1649" s="4">
        <v>0</v>
      </c>
      <c r="AH1649" s="4">
        <f t="shared" si="492"/>
        <v>339.07111111111112</v>
      </c>
    </row>
    <row r="1650" spans="1:34">
      <c r="A1650" s="16" t="s">
        <v>3564</v>
      </c>
      <c r="B1650" s="16" t="s">
        <v>3565</v>
      </c>
      <c r="C1650" s="16" t="s">
        <v>3566</v>
      </c>
      <c r="D1650" s="19">
        <v>39722</v>
      </c>
      <c r="E1650" s="16" t="s">
        <v>111</v>
      </c>
      <c r="F1650" s="20">
        <v>20</v>
      </c>
      <c r="G1650" s="20">
        <v>0</v>
      </c>
      <c r="H1650" s="20">
        <v>6</v>
      </c>
      <c r="I1650" s="20">
        <v>1</v>
      </c>
      <c r="J1650" s="21">
        <f t="shared" si="480"/>
        <v>73</v>
      </c>
      <c r="K1650" s="22">
        <v>6374.66</v>
      </c>
      <c r="L1650" s="19">
        <v>44804</v>
      </c>
      <c r="M1650" s="22">
        <v>4435.6499999999996</v>
      </c>
      <c r="N1650" s="22">
        <v>1939.01</v>
      </c>
      <c r="O1650" s="22">
        <f t="shared" si="481"/>
        <v>2151.4899999999998</v>
      </c>
      <c r="P1650" s="22">
        <v>212.48</v>
      </c>
      <c r="Q1650" s="22">
        <f t="shared" si="482"/>
        <v>26.56</v>
      </c>
      <c r="R1650" s="22">
        <f t="shared" si="483"/>
        <v>106.24</v>
      </c>
      <c r="S1650" s="22">
        <f t="shared" si="484"/>
        <v>1832.7699999999998</v>
      </c>
      <c r="U1650" s="22">
        <v>2151.4899999999998</v>
      </c>
      <c r="V1650" s="23">
        <v>20</v>
      </c>
      <c r="W1650" s="41">
        <v>20</v>
      </c>
      <c r="X1650" s="23">
        <f t="shared" si="485"/>
        <v>0</v>
      </c>
      <c r="Y1650" s="24">
        <f t="shared" si="486"/>
        <v>0</v>
      </c>
      <c r="Z1650" s="24">
        <f t="shared" si="487"/>
        <v>81</v>
      </c>
      <c r="AA1650" s="22">
        <f t="shared" si="488"/>
        <v>26.561604938271604</v>
      </c>
      <c r="AB1650" s="22">
        <f t="shared" si="489"/>
        <v>318.73925925925926</v>
      </c>
      <c r="AC1650" s="22">
        <f t="shared" si="490"/>
        <v>1832.7507407407406</v>
      </c>
      <c r="AD1650" s="22">
        <f t="shared" si="491"/>
        <v>-1.9259259259115424E-2</v>
      </c>
      <c r="AE1650" s="24"/>
      <c r="AF1650" s="4">
        <v>318.73925925925926</v>
      </c>
      <c r="AG1650" s="4">
        <v>0</v>
      </c>
      <c r="AH1650" s="4">
        <f t="shared" si="492"/>
        <v>318.73925925925926</v>
      </c>
    </row>
    <row r="1651" spans="1:34">
      <c r="A1651" s="16" t="s">
        <v>3567</v>
      </c>
      <c r="B1651" s="16" t="s">
        <v>3568</v>
      </c>
      <c r="C1651" s="16" t="s">
        <v>1355</v>
      </c>
      <c r="D1651" s="19">
        <v>39722</v>
      </c>
      <c r="E1651" s="16" t="s">
        <v>111</v>
      </c>
      <c r="F1651" s="20">
        <v>20</v>
      </c>
      <c r="G1651" s="20">
        <v>0</v>
      </c>
      <c r="H1651" s="20">
        <v>6</v>
      </c>
      <c r="I1651" s="20">
        <v>1</v>
      </c>
      <c r="J1651" s="21">
        <f t="shared" si="480"/>
        <v>73</v>
      </c>
      <c r="K1651" s="22">
        <v>88.93</v>
      </c>
      <c r="L1651" s="19">
        <v>44804</v>
      </c>
      <c r="M1651" s="22">
        <v>61.92</v>
      </c>
      <c r="N1651" s="22">
        <v>27.01</v>
      </c>
      <c r="O1651" s="22">
        <f t="shared" si="481"/>
        <v>29.970000000000002</v>
      </c>
      <c r="P1651" s="22">
        <v>2.96</v>
      </c>
      <c r="Q1651" s="22">
        <f t="shared" si="482"/>
        <v>0.37</v>
      </c>
      <c r="R1651" s="22">
        <f t="shared" si="483"/>
        <v>1.48</v>
      </c>
      <c r="S1651" s="22">
        <f t="shared" si="484"/>
        <v>25.53</v>
      </c>
      <c r="U1651" s="22">
        <v>29.970000000000002</v>
      </c>
      <c r="V1651" s="23">
        <v>20</v>
      </c>
      <c r="W1651" s="41">
        <v>20</v>
      </c>
      <c r="X1651" s="23">
        <f t="shared" si="485"/>
        <v>0</v>
      </c>
      <c r="Y1651" s="24">
        <f t="shared" si="486"/>
        <v>0</v>
      </c>
      <c r="Z1651" s="24">
        <f t="shared" si="487"/>
        <v>81</v>
      </c>
      <c r="AA1651" s="22">
        <f t="shared" si="488"/>
        <v>0.37000000000000005</v>
      </c>
      <c r="AB1651" s="22">
        <f t="shared" si="489"/>
        <v>4.4400000000000004</v>
      </c>
      <c r="AC1651" s="22">
        <f t="shared" si="490"/>
        <v>25.53</v>
      </c>
      <c r="AD1651" s="22">
        <f t="shared" si="491"/>
        <v>0</v>
      </c>
      <c r="AE1651" s="24"/>
      <c r="AF1651" s="4">
        <v>4.4400000000000004</v>
      </c>
      <c r="AG1651" s="4">
        <v>0</v>
      </c>
      <c r="AH1651" s="4">
        <f t="shared" si="492"/>
        <v>4.4400000000000004</v>
      </c>
    </row>
    <row r="1652" spans="1:34">
      <c r="A1652" s="16" t="s">
        <v>3569</v>
      </c>
      <c r="B1652" s="16" t="s">
        <v>3570</v>
      </c>
      <c r="C1652" s="16" t="s">
        <v>2308</v>
      </c>
      <c r="D1652" s="19">
        <v>39753</v>
      </c>
      <c r="E1652" s="16" t="s">
        <v>111</v>
      </c>
      <c r="F1652" s="20">
        <v>20</v>
      </c>
      <c r="G1652" s="20">
        <v>0</v>
      </c>
      <c r="H1652" s="20">
        <v>6</v>
      </c>
      <c r="I1652" s="20">
        <v>2</v>
      </c>
      <c r="J1652" s="21">
        <f t="shared" si="480"/>
        <v>74</v>
      </c>
      <c r="K1652" s="22">
        <v>1184.68</v>
      </c>
      <c r="L1652" s="19">
        <v>44804</v>
      </c>
      <c r="M1652" s="22">
        <v>819.35</v>
      </c>
      <c r="N1652" s="22">
        <v>365.33</v>
      </c>
      <c r="O1652" s="22">
        <f t="shared" si="481"/>
        <v>404.81</v>
      </c>
      <c r="P1652" s="22">
        <v>39.479999999999997</v>
      </c>
      <c r="Q1652" s="22">
        <f t="shared" si="482"/>
        <v>4.9349999999999996</v>
      </c>
      <c r="R1652" s="22">
        <f t="shared" si="483"/>
        <v>19.739999999999998</v>
      </c>
      <c r="S1652" s="22">
        <f t="shared" si="484"/>
        <v>345.59</v>
      </c>
      <c r="U1652" s="22">
        <v>404.81</v>
      </c>
      <c r="V1652" s="23">
        <v>20</v>
      </c>
      <c r="W1652" s="41">
        <v>20</v>
      </c>
      <c r="X1652" s="23">
        <f t="shared" si="485"/>
        <v>0</v>
      </c>
      <c r="Y1652" s="24">
        <f t="shared" si="486"/>
        <v>0</v>
      </c>
      <c r="Z1652" s="24">
        <f t="shared" si="487"/>
        <v>82</v>
      </c>
      <c r="AA1652" s="22">
        <f t="shared" si="488"/>
        <v>4.9367073170731706</v>
      </c>
      <c r="AB1652" s="22">
        <f t="shared" si="489"/>
        <v>59.240487804878043</v>
      </c>
      <c r="AC1652" s="22">
        <f t="shared" si="490"/>
        <v>345.56951219512194</v>
      </c>
      <c r="AD1652" s="22">
        <f t="shared" si="491"/>
        <v>-2.0487804878030147E-2</v>
      </c>
      <c r="AE1652" s="24"/>
      <c r="AF1652" s="4">
        <v>59.240487804878043</v>
      </c>
      <c r="AG1652" s="4">
        <v>0</v>
      </c>
      <c r="AH1652" s="4">
        <f t="shared" si="492"/>
        <v>59.240487804878043</v>
      </c>
    </row>
    <row r="1653" spans="1:34">
      <c r="A1653" s="16" t="s">
        <v>3571</v>
      </c>
      <c r="B1653" s="16" t="s">
        <v>3572</v>
      </c>
      <c r="C1653" s="16" t="s">
        <v>2268</v>
      </c>
      <c r="D1653" s="19">
        <v>39753</v>
      </c>
      <c r="E1653" s="16" t="s">
        <v>111</v>
      </c>
      <c r="F1653" s="20">
        <v>20</v>
      </c>
      <c r="G1653" s="20">
        <v>0</v>
      </c>
      <c r="H1653" s="20">
        <v>6</v>
      </c>
      <c r="I1653" s="20">
        <v>2</v>
      </c>
      <c r="J1653" s="21">
        <f t="shared" si="480"/>
        <v>74</v>
      </c>
      <c r="K1653" s="22">
        <v>180.41</v>
      </c>
      <c r="L1653" s="19">
        <v>44804</v>
      </c>
      <c r="M1653" s="22">
        <v>124.77</v>
      </c>
      <c r="N1653" s="22">
        <v>55.64</v>
      </c>
      <c r="O1653" s="22">
        <f t="shared" si="481"/>
        <v>61.65</v>
      </c>
      <c r="P1653" s="22">
        <v>6.01</v>
      </c>
      <c r="Q1653" s="22">
        <f t="shared" si="482"/>
        <v>0.75124999999999997</v>
      </c>
      <c r="R1653" s="22">
        <f t="shared" si="483"/>
        <v>3.0049999999999999</v>
      </c>
      <c r="S1653" s="22">
        <f t="shared" si="484"/>
        <v>52.634999999999998</v>
      </c>
      <c r="U1653" s="22">
        <v>61.65</v>
      </c>
      <c r="V1653" s="23">
        <v>20</v>
      </c>
      <c r="W1653" s="41">
        <v>20</v>
      </c>
      <c r="X1653" s="23">
        <f t="shared" si="485"/>
        <v>0</v>
      </c>
      <c r="Y1653" s="24">
        <f t="shared" si="486"/>
        <v>0</v>
      </c>
      <c r="Z1653" s="24">
        <f t="shared" si="487"/>
        <v>82</v>
      </c>
      <c r="AA1653" s="22">
        <f t="shared" si="488"/>
        <v>0.75182926829268293</v>
      </c>
      <c r="AB1653" s="22">
        <f t="shared" si="489"/>
        <v>9.0219512195121947</v>
      </c>
      <c r="AC1653" s="22">
        <f t="shared" si="490"/>
        <v>52.628048780487802</v>
      </c>
      <c r="AD1653" s="22">
        <f t="shared" si="491"/>
        <v>-6.9512195121959053E-3</v>
      </c>
      <c r="AE1653" s="24"/>
      <c r="AF1653" s="4">
        <v>9.0219512195121947</v>
      </c>
      <c r="AG1653" s="4">
        <v>0</v>
      </c>
      <c r="AH1653" s="4">
        <f t="shared" si="492"/>
        <v>9.0219512195121947</v>
      </c>
    </row>
    <row r="1654" spans="1:34">
      <c r="A1654" s="16" t="s">
        <v>3573</v>
      </c>
      <c r="B1654" s="16" t="s">
        <v>3574</v>
      </c>
      <c r="C1654" s="16" t="s">
        <v>3575</v>
      </c>
      <c r="D1654" s="19">
        <v>39782</v>
      </c>
      <c r="E1654" s="16" t="s">
        <v>45</v>
      </c>
      <c r="F1654" s="20">
        <v>0</v>
      </c>
      <c r="G1654" s="20">
        <v>0</v>
      </c>
      <c r="H1654" s="20">
        <v>0</v>
      </c>
      <c r="I1654" s="20">
        <v>0</v>
      </c>
      <c r="J1654" s="21">
        <f t="shared" si="480"/>
        <v>0</v>
      </c>
      <c r="K1654" s="22">
        <v>150.79</v>
      </c>
      <c r="L1654" s="19">
        <v>44804</v>
      </c>
      <c r="M1654" s="22">
        <v>0</v>
      </c>
      <c r="N1654" s="22">
        <v>150.79</v>
      </c>
      <c r="O1654" s="22">
        <f t="shared" si="481"/>
        <v>150.79</v>
      </c>
      <c r="P1654" s="22">
        <v>0</v>
      </c>
      <c r="Q1654" s="22">
        <f t="shared" si="482"/>
        <v>0</v>
      </c>
      <c r="R1654" s="22">
        <f t="shared" si="483"/>
        <v>0</v>
      </c>
      <c r="S1654" s="22">
        <f t="shared" si="484"/>
        <v>150.79</v>
      </c>
      <c r="U1654" s="22">
        <v>150.79</v>
      </c>
      <c r="V1654" s="23">
        <v>0</v>
      </c>
      <c r="W1654" s="41">
        <v>0</v>
      </c>
      <c r="X1654" s="23">
        <f t="shared" si="485"/>
        <v>0</v>
      </c>
      <c r="Y1654" s="24">
        <f t="shared" si="486"/>
        <v>0</v>
      </c>
      <c r="Z1654" s="24">
        <v>0</v>
      </c>
      <c r="AA1654" s="22">
        <v>0</v>
      </c>
      <c r="AB1654" s="22">
        <f t="shared" si="489"/>
        <v>0</v>
      </c>
      <c r="AC1654" s="22">
        <f t="shared" si="490"/>
        <v>150.79</v>
      </c>
      <c r="AD1654" s="22">
        <f t="shared" si="491"/>
        <v>0</v>
      </c>
      <c r="AE1654" s="24"/>
      <c r="AF1654" s="4">
        <v>0</v>
      </c>
      <c r="AG1654" s="4">
        <v>0</v>
      </c>
      <c r="AH1654" s="4">
        <f t="shared" si="492"/>
        <v>0</v>
      </c>
    </row>
    <row r="1655" spans="1:34">
      <c r="A1655" s="16" t="s">
        <v>3576</v>
      </c>
      <c r="B1655" s="16" t="s">
        <v>3577</v>
      </c>
      <c r="C1655" s="16" t="s">
        <v>3575</v>
      </c>
      <c r="D1655" s="19">
        <v>39783</v>
      </c>
      <c r="E1655" s="16" t="s">
        <v>111</v>
      </c>
      <c r="F1655" s="20">
        <v>20</v>
      </c>
      <c r="G1655" s="20">
        <v>0</v>
      </c>
      <c r="H1655" s="20">
        <v>6</v>
      </c>
      <c r="I1655" s="20">
        <v>3</v>
      </c>
      <c r="J1655" s="21">
        <f t="shared" si="480"/>
        <v>75</v>
      </c>
      <c r="K1655" s="22">
        <v>-150.79</v>
      </c>
      <c r="L1655" s="19">
        <v>44804</v>
      </c>
      <c r="M1655" s="22">
        <v>-103.68</v>
      </c>
      <c r="N1655" s="22">
        <v>-47.11</v>
      </c>
      <c r="O1655" s="22">
        <f t="shared" si="481"/>
        <v>-52.129999999999995</v>
      </c>
      <c r="P1655" s="22">
        <v>-5.0199999999999996</v>
      </c>
      <c r="Q1655" s="22">
        <f t="shared" si="482"/>
        <v>-0.62749999999999995</v>
      </c>
      <c r="R1655" s="22">
        <f t="shared" si="483"/>
        <v>-2.5099999999999998</v>
      </c>
      <c r="S1655" s="22">
        <f t="shared" si="484"/>
        <v>-44.6</v>
      </c>
      <c r="U1655" s="22">
        <v>-52.129999999999995</v>
      </c>
      <c r="V1655" s="23">
        <v>20</v>
      </c>
      <c r="W1655" s="41">
        <v>20</v>
      </c>
      <c r="X1655" s="23">
        <f t="shared" si="485"/>
        <v>0</v>
      </c>
      <c r="Y1655" s="24">
        <f t="shared" si="486"/>
        <v>0</v>
      </c>
      <c r="Z1655" s="24">
        <f t="shared" si="487"/>
        <v>83</v>
      </c>
      <c r="AA1655" s="22">
        <f t="shared" si="488"/>
        <v>-0.6280722891566265</v>
      </c>
      <c r="AB1655" s="22">
        <f t="shared" si="489"/>
        <v>-7.5368674698795175</v>
      </c>
      <c r="AC1655" s="22">
        <f t="shared" si="490"/>
        <v>-44.593132530120478</v>
      </c>
      <c r="AD1655" s="22">
        <f t="shared" si="491"/>
        <v>6.867469879523469E-3</v>
      </c>
      <c r="AE1655" s="24"/>
      <c r="AF1655" s="4">
        <v>-7.5368674698795175</v>
      </c>
      <c r="AG1655" s="4">
        <v>0</v>
      </c>
      <c r="AH1655" s="4">
        <f t="shared" si="492"/>
        <v>-7.5368674698795175</v>
      </c>
    </row>
    <row r="1656" spans="1:34">
      <c r="A1656" s="16" t="s">
        <v>3578</v>
      </c>
      <c r="B1656" s="16" t="s">
        <v>3579</v>
      </c>
      <c r="C1656" s="16" t="s">
        <v>2308</v>
      </c>
      <c r="D1656" s="19">
        <v>39783</v>
      </c>
      <c r="E1656" s="16" t="s">
        <v>111</v>
      </c>
      <c r="F1656" s="20">
        <v>20</v>
      </c>
      <c r="G1656" s="20">
        <v>0</v>
      </c>
      <c r="H1656" s="20">
        <v>6</v>
      </c>
      <c r="I1656" s="20">
        <v>3</v>
      </c>
      <c r="J1656" s="21">
        <f t="shared" si="480"/>
        <v>75</v>
      </c>
      <c r="K1656" s="22">
        <v>812.43</v>
      </c>
      <c r="L1656" s="19">
        <v>44804</v>
      </c>
      <c r="M1656" s="22">
        <v>558.54</v>
      </c>
      <c r="N1656" s="22">
        <v>253.89</v>
      </c>
      <c r="O1656" s="22">
        <f t="shared" si="481"/>
        <v>280.96999999999997</v>
      </c>
      <c r="P1656" s="22">
        <v>27.08</v>
      </c>
      <c r="Q1656" s="22">
        <f t="shared" si="482"/>
        <v>3.3849999999999998</v>
      </c>
      <c r="R1656" s="22">
        <f t="shared" si="483"/>
        <v>13.54</v>
      </c>
      <c r="S1656" s="22">
        <f t="shared" si="484"/>
        <v>240.35</v>
      </c>
      <c r="U1656" s="22">
        <v>280.96999999999997</v>
      </c>
      <c r="V1656" s="23">
        <v>20</v>
      </c>
      <c r="W1656" s="41">
        <v>20</v>
      </c>
      <c r="X1656" s="23">
        <f t="shared" si="485"/>
        <v>0</v>
      </c>
      <c r="Y1656" s="24">
        <f t="shared" si="486"/>
        <v>0</v>
      </c>
      <c r="Z1656" s="24">
        <f t="shared" si="487"/>
        <v>83</v>
      </c>
      <c r="AA1656" s="22">
        <f t="shared" si="488"/>
        <v>3.3851807228915658</v>
      </c>
      <c r="AB1656" s="22">
        <f t="shared" si="489"/>
        <v>40.622168674698791</v>
      </c>
      <c r="AC1656" s="22">
        <f t="shared" si="490"/>
        <v>240.34783132530117</v>
      </c>
      <c r="AD1656" s="22">
        <f t="shared" si="491"/>
        <v>-2.1686746988223149E-3</v>
      </c>
      <c r="AE1656" s="24"/>
      <c r="AF1656" s="4">
        <v>40.622168674698791</v>
      </c>
      <c r="AG1656" s="4">
        <v>0</v>
      </c>
      <c r="AH1656" s="4">
        <f t="shared" si="492"/>
        <v>40.622168674698791</v>
      </c>
    </row>
    <row r="1657" spans="1:34">
      <c r="A1657" s="16" t="s">
        <v>3580</v>
      </c>
      <c r="B1657" s="16" t="s">
        <v>3581</v>
      </c>
      <c r="C1657" s="16" t="s">
        <v>2268</v>
      </c>
      <c r="D1657" s="19">
        <v>39783</v>
      </c>
      <c r="E1657" s="16" t="s">
        <v>111</v>
      </c>
      <c r="F1657" s="20">
        <v>20</v>
      </c>
      <c r="G1657" s="20">
        <v>0</v>
      </c>
      <c r="H1657" s="20">
        <v>6</v>
      </c>
      <c r="I1657" s="20">
        <v>3</v>
      </c>
      <c r="J1657" s="21">
        <f t="shared" si="480"/>
        <v>75</v>
      </c>
      <c r="K1657" s="22">
        <v>170.5</v>
      </c>
      <c r="L1657" s="19">
        <v>44804</v>
      </c>
      <c r="M1657" s="22">
        <v>117.28</v>
      </c>
      <c r="N1657" s="22">
        <v>53.22</v>
      </c>
      <c r="O1657" s="22">
        <f t="shared" si="481"/>
        <v>58.9</v>
      </c>
      <c r="P1657" s="22">
        <v>5.68</v>
      </c>
      <c r="Q1657" s="22">
        <f t="shared" si="482"/>
        <v>0.71</v>
      </c>
      <c r="R1657" s="22">
        <f t="shared" si="483"/>
        <v>2.84</v>
      </c>
      <c r="S1657" s="22">
        <f t="shared" si="484"/>
        <v>50.379999999999995</v>
      </c>
      <c r="U1657" s="22">
        <v>58.9</v>
      </c>
      <c r="V1657" s="23">
        <v>20</v>
      </c>
      <c r="W1657" s="41">
        <v>20</v>
      </c>
      <c r="X1657" s="23">
        <f t="shared" si="485"/>
        <v>0</v>
      </c>
      <c r="Y1657" s="24">
        <f t="shared" si="486"/>
        <v>0</v>
      </c>
      <c r="Z1657" s="24">
        <f t="shared" si="487"/>
        <v>83</v>
      </c>
      <c r="AA1657" s="22">
        <f t="shared" si="488"/>
        <v>0.7096385542168675</v>
      </c>
      <c r="AB1657" s="22">
        <f t="shared" si="489"/>
        <v>8.51566265060241</v>
      </c>
      <c r="AC1657" s="22">
        <f t="shared" si="490"/>
        <v>50.38433734939759</v>
      </c>
      <c r="AD1657" s="22">
        <f t="shared" si="491"/>
        <v>4.3373493975948918E-3</v>
      </c>
      <c r="AE1657" s="24"/>
      <c r="AF1657" s="4">
        <v>8.51566265060241</v>
      </c>
      <c r="AG1657" s="4">
        <v>0</v>
      </c>
      <c r="AH1657" s="4">
        <f t="shared" si="492"/>
        <v>8.51566265060241</v>
      </c>
    </row>
    <row r="1658" spans="1:34">
      <c r="A1658" s="16" t="s">
        <v>3582</v>
      </c>
      <c r="B1658" s="16" t="s">
        <v>3583</v>
      </c>
      <c r="C1658" s="16" t="s">
        <v>1355</v>
      </c>
      <c r="D1658" s="19">
        <v>39814</v>
      </c>
      <c r="E1658" s="16" t="s">
        <v>111</v>
      </c>
      <c r="F1658" s="20">
        <v>20</v>
      </c>
      <c r="G1658" s="20">
        <v>0</v>
      </c>
      <c r="H1658" s="20">
        <v>6</v>
      </c>
      <c r="I1658" s="20">
        <v>4</v>
      </c>
      <c r="J1658" s="21">
        <f t="shared" si="480"/>
        <v>76</v>
      </c>
      <c r="K1658" s="22">
        <v>162.13</v>
      </c>
      <c r="L1658" s="19">
        <v>44804</v>
      </c>
      <c r="M1658" s="22">
        <v>110.84</v>
      </c>
      <c r="N1658" s="22">
        <v>51.29</v>
      </c>
      <c r="O1658" s="22">
        <f t="shared" si="481"/>
        <v>56.69</v>
      </c>
      <c r="P1658" s="22">
        <v>5.4</v>
      </c>
      <c r="Q1658" s="22">
        <f t="shared" si="482"/>
        <v>0.67500000000000004</v>
      </c>
      <c r="R1658" s="22">
        <f t="shared" si="483"/>
        <v>2.7</v>
      </c>
      <c r="S1658" s="22">
        <f t="shared" si="484"/>
        <v>48.589999999999996</v>
      </c>
      <c r="U1658" s="22">
        <v>56.69</v>
      </c>
      <c r="V1658" s="23">
        <v>20</v>
      </c>
      <c r="W1658" s="41">
        <v>20</v>
      </c>
      <c r="X1658" s="23">
        <f t="shared" si="485"/>
        <v>0</v>
      </c>
      <c r="Y1658" s="24">
        <f t="shared" si="486"/>
        <v>0</v>
      </c>
      <c r="Z1658" s="24">
        <f t="shared" si="487"/>
        <v>84</v>
      </c>
      <c r="AA1658" s="22">
        <f t="shared" si="488"/>
        <v>0.67488095238095236</v>
      </c>
      <c r="AB1658" s="22">
        <f t="shared" si="489"/>
        <v>8.0985714285714288</v>
      </c>
      <c r="AC1658" s="22">
        <f t="shared" si="490"/>
        <v>48.591428571428565</v>
      </c>
      <c r="AD1658" s="22">
        <f t="shared" si="491"/>
        <v>1.4285714285691142E-3</v>
      </c>
      <c r="AE1658" s="24"/>
      <c r="AF1658" s="4">
        <v>8.0985714285714288</v>
      </c>
      <c r="AG1658" s="4">
        <v>0</v>
      </c>
      <c r="AH1658" s="4">
        <f t="shared" si="492"/>
        <v>8.0985714285714288</v>
      </c>
    </row>
    <row r="1659" spans="1:34">
      <c r="A1659" s="16" t="s">
        <v>3584</v>
      </c>
      <c r="B1659" s="16" t="s">
        <v>3585</v>
      </c>
      <c r="C1659" s="16" t="s">
        <v>2308</v>
      </c>
      <c r="D1659" s="19">
        <v>39814</v>
      </c>
      <c r="E1659" s="16" t="s">
        <v>111</v>
      </c>
      <c r="F1659" s="20">
        <v>20</v>
      </c>
      <c r="G1659" s="20">
        <v>0</v>
      </c>
      <c r="H1659" s="20">
        <v>6</v>
      </c>
      <c r="I1659" s="20">
        <v>4</v>
      </c>
      <c r="J1659" s="21">
        <f t="shared" si="480"/>
        <v>76</v>
      </c>
      <c r="K1659" s="22">
        <v>306.93</v>
      </c>
      <c r="L1659" s="19">
        <v>44804</v>
      </c>
      <c r="M1659" s="22">
        <v>209.79</v>
      </c>
      <c r="N1659" s="22">
        <v>97.14</v>
      </c>
      <c r="O1659" s="22">
        <f t="shared" si="481"/>
        <v>107.37</v>
      </c>
      <c r="P1659" s="22">
        <v>10.23</v>
      </c>
      <c r="Q1659" s="22">
        <f t="shared" si="482"/>
        <v>1.2787500000000001</v>
      </c>
      <c r="R1659" s="22">
        <f t="shared" si="483"/>
        <v>5.1150000000000002</v>
      </c>
      <c r="S1659" s="22">
        <f t="shared" si="484"/>
        <v>92.025000000000006</v>
      </c>
      <c r="U1659" s="22">
        <v>107.37</v>
      </c>
      <c r="V1659" s="23">
        <v>20</v>
      </c>
      <c r="W1659" s="41">
        <v>20</v>
      </c>
      <c r="X1659" s="23">
        <f t="shared" si="485"/>
        <v>0</v>
      </c>
      <c r="Y1659" s="24">
        <f t="shared" si="486"/>
        <v>0</v>
      </c>
      <c r="Z1659" s="24">
        <f t="shared" si="487"/>
        <v>84</v>
      </c>
      <c r="AA1659" s="22">
        <f t="shared" si="488"/>
        <v>1.2782142857142857</v>
      </c>
      <c r="AB1659" s="22">
        <f t="shared" si="489"/>
        <v>15.338571428571429</v>
      </c>
      <c r="AC1659" s="22">
        <f t="shared" si="490"/>
        <v>92.031428571428577</v>
      </c>
      <c r="AD1659" s="22">
        <f t="shared" si="491"/>
        <v>6.4285714285716722E-3</v>
      </c>
      <c r="AE1659" s="24"/>
      <c r="AF1659" s="4">
        <v>15.338571428571429</v>
      </c>
      <c r="AG1659" s="4">
        <v>0</v>
      </c>
      <c r="AH1659" s="4">
        <f t="shared" si="492"/>
        <v>15.338571428571429</v>
      </c>
    </row>
    <row r="1660" spans="1:34">
      <c r="A1660" s="16" t="s">
        <v>3586</v>
      </c>
      <c r="B1660" s="16" t="s">
        <v>3587</v>
      </c>
      <c r="C1660" s="16" t="s">
        <v>2436</v>
      </c>
      <c r="D1660" s="19">
        <v>39845</v>
      </c>
      <c r="E1660" s="16" t="s">
        <v>111</v>
      </c>
      <c r="F1660" s="20">
        <v>20</v>
      </c>
      <c r="G1660" s="20">
        <v>0</v>
      </c>
      <c r="H1660" s="20">
        <v>6</v>
      </c>
      <c r="I1660" s="20">
        <v>5</v>
      </c>
      <c r="J1660" s="21">
        <f t="shared" si="480"/>
        <v>77</v>
      </c>
      <c r="K1660" s="22">
        <v>110.52</v>
      </c>
      <c r="L1660" s="19">
        <v>44804</v>
      </c>
      <c r="M1660" s="22">
        <v>75.11</v>
      </c>
      <c r="N1660" s="22">
        <v>35.409999999999997</v>
      </c>
      <c r="O1660" s="22">
        <f t="shared" si="481"/>
        <v>39.089999999999996</v>
      </c>
      <c r="P1660" s="22">
        <v>3.68</v>
      </c>
      <c r="Q1660" s="22">
        <f t="shared" si="482"/>
        <v>0.46</v>
      </c>
      <c r="R1660" s="22">
        <f t="shared" si="483"/>
        <v>1.84</v>
      </c>
      <c r="S1660" s="22">
        <f t="shared" si="484"/>
        <v>33.569999999999993</v>
      </c>
      <c r="U1660" s="22">
        <v>39.089999999999996</v>
      </c>
      <c r="V1660" s="23">
        <v>20</v>
      </c>
      <c r="W1660" s="41">
        <v>20</v>
      </c>
      <c r="X1660" s="23">
        <f t="shared" si="485"/>
        <v>0</v>
      </c>
      <c r="Y1660" s="24">
        <f t="shared" si="486"/>
        <v>0</v>
      </c>
      <c r="Z1660" s="24">
        <f t="shared" si="487"/>
        <v>85</v>
      </c>
      <c r="AA1660" s="22">
        <f t="shared" si="488"/>
        <v>0.45988235294117641</v>
      </c>
      <c r="AB1660" s="22">
        <f t="shared" si="489"/>
        <v>5.5185882352941169</v>
      </c>
      <c r="AC1660" s="22">
        <f t="shared" si="490"/>
        <v>33.571411764705879</v>
      </c>
      <c r="AD1660" s="22">
        <f t="shared" si="491"/>
        <v>1.4117647058853322E-3</v>
      </c>
      <c r="AE1660" s="24"/>
      <c r="AF1660" s="4">
        <v>5.5185882352941169</v>
      </c>
      <c r="AG1660" s="4">
        <v>0</v>
      </c>
      <c r="AH1660" s="4">
        <f t="shared" si="492"/>
        <v>5.5185882352941169</v>
      </c>
    </row>
    <row r="1661" spans="1:34">
      <c r="A1661" s="16" t="s">
        <v>3588</v>
      </c>
      <c r="B1661" s="16" t="s">
        <v>3589</v>
      </c>
      <c r="C1661" s="16" t="s">
        <v>2268</v>
      </c>
      <c r="D1661" s="19">
        <v>39873</v>
      </c>
      <c r="E1661" s="16" t="s">
        <v>111</v>
      </c>
      <c r="F1661" s="20">
        <v>20</v>
      </c>
      <c r="G1661" s="20">
        <v>0</v>
      </c>
      <c r="H1661" s="20">
        <v>6</v>
      </c>
      <c r="I1661" s="20">
        <v>6</v>
      </c>
      <c r="J1661" s="21">
        <f t="shared" si="480"/>
        <v>78</v>
      </c>
      <c r="K1661" s="22">
        <v>1225.3</v>
      </c>
      <c r="L1661" s="19">
        <v>44804</v>
      </c>
      <c r="M1661" s="22">
        <v>827.15</v>
      </c>
      <c r="N1661" s="22">
        <v>398.15</v>
      </c>
      <c r="O1661" s="22">
        <f t="shared" si="481"/>
        <v>438.99</v>
      </c>
      <c r="P1661" s="22">
        <v>40.840000000000003</v>
      </c>
      <c r="Q1661" s="22">
        <f t="shared" si="482"/>
        <v>5.1050000000000004</v>
      </c>
      <c r="R1661" s="22">
        <f t="shared" si="483"/>
        <v>20.420000000000002</v>
      </c>
      <c r="S1661" s="22">
        <f t="shared" si="484"/>
        <v>377.72999999999996</v>
      </c>
      <c r="U1661" s="22">
        <v>438.99</v>
      </c>
      <c r="V1661" s="23">
        <v>20</v>
      </c>
      <c r="W1661" s="41">
        <v>20</v>
      </c>
      <c r="X1661" s="23">
        <f t="shared" si="485"/>
        <v>0</v>
      </c>
      <c r="Y1661" s="24">
        <f t="shared" si="486"/>
        <v>0</v>
      </c>
      <c r="Z1661" s="24">
        <f t="shared" si="487"/>
        <v>86</v>
      </c>
      <c r="AA1661" s="22">
        <f t="shared" si="488"/>
        <v>5.1045348837209303</v>
      </c>
      <c r="AB1661" s="22">
        <f t="shared" si="489"/>
        <v>61.254418604651164</v>
      </c>
      <c r="AC1661" s="22">
        <f t="shared" si="490"/>
        <v>377.73558139534885</v>
      </c>
      <c r="AD1661" s="22">
        <f t="shared" si="491"/>
        <v>5.5813953488836887E-3</v>
      </c>
      <c r="AE1661" s="24"/>
      <c r="AF1661" s="4">
        <v>61.254418604651164</v>
      </c>
      <c r="AG1661" s="4">
        <v>0</v>
      </c>
      <c r="AH1661" s="4">
        <f t="shared" si="492"/>
        <v>61.254418604651164</v>
      </c>
    </row>
    <row r="1662" spans="1:34">
      <c r="A1662" s="16" t="s">
        <v>3590</v>
      </c>
      <c r="B1662" s="16" t="s">
        <v>3591</v>
      </c>
      <c r="C1662" s="16" t="s">
        <v>2308</v>
      </c>
      <c r="D1662" s="19">
        <v>39873</v>
      </c>
      <c r="E1662" s="16" t="s">
        <v>111</v>
      </c>
      <c r="F1662" s="20">
        <v>20</v>
      </c>
      <c r="G1662" s="20">
        <v>0</v>
      </c>
      <c r="H1662" s="20">
        <v>6</v>
      </c>
      <c r="I1662" s="20">
        <v>6</v>
      </c>
      <c r="J1662" s="21">
        <f t="shared" si="480"/>
        <v>78</v>
      </c>
      <c r="K1662" s="22">
        <v>556.29</v>
      </c>
      <c r="L1662" s="19">
        <v>44804</v>
      </c>
      <c r="M1662" s="22">
        <v>375.57</v>
      </c>
      <c r="N1662" s="22">
        <v>180.72</v>
      </c>
      <c r="O1662" s="22">
        <f t="shared" si="481"/>
        <v>199.26</v>
      </c>
      <c r="P1662" s="22">
        <v>18.54</v>
      </c>
      <c r="Q1662" s="22">
        <f t="shared" si="482"/>
        <v>2.3174999999999999</v>
      </c>
      <c r="R1662" s="22">
        <f t="shared" si="483"/>
        <v>9.27</v>
      </c>
      <c r="S1662" s="22">
        <f t="shared" si="484"/>
        <v>171.45</v>
      </c>
      <c r="U1662" s="22">
        <v>199.26</v>
      </c>
      <c r="V1662" s="23">
        <v>20</v>
      </c>
      <c r="W1662" s="41">
        <v>20</v>
      </c>
      <c r="X1662" s="23">
        <f t="shared" si="485"/>
        <v>0</v>
      </c>
      <c r="Y1662" s="24">
        <f t="shared" si="486"/>
        <v>0</v>
      </c>
      <c r="Z1662" s="24">
        <f t="shared" si="487"/>
        <v>86</v>
      </c>
      <c r="AA1662" s="22">
        <f t="shared" si="488"/>
        <v>2.3169767441860465</v>
      </c>
      <c r="AB1662" s="22">
        <f t="shared" si="489"/>
        <v>27.803720930232558</v>
      </c>
      <c r="AC1662" s="22">
        <f t="shared" si="490"/>
        <v>171.45627906976745</v>
      </c>
      <c r="AD1662" s="22">
        <f t="shared" si="491"/>
        <v>6.2790697674586227E-3</v>
      </c>
      <c r="AE1662" s="24"/>
      <c r="AF1662" s="4">
        <v>27.803720930232558</v>
      </c>
      <c r="AG1662" s="4">
        <v>0</v>
      </c>
      <c r="AH1662" s="4">
        <f t="shared" si="492"/>
        <v>27.803720930232558</v>
      </c>
    </row>
    <row r="1663" spans="1:34">
      <c r="A1663" s="16" t="s">
        <v>3592</v>
      </c>
      <c r="B1663" s="16" t="s">
        <v>3593</v>
      </c>
      <c r="C1663" s="16" t="s">
        <v>3594</v>
      </c>
      <c r="D1663" s="19">
        <v>39904</v>
      </c>
      <c r="E1663" s="16" t="s">
        <v>45</v>
      </c>
      <c r="F1663" s="20">
        <v>0</v>
      </c>
      <c r="G1663" s="20">
        <v>0</v>
      </c>
      <c r="H1663" s="20">
        <v>0</v>
      </c>
      <c r="I1663" s="20">
        <v>0</v>
      </c>
      <c r="J1663" s="21">
        <f t="shared" si="480"/>
        <v>0</v>
      </c>
      <c r="K1663" s="22">
        <v>38.270000000000003</v>
      </c>
      <c r="L1663" s="19">
        <v>44804</v>
      </c>
      <c r="M1663" s="22">
        <v>0</v>
      </c>
      <c r="N1663" s="22">
        <v>38.270000000000003</v>
      </c>
      <c r="O1663" s="22">
        <f t="shared" si="481"/>
        <v>38.270000000000003</v>
      </c>
      <c r="P1663" s="22">
        <v>0</v>
      </c>
      <c r="Q1663" s="22">
        <f t="shared" si="482"/>
        <v>0</v>
      </c>
      <c r="R1663" s="22">
        <f t="shared" si="483"/>
        <v>0</v>
      </c>
      <c r="S1663" s="22">
        <f t="shared" si="484"/>
        <v>38.270000000000003</v>
      </c>
      <c r="U1663" s="22">
        <v>38.270000000000003</v>
      </c>
      <c r="V1663" s="23">
        <v>0</v>
      </c>
      <c r="W1663" s="41">
        <v>0</v>
      </c>
      <c r="X1663" s="23">
        <f t="shared" si="485"/>
        <v>0</v>
      </c>
      <c r="Y1663" s="24">
        <f t="shared" si="486"/>
        <v>0</v>
      </c>
      <c r="Z1663" s="24">
        <v>0</v>
      </c>
      <c r="AA1663" s="22">
        <v>0</v>
      </c>
      <c r="AB1663" s="22">
        <f t="shared" si="489"/>
        <v>0</v>
      </c>
      <c r="AC1663" s="22">
        <f t="shared" si="490"/>
        <v>38.270000000000003</v>
      </c>
      <c r="AD1663" s="22">
        <f t="shared" si="491"/>
        <v>0</v>
      </c>
      <c r="AE1663" s="24"/>
      <c r="AF1663" s="4">
        <v>0</v>
      </c>
      <c r="AG1663" s="4">
        <v>0</v>
      </c>
      <c r="AH1663" s="4">
        <f t="shared" si="492"/>
        <v>0</v>
      </c>
    </row>
    <row r="1664" spans="1:34">
      <c r="A1664" s="16" t="s">
        <v>3595</v>
      </c>
      <c r="B1664" s="16" t="s">
        <v>3596</v>
      </c>
      <c r="C1664" s="16" t="s">
        <v>3594</v>
      </c>
      <c r="D1664" s="19">
        <v>39904</v>
      </c>
      <c r="E1664" s="16" t="s">
        <v>111</v>
      </c>
      <c r="F1664" s="20">
        <v>20</v>
      </c>
      <c r="G1664" s="20">
        <v>0</v>
      </c>
      <c r="H1664" s="20">
        <v>6</v>
      </c>
      <c r="I1664" s="20">
        <v>7</v>
      </c>
      <c r="J1664" s="21">
        <f t="shared" si="480"/>
        <v>79</v>
      </c>
      <c r="K1664" s="22">
        <v>-38.270000000000003</v>
      </c>
      <c r="L1664" s="19">
        <v>44804</v>
      </c>
      <c r="M1664" s="22">
        <v>-25.64</v>
      </c>
      <c r="N1664" s="22">
        <v>-12.63</v>
      </c>
      <c r="O1664" s="22">
        <f t="shared" si="481"/>
        <v>-13.9</v>
      </c>
      <c r="P1664" s="22">
        <v>-1.27</v>
      </c>
      <c r="Q1664" s="22">
        <f t="shared" si="482"/>
        <v>-0.15875</v>
      </c>
      <c r="R1664" s="22">
        <f t="shared" si="483"/>
        <v>-0.63500000000000001</v>
      </c>
      <c r="S1664" s="22">
        <f t="shared" si="484"/>
        <v>-11.995000000000001</v>
      </c>
      <c r="U1664" s="22">
        <v>-13.9</v>
      </c>
      <c r="V1664" s="23">
        <v>20</v>
      </c>
      <c r="W1664" s="41">
        <v>20</v>
      </c>
      <c r="X1664" s="23">
        <f t="shared" si="485"/>
        <v>0</v>
      </c>
      <c r="Y1664" s="24">
        <f t="shared" si="486"/>
        <v>0</v>
      </c>
      <c r="Z1664" s="24">
        <f t="shared" si="487"/>
        <v>87</v>
      </c>
      <c r="AA1664" s="22">
        <f t="shared" si="488"/>
        <v>-0.15977011494252874</v>
      </c>
      <c r="AB1664" s="22">
        <f t="shared" si="489"/>
        <v>-1.9172413793103449</v>
      </c>
      <c r="AC1664" s="22">
        <f t="shared" si="490"/>
        <v>-11.982758620689655</v>
      </c>
      <c r="AD1664" s="22">
        <f t="shared" si="491"/>
        <v>1.224137931034619E-2</v>
      </c>
      <c r="AE1664" s="24"/>
      <c r="AF1664" s="4">
        <v>-1.9172413793103449</v>
      </c>
      <c r="AG1664" s="4">
        <v>0</v>
      </c>
      <c r="AH1664" s="4">
        <f t="shared" si="492"/>
        <v>-1.9172413793103449</v>
      </c>
    </row>
    <row r="1665" spans="1:34">
      <c r="A1665" s="16" t="s">
        <v>3597</v>
      </c>
      <c r="B1665" s="16" t="s">
        <v>3598</v>
      </c>
      <c r="C1665" s="16" t="s">
        <v>1355</v>
      </c>
      <c r="D1665" s="19">
        <v>39904</v>
      </c>
      <c r="E1665" s="16" t="s">
        <v>111</v>
      </c>
      <c r="F1665" s="20">
        <v>20</v>
      </c>
      <c r="G1665" s="20">
        <v>0</v>
      </c>
      <c r="H1665" s="20">
        <v>6</v>
      </c>
      <c r="I1665" s="20">
        <v>7</v>
      </c>
      <c r="J1665" s="21">
        <f t="shared" si="480"/>
        <v>79</v>
      </c>
      <c r="K1665" s="22">
        <v>125.73</v>
      </c>
      <c r="L1665" s="19">
        <v>44804</v>
      </c>
      <c r="M1665" s="22">
        <v>84.39</v>
      </c>
      <c r="N1665" s="22">
        <v>41.34</v>
      </c>
      <c r="O1665" s="22">
        <f t="shared" si="481"/>
        <v>45.53</v>
      </c>
      <c r="P1665" s="22">
        <v>4.1900000000000004</v>
      </c>
      <c r="Q1665" s="22">
        <f t="shared" si="482"/>
        <v>0.52375000000000005</v>
      </c>
      <c r="R1665" s="22">
        <f t="shared" si="483"/>
        <v>2.0950000000000002</v>
      </c>
      <c r="S1665" s="22">
        <f t="shared" si="484"/>
        <v>39.245000000000005</v>
      </c>
      <c r="U1665" s="22">
        <v>45.53</v>
      </c>
      <c r="V1665" s="23">
        <v>20</v>
      </c>
      <c r="W1665" s="41">
        <v>20</v>
      </c>
      <c r="X1665" s="23">
        <f t="shared" si="485"/>
        <v>0</v>
      </c>
      <c r="Y1665" s="24">
        <f t="shared" si="486"/>
        <v>0</v>
      </c>
      <c r="Z1665" s="24">
        <f t="shared" si="487"/>
        <v>87</v>
      </c>
      <c r="AA1665" s="22">
        <f t="shared" si="488"/>
        <v>0.52333333333333332</v>
      </c>
      <c r="AB1665" s="22">
        <f t="shared" si="489"/>
        <v>6.2799999999999994</v>
      </c>
      <c r="AC1665" s="22">
        <f t="shared" si="490"/>
        <v>39.25</v>
      </c>
      <c r="AD1665" s="22">
        <f t="shared" si="491"/>
        <v>4.9999999999954525E-3</v>
      </c>
      <c r="AE1665" s="24"/>
      <c r="AF1665" s="4">
        <v>6.2799999999999994</v>
      </c>
      <c r="AG1665" s="4">
        <v>0</v>
      </c>
      <c r="AH1665" s="4">
        <f t="shared" si="492"/>
        <v>6.2799999999999994</v>
      </c>
    </row>
    <row r="1666" spans="1:34">
      <c r="A1666" s="16" t="s">
        <v>3599</v>
      </c>
      <c r="B1666" s="16" t="s">
        <v>3600</v>
      </c>
      <c r="C1666" s="16" t="s">
        <v>2308</v>
      </c>
      <c r="D1666" s="19">
        <v>39904</v>
      </c>
      <c r="E1666" s="16" t="s">
        <v>111</v>
      </c>
      <c r="F1666" s="20">
        <v>20</v>
      </c>
      <c r="G1666" s="20">
        <v>0</v>
      </c>
      <c r="H1666" s="20">
        <v>6</v>
      </c>
      <c r="I1666" s="20">
        <v>7</v>
      </c>
      <c r="J1666" s="21">
        <f t="shared" si="480"/>
        <v>79</v>
      </c>
      <c r="K1666" s="22">
        <v>348.71</v>
      </c>
      <c r="L1666" s="19">
        <v>44804</v>
      </c>
      <c r="M1666" s="22">
        <v>233.98</v>
      </c>
      <c r="N1666" s="22">
        <v>114.73</v>
      </c>
      <c r="O1666" s="22">
        <f t="shared" si="481"/>
        <v>126.35000000000001</v>
      </c>
      <c r="P1666" s="22">
        <v>11.62</v>
      </c>
      <c r="Q1666" s="22">
        <f t="shared" si="482"/>
        <v>1.4524999999999999</v>
      </c>
      <c r="R1666" s="22">
        <f t="shared" si="483"/>
        <v>5.81</v>
      </c>
      <c r="S1666" s="22">
        <f t="shared" si="484"/>
        <v>108.92</v>
      </c>
      <c r="U1666" s="22">
        <v>126.35000000000001</v>
      </c>
      <c r="V1666" s="23">
        <v>20</v>
      </c>
      <c r="W1666" s="41">
        <v>20</v>
      </c>
      <c r="X1666" s="23">
        <f t="shared" si="485"/>
        <v>0</v>
      </c>
      <c r="Y1666" s="24">
        <f t="shared" si="486"/>
        <v>0</v>
      </c>
      <c r="Z1666" s="24">
        <f t="shared" si="487"/>
        <v>87</v>
      </c>
      <c r="AA1666" s="22">
        <f t="shared" si="488"/>
        <v>1.4522988505747128</v>
      </c>
      <c r="AB1666" s="22">
        <f t="shared" si="489"/>
        <v>17.427586206896553</v>
      </c>
      <c r="AC1666" s="22">
        <f t="shared" si="490"/>
        <v>108.92241379310346</v>
      </c>
      <c r="AD1666" s="22">
        <f t="shared" si="491"/>
        <v>2.4137931034573512E-3</v>
      </c>
      <c r="AE1666" s="24"/>
      <c r="AF1666" s="4">
        <v>17.427586206896553</v>
      </c>
      <c r="AG1666" s="4">
        <v>0</v>
      </c>
      <c r="AH1666" s="4">
        <f t="shared" si="492"/>
        <v>17.427586206896553</v>
      </c>
    </row>
    <row r="1667" spans="1:34">
      <c r="A1667" s="16" t="s">
        <v>3601</v>
      </c>
      <c r="B1667" s="16" t="s">
        <v>3602</v>
      </c>
      <c r="C1667" s="16" t="s">
        <v>2308</v>
      </c>
      <c r="D1667" s="19">
        <v>39934</v>
      </c>
      <c r="E1667" s="16" t="s">
        <v>111</v>
      </c>
      <c r="F1667" s="20">
        <v>20</v>
      </c>
      <c r="G1667" s="20">
        <v>0</v>
      </c>
      <c r="H1667" s="20">
        <v>6</v>
      </c>
      <c r="I1667" s="20">
        <v>8</v>
      </c>
      <c r="J1667" s="21">
        <f t="shared" si="480"/>
        <v>80</v>
      </c>
      <c r="K1667" s="22">
        <v>834.96</v>
      </c>
      <c r="L1667" s="19">
        <v>44804</v>
      </c>
      <c r="M1667" s="22">
        <v>556.66999999999996</v>
      </c>
      <c r="N1667" s="22">
        <v>278.29000000000002</v>
      </c>
      <c r="O1667" s="22">
        <f t="shared" si="481"/>
        <v>306.12</v>
      </c>
      <c r="P1667" s="22">
        <v>27.83</v>
      </c>
      <c r="Q1667" s="22">
        <f t="shared" si="482"/>
        <v>3.4787499999999998</v>
      </c>
      <c r="R1667" s="22">
        <f t="shared" si="483"/>
        <v>13.914999999999999</v>
      </c>
      <c r="S1667" s="22">
        <f t="shared" si="484"/>
        <v>264.375</v>
      </c>
      <c r="U1667" s="22">
        <v>306.12</v>
      </c>
      <c r="V1667" s="23">
        <v>20</v>
      </c>
      <c r="W1667" s="41">
        <v>20</v>
      </c>
      <c r="X1667" s="23">
        <f t="shared" si="485"/>
        <v>0</v>
      </c>
      <c r="Y1667" s="24">
        <f t="shared" si="486"/>
        <v>0</v>
      </c>
      <c r="Z1667" s="24">
        <f t="shared" si="487"/>
        <v>88</v>
      </c>
      <c r="AA1667" s="22">
        <f t="shared" si="488"/>
        <v>3.4786363636363635</v>
      </c>
      <c r="AB1667" s="22">
        <f t="shared" si="489"/>
        <v>41.743636363636362</v>
      </c>
      <c r="AC1667" s="22">
        <f t="shared" si="490"/>
        <v>264.37636363636364</v>
      </c>
      <c r="AD1667" s="22">
        <f t="shared" si="491"/>
        <v>1.3636363636351234E-3</v>
      </c>
      <c r="AE1667" s="24"/>
      <c r="AF1667" s="4">
        <v>41.743636363636362</v>
      </c>
      <c r="AG1667" s="4">
        <v>0</v>
      </c>
      <c r="AH1667" s="4">
        <f t="shared" si="492"/>
        <v>41.743636363636362</v>
      </c>
    </row>
    <row r="1668" spans="1:34">
      <c r="A1668" s="16" t="s">
        <v>3603</v>
      </c>
      <c r="B1668" s="16" t="s">
        <v>3604</v>
      </c>
      <c r="C1668" s="16" t="s">
        <v>2308</v>
      </c>
      <c r="D1668" s="19">
        <v>39965</v>
      </c>
      <c r="E1668" s="16" t="s">
        <v>111</v>
      </c>
      <c r="F1668" s="20">
        <v>20</v>
      </c>
      <c r="G1668" s="20">
        <v>0</v>
      </c>
      <c r="H1668" s="20">
        <v>6</v>
      </c>
      <c r="I1668" s="20">
        <v>9</v>
      </c>
      <c r="J1668" s="21">
        <f t="shared" si="480"/>
        <v>81</v>
      </c>
      <c r="K1668" s="22">
        <v>510.44</v>
      </c>
      <c r="L1668" s="19">
        <v>44804</v>
      </c>
      <c r="M1668" s="22">
        <v>338.15</v>
      </c>
      <c r="N1668" s="22">
        <v>172.29</v>
      </c>
      <c r="O1668" s="22">
        <f t="shared" si="481"/>
        <v>189.29999999999998</v>
      </c>
      <c r="P1668" s="22">
        <v>17.010000000000002</v>
      </c>
      <c r="Q1668" s="22">
        <f t="shared" si="482"/>
        <v>2.1262500000000002</v>
      </c>
      <c r="R1668" s="22">
        <f t="shared" si="483"/>
        <v>8.5050000000000008</v>
      </c>
      <c r="S1668" s="22">
        <f t="shared" si="484"/>
        <v>163.785</v>
      </c>
      <c r="U1668" s="22">
        <v>189.29999999999998</v>
      </c>
      <c r="V1668" s="23">
        <v>20</v>
      </c>
      <c r="W1668" s="41">
        <v>20</v>
      </c>
      <c r="X1668" s="23">
        <f t="shared" si="485"/>
        <v>0</v>
      </c>
      <c r="Y1668" s="24">
        <f t="shared" si="486"/>
        <v>0</v>
      </c>
      <c r="Z1668" s="24">
        <f t="shared" si="487"/>
        <v>89</v>
      </c>
      <c r="AA1668" s="22">
        <f t="shared" si="488"/>
        <v>2.1269662921348313</v>
      </c>
      <c r="AB1668" s="22">
        <f t="shared" si="489"/>
        <v>25.523595505617976</v>
      </c>
      <c r="AC1668" s="22">
        <f t="shared" si="490"/>
        <v>163.77640449438201</v>
      </c>
      <c r="AD1668" s="22">
        <f t="shared" si="491"/>
        <v>-8.5955056179898293E-3</v>
      </c>
      <c r="AE1668" s="24"/>
      <c r="AF1668" s="4">
        <v>25.523595505617976</v>
      </c>
      <c r="AG1668" s="4">
        <v>0</v>
      </c>
      <c r="AH1668" s="4">
        <f t="shared" si="492"/>
        <v>25.523595505617976</v>
      </c>
    </row>
    <row r="1669" spans="1:34">
      <c r="A1669" s="16" t="s">
        <v>3605</v>
      </c>
      <c r="B1669" s="16" t="s">
        <v>3606</v>
      </c>
      <c r="C1669" s="16" t="s">
        <v>3607</v>
      </c>
      <c r="D1669" s="19">
        <v>39965</v>
      </c>
      <c r="E1669" s="16" t="s">
        <v>45</v>
      </c>
      <c r="F1669" s="20">
        <v>0</v>
      </c>
      <c r="G1669" s="20">
        <v>0</v>
      </c>
      <c r="H1669" s="20">
        <v>0</v>
      </c>
      <c r="I1669" s="20">
        <v>0</v>
      </c>
      <c r="J1669" s="21">
        <f t="shared" si="480"/>
        <v>0</v>
      </c>
      <c r="K1669" s="22">
        <v>595.25</v>
      </c>
      <c r="L1669" s="19">
        <v>44804</v>
      </c>
      <c r="M1669" s="22">
        <v>0</v>
      </c>
      <c r="N1669" s="22">
        <v>595.25</v>
      </c>
      <c r="O1669" s="22">
        <f t="shared" si="481"/>
        <v>595.25</v>
      </c>
      <c r="P1669" s="22">
        <v>0</v>
      </c>
      <c r="Q1669" s="22">
        <f t="shared" si="482"/>
        <v>0</v>
      </c>
      <c r="R1669" s="22">
        <f t="shared" si="483"/>
        <v>0</v>
      </c>
      <c r="S1669" s="22">
        <f t="shared" si="484"/>
        <v>595.25</v>
      </c>
      <c r="U1669" s="22">
        <v>595.25</v>
      </c>
      <c r="V1669" s="23">
        <v>0</v>
      </c>
      <c r="W1669" s="41">
        <v>0</v>
      </c>
      <c r="X1669" s="23">
        <f t="shared" si="485"/>
        <v>0</v>
      </c>
      <c r="Y1669" s="24">
        <f t="shared" si="486"/>
        <v>0</v>
      </c>
      <c r="Z1669" s="24">
        <v>0</v>
      </c>
      <c r="AA1669" s="22">
        <v>0</v>
      </c>
      <c r="AB1669" s="22">
        <f t="shared" si="489"/>
        <v>0</v>
      </c>
      <c r="AC1669" s="22">
        <f t="shared" si="490"/>
        <v>595.25</v>
      </c>
      <c r="AD1669" s="22">
        <f t="shared" si="491"/>
        <v>0</v>
      </c>
      <c r="AE1669" s="24"/>
      <c r="AF1669" s="4">
        <v>0</v>
      </c>
      <c r="AG1669" s="4">
        <v>0</v>
      </c>
      <c r="AH1669" s="4">
        <f t="shared" si="492"/>
        <v>0</v>
      </c>
    </row>
    <row r="1670" spans="1:34">
      <c r="A1670" s="16" t="s">
        <v>3608</v>
      </c>
      <c r="B1670" s="16" t="s">
        <v>3609</v>
      </c>
      <c r="C1670" s="16" t="s">
        <v>3607</v>
      </c>
      <c r="D1670" s="19">
        <v>39965</v>
      </c>
      <c r="E1670" s="16" t="s">
        <v>111</v>
      </c>
      <c r="F1670" s="20">
        <v>20</v>
      </c>
      <c r="G1670" s="20">
        <v>0</v>
      </c>
      <c r="H1670" s="20">
        <v>6</v>
      </c>
      <c r="I1670" s="20">
        <v>9</v>
      </c>
      <c r="J1670" s="21">
        <f t="shared" si="480"/>
        <v>81</v>
      </c>
      <c r="K1670" s="22">
        <v>-595.21</v>
      </c>
      <c r="L1670" s="19">
        <v>44804</v>
      </c>
      <c r="M1670" s="22">
        <v>-394.32</v>
      </c>
      <c r="N1670" s="22">
        <v>-200.89</v>
      </c>
      <c r="O1670" s="22">
        <f t="shared" si="481"/>
        <v>-220.73</v>
      </c>
      <c r="P1670" s="22">
        <v>-19.84</v>
      </c>
      <c r="Q1670" s="22">
        <f t="shared" si="482"/>
        <v>-2.48</v>
      </c>
      <c r="R1670" s="22">
        <f t="shared" si="483"/>
        <v>-9.92</v>
      </c>
      <c r="S1670" s="22">
        <f t="shared" si="484"/>
        <v>-190.97</v>
      </c>
      <c r="U1670" s="22">
        <v>-220.73</v>
      </c>
      <c r="V1670" s="23">
        <v>20</v>
      </c>
      <c r="W1670" s="41">
        <v>20</v>
      </c>
      <c r="X1670" s="23">
        <f t="shared" si="485"/>
        <v>0</v>
      </c>
      <c r="Y1670" s="24">
        <f t="shared" si="486"/>
        <v>0</v>
      </c>
      <c r="Z1670" s="24">
        <f t="shared" si="487"/>
        <v>89</v>
      </c>
      <c r="AA1670" s="22">
        <f t="shared" si="488"/>
        <v>-2.4801123595505619</v>
      </c>
      <c r="AB1670" s="22">
        <f t="shared" si="489"/>
        <v>-29.761348314606742</v>
      </c>
      <c r="AC1670" s="22">
        <f t="shared" si="490"/>
        <v>-190.96865168539324</v>
      </c>
      <c r="AD1670" s="22">
        <f t="shared" si="491"/>
        <v>1.3483146067585494E-3</v>
      </c>
      <c r="AE1670" s="24"/>
      <c r="AF1670" s="4">
        <v>-29.761348314606742</v>
      </c>
      <c r="AG1670" s="4">
        <v>0</v>
      </c>
      <c r="AH1670" s="4">
        <f t="shared" si="492"/>
        <v>-29.761348314606742</v>
      </c>
    </row>
    <row r="1671" spans="1:34">
      <c r="A1671" s="16" t="s">
        <v>3610</v>
      </c>
      <c r="B1671" s="16" t="s">
        <v>3611</v>
      </c>
      <c r="C1671" s="16" t="s">
        <v>3612</v>
      </c>
      <c r="D1671" s="19">
        <v>39995</v>
      </c>
      <c r="E1671" s="16" t="s">
        <v>111</v>
      </c>
      <c r="F1671" s="20">
        <v>20</v>
      </c>
      <c r="G1671" s="20">
        <v>0</v>
      </c>
      <c r="H1671" s="20">
        <v>6</v>
      </c>
      <c r="I1671" s="20">
        <v>10</v>
      </c>
      <c r="J1671" s="21">
        <f t="shared" si="480"/>
        <v>82</v>
      </c>
      <c r="K1671" s="22">
        <v>36.36</v>
      </c>
      <c r="L1671" s="19">
        <v>44804</v>
      </c>
      <c r="M1671" s="22">
        <v>23.96</v>
      </c>
      <c r="N1671" s="22">
        <v>12.4</v>
      </c>
      <c r="O1671" s="22">
        <f t="shared" si="481"/>
        <v>13.61</v>
      </c>
      <c r="P1671" s="22">
        <v>1.21</v>
      </c>
      <c r="Q1671" s="22">
        <f t="shared" si="482"/>
        <v>0.15125</v>
      </c>
      <c r="R1671" s="22">
        <f t="shared" si="483"/>
        <v>0.60499999999999998</v>
      </c>
      <c r="S1671" s="22">
        <f t="shared" si="484"/>
        <v>11.794999999999998</v>
      </c>
      <c r="U1671" s="22">
        <v>13.61</v>
      </c>
      <c r="V1671" s="23">
        <v>20</v>
      </c>
      <c r="W1671" s="41">
        <v>20</v>
      </c>
      <c r="X1671" s="23">
        <f t="shared" si="485"/>
        <v>0</v>
      </c>
      <c r="Y1671" s="24">
        <f t="shared" si="486"/>
        <v>0</v>
      </c>
      <c r="Z1671" s="24">
        <f t="shared" si="487"/>
        <v>90</v>
      </c>
      <c r="AA1671" s="22">
        <f t="shared" si="488"/>
        <v>0.1512222222222222</v>
      </c>
      <c r="AB1671" s="22">
        <f t="shared" si="489"/>
        <v>1.8146666666666664</v>
      </c>
      <c r="AC1671" s="22">
        <f t="shared" si="490"/>
        <v>11.795333333333334</v>
      </c>
      <c r="AD1671" s="22">
        <f t="shared" si="491"/>
        <v>3.3333333333551707E-4</v>
      </c>
      <c r="AE1671" s="24"/>
      <c r="AF1671" s="4">
        <v>1.8146666666666664</v>
      </c>
      <c r="AG1671" s="4">
        <v>0</v>
      </c>
      <c r="AH1671" s="4">
        <f t="shared" si="492"/>
        <v>1.8146666666666664</v>
      </c>
    </row>
    <row r="1672" spans="1:34">
      <c r="A1672" s="16" t="s">
        <v>3613</v>
      </c>
      <c r="B1672" s="16" t="s">
        <v>3614</v>
      </c>
      <c r="C1672" s="16" t="s">
        <v>2308</v>
      </c>
      <c r="D1672" s="19">
        <v>39995</v>
      </c>
      <c r="E1672" s="16" t="s">
        <v>111</v>
      </c>
      <c r="F1672" s="20">
        <v>20</v>
      </c>
      <c r="G1672" s="20">
        <v>0</v>
      </c>
      <c r="H1672" s="20">
        <v>6</v>
      </c>
      <c r="I1672" s="20">
        <v>10</v>
      </c>
      <c r="J1672" s="21">
        <f t="shared" si="480"/>
        <v>82</v>
      </c>
      <c r="K1672" s="22">
        <v>915.72</v>
      </c>
      <c r="L1672" s="19">
        <v>44804</v>
      </c>
      <c r="M1672" s="22">
        <v>602.9</v>
      </c>
      <c r="N1672" s="22">
        <v>312.82</v>
      </c>
      <c r="O1672" s="22">
        <f t="shared" si="481"/>
        <v>343.34</v>
      </c>
      <c r="P1672" s="22">
        <v>30.52</v>
      </c>
      <c r="Q1672" s="22">
        <f t="shared" si="482"/>
        <v>3.8149999999999999</v>
      </c>
      <c r="R1672" s="22">
        <f t="shared" si="483"/>
        <v>15.26</v>
      </c>
      <c r="S1672" s="22">
        <f t="shared" si="484"/>
        <v>297.56</v>
      </c>
      <c r="U1672" s="22">
        <v>343.34</v>
      </c>
      <c r="V1672" s="23">
        <v>20</v>
      </c>
      <c r="W1672" s="41">
        <v>20</v>
      </c>
      <c r="X1672" s="23">
        <f t="shared" si="485"/>
        <v>0</v>
      </c>
      <c r="Y1672" s="24">
        <f t="shared" si="486"/>
        <v>0</v>
      </c>
      <c r="Z1672" s="24">
        <f t="shared" si="487"/>
        <v>90</v>
      </c>
      <c r="AA1672" s="22">
        <f t="shared" si="488"/>
        <v>3.8148888888888886</v>
      </c>
      <c r="AB1672" s="22">
        <f t="shared" si="489"/>
        <v>45.778666666666666</v>
      </c>
      <c r="AC1672" s="22">
        <f t="shared" si="490"/>
        <v>297.56133333333332</v>
      </c>
      <c r="AD1672" s="22">
        <f t="shared" si="491"/>
        <v>1.333333333320752E-3</v>
      </c>
      <c r="AE1672" s="24"/>
      <c r="AF1672" s="4">
        <v>45.778666666666666</v>
      </c>
      <c r="AG1672" s="4">
        <v>0</v>
      </c>
      <c r="AH1672" s="4">
        <f t="shared" si="492"/>
        <v>45.778666666666666</v>
      </c>
    </row>
    <row r="1673" spans="1:34">
      <c r="A1673" s="16" t="s">
        <v>3615</v>
      </c>
      <c r="B1673" s="16" t="s">
        <v>3616</v>
      </c>
      <c r="C1673" s="16" t="s">
        <v>2268</v>
      </c>
      <c r="D1673" s="19">
        <v>39995</v>
      </c>
      <c r="E1673" s="16" t="s">
        <v>111</v>
      </c>
      <c r="F1673" s="20">
        <v>20</v>
      </c>
      <c r="G1673" s="20">
        <v>0</v>
      </c>
      <c r="H1673" s="20">
        <v>6</v>
      </c>
      <c r="I1673" s="20">
        <v>10</v>
      </c>
      <c r="J1673" s="21">
        <f t="shared" si="480"/>
        <v>82</v>
      </c>
      <c r="K1673" s="22">
        <v>182.61</v>
      </c>
      <c r="L1673" s="19">
        <v>44804</v>
      </c>
      <c r="M1673" s="22">
        <v>120.17</v>
      </c>
      <c r="N1673" s="22">
        <v>62.44</v>
      </c>
      <c r="O1673" s="22">
        <f t="shared" si="481"/>
        <v>68.52</v>
      </c>
      <c r="P1673" s="22">
        <v>6.08</v>
      </c>
      <c r="Q1673" s="22">
        <f t="shared" si="482"/>
        <v>0.76</v>
      </c>
      <c r="R1673" s="22">
        <f t="shared" si="483"/>
        <v>3.04</v>
      </c>
      <c r="S1673" s="22">
        <f t="shared" si="484"/>
        <v>59.4</v>
      </c>
      <c r="U1673" s="22">
        <v>68.52</v>
      </c>
      <c r="V1673" s="23">
        <v>20</v>
      </c>
      <c r="W1673" s="41">
        <v>20</v>
      </c>
      <c r="X1673" s="23">
        <f t="shared" si="485"/>
        <v>0</v>
      </c>
      <c r="Y1673" s="24">
        <f t="shared" si="486"/>
        <v>0</v>
      </c>
      <c r="Z1673" s="24">
        <f t="shared" si="487"/>
        <v>90</v>
      </c>
      <c r="AA1673" s="22">
        <f t="shared" si="488"/>
        <v>0.76133333333333331</v>
      </c>
      <c r="AB1673" s="22">
        <f t="shared" si="489"/>
        <v>9.1359999999999992</v>
      </c>
      <c r="AC1673" s="22">
        <f t="shared" si="490"/>
        <v>59.384</v>
      </c>
      <c r="AD1673" s="22">
        <f t="shared" si="491"/>
        <v>-1.5999999999998238E-2</v>
      </c>
      <c r="AE1673" s="24"/>
      <c r="AF1673" s="4">
        <v>9.1359999999999992</v>
      </c>
      <c r="AG1673" s="4">
        <v>0</v>
      </c>
      <c r="AH1673" s="4">
        <f t="shared" si="492"/>
        <v>9.1359999999999992</v>
      </c>
    </row>
    <row r="1674" spans="1:34">
      <c r="A1674" s="16" t="s">
        <v>3617</v>
      </c>
      <c r="B1674" s="16" t="s">
        <v>3618</v>
      </c>
      <c r="C1674" s="16" t="s">
        <v>1714</v>
      </c>
      <c r="D1674" s="19">
        <v>39995</v>
      </c>
      <c r="E1674" s="16" t="s">
        <v>111</v>
      </c>
      <c r="F1674" s="20">
        <v>20</v>
      </c>
      <c r="G1674" s="20">
        <v>0</v>
      </c>
      <c r="H1674" s="20">
        <v>6</v>
      </c>
      <c r="I1674" s="20">
        <v>10</v>
      </c>
      <c r="J1674" s="21">
        <f t="shared" si="480"/>
        <v>82</v>
      </c>
      <c r="K1674" s="22">
        <v>124.95</v>
      </c>
      <c r="L1674" s="19">
        <v>44804</v>
      </c>
      <c r="M1674" s="22">
        <v>82.28</v>
      </c>
      <c r="N1674" s="22">
        <v>42.67</v>
      </c>
      <c r="O1674" s="22">
        <f t="shared" si="481"/>
        <v>46.83</v>
      </c>
      <c r="P1674" s="22">
        <v>4.16</v>
      </c>
      <c r="Q1674" s="22">
        <f t="shared" si="482"/>
        <v>0.52</v>
      </c>
      <c r="R1674" s="22">
        <f t="shared" si="483"/>
        <v>2.08</v>
      </c>
      <c r="S1674" s="22">
        <f t="shared" si="484"/>
        <v>40.590000000000003</v>
      </c>
      <c r="U1674" s="22">
        <v>46.83</v>
      </c>
      <c r="V1674" s="23">
        <v>20</v>
      </c>
      <c r="W1674" s="41">
        <v>20</v>
      </c>
      <c r="X1674" s="23">
        <f t="shared" si="485"/>
        <v>0</v>
      </c>
      <c r="Y1674" s="24">
        <f t="shared" si="486"/>
        <v>0</v>
      </c>
      <c r="Z1674" s="24">
        <f t="shared" si="487"/>
        <v>90</v>
      </c>
      <c r="AA1674" s="22">
        <f t="shared" si="488"/>
        <v>0.52033333333333331</v>
      </c>
      <c r="AB1674" s="22">
        <f t="shared" si="489"/>
        <v>6.2439999999999998</v>
      </c>
      <c r="AC1674" s="22">
        <f t="shared" si="490"/>
        <v>40.585999999999999</v>
      </c>
      <c r="AD1674" s="22">
        <f t="shared" si="491"/>
        <v>-4.0000000000048885E-3</v>
      </c>
      <c r="AE1674" s="24"/>
      <c r="AF1674" s="4">
        <v>6.2439999999999998</v>
      </c>
      <c r="AG1674" s="4">
        <v>0</v>
      </c>
      <c r="AH1674" s="4">
        <f t="shared" si="492"/>
        <v>6.2439999999999998</v>
      </c>
    </row>
    <row r="1675" spans="1:34">
      <c r="A1675" s="16" t="s">
        <v>3619</v>
      </c>
      <c r="B1675" s="16" t="s">
        <v>3620</v>
      </c>
      <c r="C1675" s="16" t="s">
        <v>2308</v>
      </c>
      <c r="D1675" s="19">
        <v>40026</v>
      </c>
      <c r="E1675" s="16" t="s">
        <v>111</v>
      </c>
      <c r="F1675" s="20">
        <v>20</v>
      </c>
      <c r="G1675" s="20">
        <v>0</v>
      </c>
      <c r="H1675" s="20">
        <v>6</v>
      </c>
      <c r="I1675" s="20">
        <v>11</v>
      </c>
      <c r="J1675" s="21">
        <f t="shared" si="480"/>
        <v>83</v>
      </c>
      <c r="K1675" s="22">
        <v>1421.96</v>
      </c>
      <c r="L1675" s="19">
        <v>44804</v>
      </c>
      <c r="M1675" s="22">
        <v>930.24</v>
      </c>
      <c r="N1675" s="22">
        <v>491.72</v>
      </c>
      <c r="O1675" s="22">
        <f t="shared" si="481"/>
        <v>539.12</v>
      </c>
      <c r="P1675" s="22">
        <v>47.4</v>
      </c>
      <c r="Q1675" s="22">
        <f t="shared" si="482"/>
        <v>5.9249999999999998</v>
      </c>
      <c r="R1675" s="22">
        <f t="shared" si="483"/>
        <v>23.7</v>
      </c>
      <c r="S1675" s="22">
        <f t="shared" si="484"/>
        <v>468.02000000000004</v>
      </c>
      <c r="U1675" s="22">
        <v>539.12</v>
      </c>
      <c r="V1675" s="23">
        <v>20</v>
      </c>
      <c r="W1675" s="41">
        <v>20</v>
      </c>
      <c r="X1675" s="23">
        <f t="shared" si="485"/>
        <v>0</v>
      </c>
      <c r="Y1675" s="24">
        <f t="shared" si="486"/>
        <v>0</v>
      </c>
      <c r="Z1675" s="24">
        <f t="shared" si="487"/>
        <v>91</v>
      </c>
      <c r="AA1675" s="22">
        <f t="shared" si="488"/>
        <v>5.9243956043956043</v>
      </c>
      <c r="AB1675" s="22">
        <f t="shared" si="489"/>
        <v>71.092747252747245</v>
      </c>
      <c r="AC1675" s="22">
        <f t="shared" si="490"/>
        <v>468.02725274725276</v>
      </c>
      <c r="AD1675" s="22">
        <f t="shared" si="491"/>
        <v>7.2527472527212922E-3</v>
      </c>
      <c r="AE1675" s="24"/>
      <c r="AF1675" s="4">
        <v>71.092747252747245</v>
      </c>
      <c r="AG1675" s="4">
        <v>0</v>
      </c>
      <c r="AH1675" s="4">
        <f t="shared" si="492"/>
        <v>71.092747252747245</v>
      </c>
    </row>
    <row r="1676" spans="1:34">
      <c r="A1676" s="16" t="s">
        <v>3621</v>
      </c>
      <c r="B1676" s="16" t="s">
        <v>3622</v>
      </c>
      <c r="C1676" s="16" t="s">
        <v>2573</v>
      </c>
      <c r="D1676" s="19">
        <v>40026</v>
      </c>
      <c r="E1676" s="16" t="s">
        <v>111</v>
      </c>
      <c r="F1676" s="20">
        <v>20</v>
      </c>
      <c r="G1676" s="20">
        <v>0</v>
      </c>
      <c r="H1676" s="20">
        <v>6</v>
      </c>
      <c r="I1676" s="20">
        <v>11</v>
      </c>
      <c r="J1676" s="21">
        <f t="shared" si="480"/>
        <v>83</v>
      </c>
      <c r="K1676" s="22">
        <v>877.81</v>
      </c>
      <c r="L1676" s="19">
        <v>44804</v>
      </c>
      <c r="M1676" s="22">
        <v>574.24</v>
      </c>
      <c r="N1676" s="22">
        <v>303.57</v>
      </c>
      <c r="O1676" s="22">
        <f t="shared" si="481"/>
        <v>332.83</v>
      </c>
      <c r="P1676" s="22">
        <v>29.26</v>
      </c>
      <c r="Q1676" s="22">
        <f t="shared" si="482"/>
        <v>3.6575000000000002</v>
      </c>
      <c r="R1676" s="22">
        <f t="shared" si="483"/>
        <v>14.63</v>
      </c>
      <c r="S1676" s="22">
        <f t="shared" si="484"/>
        <v>288.94</v>
      </c>
      <c r="U1676" s="22">
        <v>332.83</v>
      </c>
      <c r="V1676" s="23">
        <v>20</v>
      </c>
      <c r="W1676" s="41">
        <v>20</v>
      </c>
      <c r="X1676" s="23">
        <f t="shared" si="485"/>
        <v>0</v>
      </c>
      <c r="Y1676" s="24">
        <f t="shared" si="486"/>
        <v>0</v>
      </c>
      <c r="Z1676" s="24">
        <f t="shared" si="487"/>
        <v>91</v>
      </c>
      <c r="AA1676" s="22">
        <f t="shared" si="488"/>
        <v>3.6574725274725273</v>
      </c>
      <c r="AB1676" s="22">
        <f t="shared" si="489"/>
        <v>43.889670329670324</v>
      </c>
      <c r="AC1676" s="22">
        <f t="shared" si="490"/>
        <v>288.94032967032967</v>
      </c>
      <c r="AD1676" s="22">
        <f t="shared" si="491"/>
        <v>3.2967032967690102E-4</v>
      </c>
      <c r="AE1676" s="24"/>
      <c r="AF1676" s="4">
        <v>43.889670329670324</v>
      </c>
      <c r="AG1676" s="4">
        <v>0</v>
      </c>
      <c r="AH1676" s="4">
        <f t="shared" si="492"/>
        <v>43.889670329670324</v>
      </c>
    </row>
    <row r="1677" spans="1:34">
      <c r="A1677" s="16" t="s">
        <v>3623</v>
      </c>
      <c r="B1677" s="16" t="s">
        <v>3624</v>
      </c>
      <c r="C1677" s="16" t="s">
        <v>3625</v>
      </c>
      <c r="D1677" s="19">
        <v>40057</v>
      </c>
      <c r="E1677" s="16" t="s">
        <v>111</v>
      </c>
      <c r="F1677" s="20">
        <v>20</v>
      </c>
      <c r="G1677" s="20">
        <v>0</v>
      </c>
      <c r="H1677" s="20">
        <v>7</v>
      </c>
      <c r="I1677" s="20">
        <v>0</v>
      </c>
      <c r="J1677" s="21">
        <f t="shared" si="480"/>
        <v>84</v>
      </c>
      <c r="K1677" s="22">
        <v>-74.239999999999995</v>
      </c>
      <c r="L1677" s="19">
        <v>44804</v>
      </c>
      <c r="M1677" s="22">
        <v>-48.24</v>
      </c>
      <c r="N1677" s="22">
        <v>-26</v>
      </c>
      <c r="O1677" s="22">
        <f t="shared" si="481"/>
        <v>-28.47</v>
      </c>
      <c r="P1677" s="22">
        <v>-2.4700000000000002</v>
      </c>
      <c r="Q1677" s="22">
        <f t="shared" si="482"/>
        <v>-0.30875000000000002</v>
      </c>
      <c r="R1677" s="22">
        <f t="shared" si="483"/>
        <v>-1.2350000000000001</v>
      </c>
      <c r="S1677" s="22">
        <f t="shared" si="484"/>
        <v>-24.765000000000001</v>
      </c>
      <c r="U1677" s="22">
        <v>-28.47</v>
      </c>
      <c r="V1677" s="23">
        <v>20</v>
      </c>
      <c r="W1677" s="41">
        <v>20</v>
      </c>
      <c r="X1677" s="23">
        <f t="shared" si="485"/>
        <v>0</v>
      </c>
      <c r="Y1677" s="24">
        <f t="shared" si="486"/>
        <v>0</v>
      </c>
      <c r="Z1677" s="24">
        <f t="shared" si="487"/>
        <v>92</v>
      </c>
      <c r="AA1677" s="22">
        <f t="shared" si="488"/>
        <v>-0.30945652173913041</v>
      </c>
      <c r="AB1677" s="22">
        <f t="shared" si="489"/>
        <v>-3.7134782608695649</v>
      </c>
      <c r="AC1677" s="22">
        <f t="shared" si="490"/>
        <v>-24.756521739130434</v>
      </c>
      <c r="AD1677" s="22">
        <f t="shared" si="491"/>
        <v>8.4782608695661565E-3</v>
      </c>
      <c r="AE1677" s="24"/>
      <c r="AF1677" s="4">
        <v>-3.7134782608695649</v>
      </c>
      <c r="AG1677" s="4">
        <v>0</v>
      </c>
      <c r="AH1677" s="4">
        <f t="shared" si="492"/>
        <v>-3.7134782608695649</v>
      </c>
    </row>
    <row r="1678" spans="1:34">
      <c r="A1678" s="16" t="s">
        <v>3626</v>
      </c>
      <c r="B1678" s="16" t="s">
        <v>3627</v>
      </c>
      <c r="C1678" s="16" t="s">
        <v>3625</v>
      </c>
      <c r="D1678" s="19">
        <v>40057</v>
      </c>
      <c r="E1678" s="16" t="s">
        <v>45</v>
      </c>
      <c r="F1678" s="20">
        <v>0</v>
      </c>
      <c r="G1678" s="20">
        <v>0</v>
      </c>
      <c r="H1678" s="20">
        <v>0</v>
      </c>
      <c r="I1678" s="20">
        <v>0</v>
      </c>
      <c r="J1678" s="21">
        <f t="shared" si="480"/>
        <v>0</v>
      </c>
      <c r="K1678" s="22">
        <v>74.739999999999995</v>
      </c>
      <c r="L1678" s="19">
        <v>44804</v>
      </c>
      <c r="M1678" s="22">
        <v>0</v>
      </c>
      <c r="N1678" s="22">
        <v>74.739999999999995</v>
      </c>
      <c r="O1678" s="22">
        <f t="shared" si="481"/>
        <v>74.739999999999995</v>
      </c>
      <c r="P1678" s="22">
        <v>0</v>
      </c>
      <c r="Q1678" s="22">
        <f t="shared" si="482"/>
        <v>0</v>
      </c>
      <c r="R1678" s="22">
        <f t="shared" si="483"/>
        <v>0</v>
      </c>
      <c r="S1678" s="22">
        <f t="shared" si="484"/>
        <v>74.739999999999995</v>
      </c>
      <c r="U1678" s="22">
        <v>74.739999999999995</v>
      </c>
      <c r="V1678" s="23">
        <v>0</v>
      </c>
      <c r="W1678" s="41">
        <v>0</v>
      </c>
      <c r="X1678" s="23">
        <f t="shared" si="485"/>
        <v>0</v>
      </c>
      <c r="Y1678" s="24">
        <f t="shared" si="486"/>
        <v>0</v>
      </c>
      <c r="Z1678" s="24">
        <v>0</v>
      </c>
      <c r="AA1678" s="22">
        <v>0</v>
      </c>
      <c r="AB1678" s="22">
        <f t="shared" si="489"/>
        <v>0</v>
      </c>
      <c r="AC1678" s="22">
        <f t="shared" si="490"/>
        <v>74.739999999999995</v>
      </c>
      <c r="AD1678" s="22">
        <f t="shared" si="491"/>
        <v>0</v>
      </c>
      <c r="AE1678" s="24"/>
      <c r="AF1678" s="4">
        <v>0</v>
      </c>
      <c r="AG1678" s="4">
        <v>0</v>
      </c>
      <c r="AH1678" s="4">
        <f t="shared" si="492"/>
        <v>0</v>
      </c>
    </row>
    <row r="1679" spans="1:34">
      <c r="A1679" s="16" t="s">
        <v>3628</v>
      </c>
      <c r="B1679" s="16" t="s">
        <v>3629</v>
      </c>
      <c r="C1679" s="16" t="s">
        <v>3630</v>
      </c>
      <c r="D1679" s="19">
        <v>40057</v>
      </c>
      <c r="E1679" s="16" t="s">
        <v>111</v>
      </c>
      <c r="F1679" s="20">
        <v>20</v>
      </c>
      <c r="G1679" s="20">
        <v>0</v>
      </c>
      <c r="H1679" s="20">
        <v>7</v>
      </c>
      <c r="I1679" s="20">
        <v>0</v>
      </c>
      <c r="J1679" s="21">
        <f t="shared" si="480"/>
        <v>84</v>
      </c>
      <c r="K1679" s="22">
        <v>1648.7</v>
      </c>
      <c r="L1679" s="19">
        <v>44804</v>
      </c>
      <c r="M1679" s="22">
        <v>1071.72</v>
      </c>
      <c r="N1679" s="22">
        <v>576.98</v>
      </c>
      <c r="O1679" s="22">
        <f t="shared" si="481"/>
        <v>631.94000000000005</v>
      </c>
      <c r="P1679" s="22">
        <v>54.96</v>
      </c>
      <c r="Q1679" s="22">
        <f t="shared" si="482"/>
        <v>6.87</v>
      </c>
      <c r="R1679" s="22">
        <f t="shared" si="483"/>
        <v>27.48</v>
      </c>
      <c r="S1679" s="22">
        <f t="shared" si="484"/>
        <v>549.5</v>
      </c>
      <c r="U1679" s="22">
        <v>631.94000000000005</v>
      </c>
      <c r="V1679" s="23">
        <v>20</v>
      </c>
      <c r="W1679" s="41">
        <v>20</v>
      </c>
      <c r="X1679" s="23">
        <f t="shared" si="485"/>
        <v>0</v>
      </c>
      <c r="Y1679" s="24">
        <f t="shared" si="486"/>
        <v>0</v>
      </c>
      <c r="Z1679" s="24">
        <f t="shared" si="487"/>
        <v>92</v>
      </c>
      <c r="AA1679" s="22">
        <f t="shared" si="488"/>
        <v>6.868913043478261</v>
      </c>
      <c r="AB1679" s="22">
        <f t="shared" si="489"/>
        <v>82.426956521739129</v>
      </c>
      <c r="AC1679" s="22">
        <f t="shared" si="490"/>
        <v>549.5130434782609</v>
      </c>
      <c r="AD1679" s="22">
        <f t="shared" si="491"/>
        <v>1.3043478260897245E-2</v>
      </c>
      <c r="AE1679" s="24"/>
      <c r="AF1679" s="4">
        <v>82.426956521739129</v>
      </c>
      <c r="AG1679" s="4">
        <v>0</v>
      </c>
      <c r="AH1679" s="4">
        <f t="shared" si="492"/>
        <v>82.426956521739129</v>
      </c>
    </row>
    <row r="1680" spans="1:34">
      <c r="A1680" s="16" t="s">
        <v>3631</v>
      </c>
      <c r="B1680" s="16" t="s">
        <v>3632</v>
      </c>
      <c r="C1680" s="16" t="s">
        <v>2308</v>
      </c>
      <c r="D1680" s="19">
        <v>40057</v>
      </c>
      <c r="E1680" s="16" t="s">
        <v>111</v>
      </c>
      <c r="F1680" s="20">
        <v>20</v>
      </c>
      <c r="G1680" s="20">
        <v>0</v>
      </c>
      <c r="H1680" s="20">
        <v>7</v>
      </c>
      <c r="I1680" s="20">
        <v>0</v>
      </c>
      <c r="J1680" s="21">
        <f t="shared" si="480"/>
        <v>84</v>
      </c>
      <c r="K1680" s="22">
        <v>710.25</v>
      </c>
      <c r="L1680" s="19">
        <v>44804</v>
      </c>
      <c r="M1680" s="22">
        <v>461.64</v>
      </c>
      <c r="N1680" s="22">
        <v>248.61</v>
      </c>
      <c r="O1680" s="22">
        <f t="shared" si="481"/>
        <v>272.28000000000003</v>
      </c>
      <c r="P1680" s="22">
        <v>23.67</v>
      </c>
      <c r="Q1680" s="22">
        <f t="shared" si="482"/>
        <v>2.9587500000000002</v>
      </c>
      <c r="R1680" s="22">
        <f t="shared" si="483"/>
        <v>11.835000000000001</v>
      </c>
      <c r="S1680" s="22">
        <f t="shared" si="484"/>
        <v>236.77500000000001</v>
      </c>
      <c r="U1680" s="22">
        <v>272.28000000000003</v>
      </c>
      <c r="V1680" s="23">
        <v>20</v>
      </c>
      <c r="W1680" s="41">
        <v>20</v>
      </c>
      <c r="X1680" s="23">
        <f t="shared" si="485"/>
        <v>0</v>
      </c>
      <c r="Y1680" s="24">
        <f t="shared" si="486"/>
        <v>0</v>
      </c>
      <c r="Z1680" s="24">
        <f t="shared" si="487"/>
        <v>92</v>
      </c>
      <c r="AA1680" s="22">
        <f t="shared" si="488"/>
        <v>2.9595652173913045</v>
      </c>
      <c r="AB1680" s="22">
        <f t="shared" si="489"/>
        <v>35.514782608695654</v>
      </c>
      <c r="AC1680" s="22">
        <f t="shared" si="490"/>
        <v>236.76521739130436</v>
      </c>
      <c r="AD1680" s="22">
        <f t="shared" si="491"/>
        <v>-9.7826086956445124E-3</v>
      </c>
      <c r="AE1680" s="24"/>
      <c r="AF1680" s="4">
        <v>35.514782608695654</v>
      </c>
      <c r="AG1680" s="4">
        <v>0</v>
      </c>
      <c r="AH1680" s="4">
        <f t="shared" si="492"/>
        <v>35.514782608695654</v>
      </c>
    </row>
    <row r="1681" spans="1:34">
      <c r="A1681" s="16" t="s">
        <v>3633</v>
      </c>
      <c r="B1681" s="16" t="s">
        <v>3634</v>
      </c>
      <c r="C1681" s="16" t="s">
        <v>3635</v>
      </c>
      <c r="D1681" s="19">
        <v>40087</v>
      </c>
      <c r="E1681" s="16" t="s">
        <v>111</v>
      </c>
      <c r="F1681" s="20">
        <v>20</v>
      </c>
      <c r="G1681" s="20">
        <v>0</v>
      </c>
      <c r="H1681" s="20">
        <v>7</v>
      </c>
      <c r="I1681" s="20">
        <v>1</v>
      </c>
      <c r="J1681" s="21">
        <f t="shared" si="480"/>
        <v>85</v>
      </c>
      <c r="K1681" s="22">
        <v>-41</v>
      </c>
      <c r="L1681" s="19">
        <v>44804</v>
      </c>
      <c r="M1681" s="22">
        <v>-26.47</v>
      </c>
      <c r="N1681" s="22">
        <v>-14.53</v>
      </c>
      <c r="O1681" s="22">
        <f t="shared" si="481"/>
        <v>-15.889999999999999</v>
      </c>
      <c r="P1681" s="22">
        <v>-1.36</v>
      </c>
      <c r="Q1681" s="22">
        <f t="shared" si="482"/>
        <v>-0.17</v>
      </c>
      <c r="R1681" s="22">
        <f t="shared" si="483"/>
        <v>-0.68</v>
      </c>
      <c r="S1681" s="22">
        <f t="shared" si="484"/>
        <v>-13.85</v>
      </c>
      <c r="U1681" s="22">
        <v>-15.889999999999999</v>
      </c>
      <c r="V1681" s="23">
        <v>20</v>
      </c>
      <c r="W1681" s="41">
        <v>20</v>
      </c>
      <c r="X1681" s="23">
        <f t="shared" si="485"/>
        <v>0</v>
      </c>
      <c r="Y1681" s="24">
        <f t="shared" si="486"/>
        <v>0</v>
      </c>
      <c r="Z1681" s="24">
        <f t="shared" si="487"/>
        <v>93</v>
      </c>
      <c r="AA1681" s="22">
        <f t="shared" si="488"/>
        <v>-0.17086021505376342</v>
      </c>
      <c r="AB1681" s="22">
        <f t="shared" si="489"/>
        <v>-2.0503225806451608</v>
      </c>
      <c r="AC1681" s="22">
        <f t="shared" si="490"/>
        <v>-13.839677419354839</v>
      </c>
      <c r="AD1681" s="22">
        <f t="shared" si="491"/>
        <v>1.0322580645160784E-2</v>
      </c>
      <c r="AE1681" s="24"/>
      <c r="AF1681" s="4">
        <v>-2.0503225806451608</v>
      </c>
      <c r="AG1681" s="4">
        <v>0</v>
      </c>
      <c r="AH1681" s="4">
        <f t="shared" si="492"/>
        <v>-2.0503225806451608</v>
      </c>
    </row>
    <row r="1682" spans="1:34">
      <c r="A1682" s="16" t="s">
        <v>3636</v>
      </c>
      <c r="B1682" s="16" t="s">
        <v>3637</v>
      </c>
      <c r="C1682" s="16" t="s">
        <v>3635</v>
      </c>
      <c r="D1682" s="19">
        <v>40087</v>
      </c>
      <c r="E1682" s="16" t="s">
        <v>45</v>
      </c>
      <c r="F1682" s="20">
        <v>0</v>
      </c>
      <c r="G1682" s="20">
        <v>0</v>
      </c>
      <c r="H1682" s="20">
        <v>0</v>
      </c>
      <c r="I1682" s="20">
        <v>0</v>
      </c>
      <c r="J1682" s="21">
        <f t="shared" si="480"/>
        <v>0</v>
      </c>
      <c r="K1682" s="22">
        <v>41</v>
      </c>
      <c r="L1682" s="19">
        <v>44804</v>
      </c>
      <c r="M1682" s="22">
        <v>0</v>
      </c>
      <c r="N1682" s="22">
        <v>41</v>
      </c>
      <c r="O1682" s="22">
        <f t="shared" si="481"/>
        <v>41</v>
      </c>
      <c r="P1682" s="22">
        <v>0</v>
      </c>
      <c r="Q1682" s="22">
        <f t="shared" si="482"/>
        <v>0</v>
      </c>
      <c r="R1682" s="22">
        <f t="shared" si="483"/>
        <v>0</v>
      </c>
      <c r="S1682" s="22">
        <f t="shared" si="484"/>
        <v>41</v>
      </c>
      <c r="U1682" s="22">
        <v>41</v>
      </c>
      <c r="V1682" s="23">
        <v>0</v>
      </c>
      <c r="W1682" s="41">
        <v>0</v>
      </c>
      <c r="X1682" s="23">
        <f t="shared" si="485"/>
        <v>0</v>
      </c>
      <c r="Y1682" s="24">
        <f t="shared" si="486"/>
        <v>0</v>
      </c>
      <c r="Z1682" s="24">
        <v>0</v>
      </c>
      <c r="AA1682" s="22">
        <v>0</v>
      </c>
      <c r="AB1682" s="22">
        <f t="shared" si="489"/>
        <v>0</v>
      </c>
      <c r="AC1682" s="22">
        <f t="shared" si="490"/>
        <v>41</v>
      </c>
      <c r="AD1682" s="22">
        <f t="shared" si="491"/>
        <v>0</v>
      </c>
      <c r="AE1682" s="24"/>
      <c r="AF1682" s="4">
        <v>0</v>
      </c>
      <c r="AG1682" s="4">
        <v>0</v>
      </c>
      <c r="AH1682" s="4">
        <f t="shared" si="492"/>
        <v>0</v>
      </c>
    </row>
    <row r="1683" spans="1:34">
      <c r="A1683" s="16" t="s">
        <v>3638</v>
      </c>
      <c r="B1683" s="16" t="s">
        <v>3639</v>
      </c>
      <c r="C1683" s="16" t="s">
        <v>3640</v>
      </c>
      <c r="D1683" s="19">
        <v>40087</v>
      </c>
      <c r="E1683" s="16" t="s">
        <v>111</v>
      </c>
      <c r="F1683" s="20">
        <v>20</v>
      </c>
      <c r="G1683" s="20">
        <v>0</v>
      </c>
      <c r="H1683" s="20">
        <v>7</v>
      </c>
      <c r="I1683" s="20">
        <v>1</v>
      </c>
      <c r="J1683" s="21">
        <f t="shared" si="480"/>
        <v>85</v>
      </c>
      <c r="K1683" s="22">
        <v>1062.5</v>
      </c>
      <c r="L1683" s="19">
        <v>44804</v>
      </c>
      <c r="M1683" s="22">
        <v>686.27</v>
      </c>
      <c r="N1683" s="22">
        <v>376.23</v>
      </c>
      <c r="O1683" s="22">
        <f t="shared" si="481"/>
        <v>411.65000000000003</v>
      </c>
      <c r="P1683" s="22">
        <v>35.42</v>
      </c>
      <c r="Q1683" s="22">
        <f t="shared" si="482"/>
        <v>4.4275000000000002</v>
      </c>
      <c r="R1683" s="22">
        <f t="shared" si="483"/>
        <v>17.71</v>
      </c>
      <c r="S1683" s="22">
        <f t="shared" si="484"/>
        <v>358.52000000000004</v>
      </c>
      <c r="U1683" s="22">
        <v>411.65000000000003</v>
      </c>
      <c r="V1683" s="23">
        <v>20</v>
      </c>
      <c r="W1683" s="41">
        <v>20</v>
      </c>
      <c r="X1683" s="23">
        <f t="shared" si="485"/>
        <v>0</v>
      </c>
      <c r="Y1683" s="24">
        <f t="shared" si="486"/>
        <v>0</v>
      </c>
      <c r="Z1683" s="24">
        <f t="shared" si="487"/>
        <v>93</v>
      </c>
      <c r="AA1683" s="22">
        <f t="shared" si="488"/>
        <v>4.4263440860215058</v>
      </c>
      <c r="AB1683" s="22">
        <f t="shared" si="489"/>
        <v>53.116129032258073</v>
      </c>
      <c r="AC1683" s="22">
        <f t="shared" si="490"/>
        <v>358.53387096774196</v>
      </c>
      <c r="AD1683" s="22">
        <f t="shared" si="491"/>
        <v>1.3870967741922868E-2</v>
      </c>
      <c r="AE1683" s="24"/>
      <c r="AF1683" s="4">
        <v>53.116129032258073</v>
      </c>
      <c r="AG1683" s="4">
        <v>0</v>
      </c>
      <c r="AH1683" s="4">
        <f t="shared" si="492"/>
        <v>53.116129032258073</v>
      </c>
    </row>
    <row r="1684" spans="1:34">
      <c r="A1684" s="16" t="s">
        <v>3641</v>
      </c>
      <c r="B1684" s="16" t="s">
        <v>3642</v>
      </c>
      <c r="C1684" s="16" t="s">
        <v>2308</v>
      </c>
      <c r="D1684" s="19">
        <v>40087</v>
      </c>
      <c r="E1684" s="16" t="s">
        <v>111</v>
      </c>
      <c r="F1684" s="20">
        <v>20</v>
      </c>
      <c r="G1684" s="20">
        <v>0</v>
      </c>
      <c r="H1684" s="20">
        <v>7</v>
      </c>
      <c r="I1684" s="20">
        <v>1</v>
      </c>
      <c r="J1684" s="21">
        <f t="shared" si="480"/>
        <v>85</v>
      </c>
      <c r="K1684" s="22">
        <v>734.6</v>
      </c>
      <c r="L1684" s="19">
        <v>44804</v>
      </c>
      <c r="M1684" s="22">
        <v>474.42</v>
      </c>
      <c r="N1684" s="22">
        <v>260.18</v>
      </c>
      <c r="O1684" s="22">
        <f t="shared" si="481"/>
        <v>284.66000000000003</v>
      </c>
      <c r="P1684" s="22">
        <v>24.48</v>
      </c>
      <c r="Q1684" s="22">
        <f t="shared" si="482"/>
        <v>3.06</v>
      </c>
      <c r="R1684" s="22">
        <f t="shared" si="483"/>
        <v>12.24</v>
      </c>
      <c r="S1684" s="22">
        <f t="shared" si="484"/>
        <v>247.94</v>
      </c>
      <c r="U1684" s="22">
        <v>284.66000000000003</v>
      </c>
      <c r="V1684" s="23">
        <v>20</v>
      </c>
      <c r="W1684" s="41">
        <v>20</v>
      </c>
      <c r="X1684" s="23">
        <f t="shared" si="485"/>
        <v>0</v>
      </c>
      <c r="Y1684" s="24">
        <f t="shared" si="486"/>
        <v>0</v>
      </c>
      <c r="Z1684" s="24">
        <f t="shared" si="487"/>
        <v>93</v>
      </c>
      <c r="AA1684" s="22">
        <f t="shared" si="488"/>
        <v>3.0608602150537636</v>
      </c>
      <c r="AB1684" s="22">
        <f t="shared" si="489"/>
        <v>36.730322580645165</v>
      </c>
      <c r="AC1684" s="22">
        <f t="shared" si="490"/>
        <v>247.92967741935485</v>
      </c>
      <c r="AD1684" s="22">
        <f t="shared" si="491"/>
        <v>-1.0322580645151902E-2</v>
      </c>
      <c r="AE1684" s="24"/>
      <c r="AF1684" s="4">
        <v>36.730322580645165</v>
      </c>
      <c r="AG1684" s="4">
        <v>0</v>
      </c>
      <c r="AH1684" s="4">
        <f t="shared" si="492"/>
        <v>36.730322580645165</v>
      </c>
    </row>
    <row r="1685" spans="1:34">
      <c r="A1685" s="16" t="s">
        <v>3643</v>
      </c>
      <c r="B1685" s="16" t="s">
        <v>3644</v>
      </c>
      <c r="C1685" s="16" t="s">
        <v>1714</v>
      </c>
      <c r="D1685" s="19">
        <v>40087</v>
      </c>
      <c r="E1685" s="16" t="s">
        <v>111</v>
      </c>
      <c r="F1685" s="20">
        <v>20</v>
      </c>
      <c r="G1685" s="20">
        <v>0</v>
      </c>
      <c r="H1685" s="20">
        <v>7</v>
      </c>
      <c r="I1685" s="20">
        <v>1</v>
      </c>
      <c r="J1685" s="21">
        <f t="shared" si="480"/>
        <v>85</v>
      </c>
      <c r="K1685" s="22">
        <v>189.04</v>
      </c>
      <c r="L1685" s="19">
        <v>44804</v>
      </c>
      <c r="M1685" s="22">
        <v>122.07</v>
      </c>
      <c r="N1685" s="22">
        <v>66.97</v>
      </c>
      <c r="O1685" s="22">
        <f t="shared" si="481"/>
        <v>73.27</v>
      </c>
      <c r="P1685" s="22">
        <v>6.3</v>
      </c>
      <c r="Q1685" s="22">
        <f t="shared" si="482"/>
        <v>0.78749999999999998</v>
      </c>
      <c r="R1685" s="22">
        <f t="shared" si="483"/>
        <v>3.15</v>
      </c>
      <c r="S1685" s="22">
        <f t="shared" si="484"/>
        <v>63.82</v>
      </c>
      <c r="U1685" s="22">
        <v>73.27</v>
      </c>
      <c r="V1685" s="23">
        <v>20</v>
      </c>
      <c r="W1685" s="41">
        <v>20</v>
      </c>
      <c r="X1685" s="23">
        <f t="shared" si="485"/>
        <v>0</v>
      </c>
      <c r="Y1685" s="24">
        <f t="shared" si="486"/>
        <v>0</v>
      </c>
      <c r="Z1685" s="24">
        <f t="shared" si="487"/>
        <v>93</v>
      </c>
      <c r="AA1685" s="22">
        <f t="shared" si="488"/>
        <v>0.78784946236559139</v>
      </c>
      <c r="AB1685" s="22">
        <f t="shared" si="489"/>
        <v>9.4541935483870958</v>
      </c>
      <c r="AC1685" s="22">
        <f t="shared" si="490"/>
        <v>63.8158064516129</v>
      </c>
      <c r="AD1685" s="22">
        <f t="shared" si="491"/>
        <v>-4.1935483871000656E-3</v>
      </c>
      <c r="AE1685" s="24"/>
      <c r="AF1685" s="4">
        <v>9.4541935483870958</v>
      </c>
      <c r="AG1685" s="4">
        <v>0</v>
      </c>
      <c r="AH1685" s="4">
        <f t="shared" si="492"/>
        <v>9.4541935483870958</v>
      </c>
    </row>
    <row r="1686" spans="1:34">
      <c r="A1686" s="16" t="s">
        <v>3645</v>
      </c>
      <c r="B1686" s="16" t="s">
        <v>3646</v>
      </c>
      <c r="C1686" s="16" t="s">
        <v>3647</v>
      </c>
      <c r="D1686" s="19">
        <v>40118</v>
      </c>
      <c r="E1686" s="16" t="s">
        <v>111</v>
      </c>
      <c r="F1686" s="20">
        <v>20</v>
      </c>
      <c r="G1686" s="20">
        <v>0</v>
      </c>
      <c r="H1686" s="20">
        <v>7</v>
      </c>
      <c r="I1686" s="20">
        <v>2</v>
      </c>
      <c r="J1686" s="21">
        <f t="shared" si="480"/>
        <v>86</v>
      </c>
      <c r="K1686" s="22">
        <v>-235.88</v>
      </c>
      <c r="L1686" s="19">
        <v>44804</v>
      </c>
      <c r="M1686" s="22">
        <v>-151.31</v>
      </c>
      <c r="N1686" s="22">
        <v>-84.57</v>
      </c>
      <c r="O1686" s="22">
        <f t="shared" si="481"/>
        <v>-92.429999999999993</v>
      </c>
      <c r="P1686" s="22">
        <v>-7.86</v>
      </c>
      <c r="Q1686" s="22">
        <f t="shared" si="482"/>
        <v>-0.98250000000000004</v>
      </c>
      <c r="R1686" s="22">
        <f t="shared" si="483"/>
        <v>-3.93</v>
      </c>
      <c r="S1686" s="22">
        <f t="shared" si="484"/>
        <v>-80.639999999999986</v>
      </c>
      <c r="U1686" s="22">
        <v>-92.429999999999993</v>
      </c>
      <c r="V1686" s="23">
        <v>20</v>
      </c>
      <c r="W1686" s="41">
        <v>20</v>
      </c>
      <c r="X1686" s="23">
        <f t="shared" si="485"/>
        <v>0</v>
      </c>
      <c r="Y1686" s="24">
        <f t="shared" si="486"/>
        <v>0</v>
      </c>
      <c r="Z1686" s="24">
        <f t="shared" si="487"/>
        <v>94</v>
      </c>
      <c r="AA1686" s="22">
        <f t="shared" si="488"/>
        <v>-0.98329787234042543</v>
      </c>
      <c r="AB1686" s="22">
        <f t="shared" si="489"/>
        <v>-11.799574468085105</v>
      </c>
      <c r="AC1686" s="22">
        <f t="shared" si="490"/>
        <v>-80.630425531914881</v>
      </c>
      <c r="AD1686" s="22">
        <f t="shared" si="491"/>
        <v>9.5744680851055364E-3</v>
      </c>
      <c r="AE1686" s="24"/>
      <c r="AF1686" s="4">
        <v>-11.799574468085105</v>
      </c>
      <c r="AG1686" s="4">
        <v>0</v>
      </c>
      <c r="AH1686" s="4">
        <f t="shared" si="492"/>
        <v>-11.799574468085105</v>
      </c>
    </row>
    <row r="1687" spans="1:34">
      <c r="A1687" s="16" t="s">
        <v>3648</v>
      </c>
      <c r="B1687" s="16" t="s">
        <v>3649</v>
      </c>
      <c r="C1687" s="16" t="s">
        <v>3647</v>
      </c>
      <c r="D1687" s="19">
        <v>40118</v>
      </c>
      <c r="E1687" s="16" t="s">
        <v>45</v>
      </c>
      <c r="F1687" s="20">
        <v>0</v>
      </c>
      <c r="G1687" s="20">
        <v>0</v>
      </c>
      <c r="H1687" s="20">
        <v>0</v>
      </c>
      <c r="I1687" s="20">
        <v>0</v>
      </c>
      <c r="J1687" s="21">
        <f t="shared" si="480"/>
        <v>0</v>
      </c>
      <c r="K1687" s="22">
        <v>235.88</v>
      </c>
      <c r="L1687" s="19">
        <v>44804</v>
      </c>
      <c r="M1687" s="22">
        <v>0</v>
      </c>
      <c r="N1687" s="22">
        <v>235.88</v>
      </c>
      <c r="O1687" s="22">
        <f t="shared" si="481"/>
        <v>235.88</v>
      </c>
      <c r="P1687" s="22">
        <v>0</v>
      </c>
      <c r="Q1687" s="22">
        <f t="shared" si="482"/>
        <v>0</v>
      </c>
      <c r="R1687" s="22">
        <f t="shared" si="483"/>
        <v>0</v>
      </c>
      <c r="S1687" s="22">
        <f t="shared" si="484"/>
        <v>235.88</v>
      </c>
      <c r="U1687" s="22">
        <v>235.88</v>
      </c>
      <c r="V1687" s="23">
        <v>0</v>
      </c>
      <c r="W1687" s="41">
        <v>0</v>
      </c>
      <c r="X1687" s="23">
        <f t="shared" si="485"/>
        <v>0</v>
      </c>
      <c r="Y1687" s="24">
        <f t="shared" si="486"/>
        <v>0</v>
      </c>
      <c r="Z1687" s="24">
        <v>0</v>
      </c>
      <c r="AA1687" s="22">
        <v>0</v>
      </c>
      <c r="AB1687" s="22">
        <f t="shared" si="489"/>
        <v>0</v>
      </c>
      <c r="AC1687" s="22">
        <f t="shared" si="490"/>
        <v>235.88</v>
      </c>
      <c r="AD1687" s="22">
        <f t="shared" si="491"/>
        <v>0</v>
      </c>
      <c r="AE1687" s="24"/>
      <c r="AF1687" s="4">
        <v>0</v>
      </c>
      <c r="AG1687" s="4">
        <v>0</v>
      </c>
      <c r="AH1687" s="4">
        <f t="shared" si="492"/>
        <v>0</v>
      </c>
    </row>
    <row r="1688" spans="1:34">
      <c r="A1688" s="16" t="s">
        <v>3650</v>
      </c>
      <c r="B1688" s="16" t="s">
        <v>3651</v>
      </c>
      <c r="C1688" s="16" t="s">
        <v>3652</v>
      </c>
      <c r="D1688" s="19">
        <v>40118</v>
      </c>
      <c r="E1688" s="16" t="s">
        <v>111</v>
      </c>
      <c r="F1688" s="20">
        <v>20</v>
      </c>
      <c r="G1688" s="20">
        <v>0</v>
      </c>
      <c r="H1688" s="20">
        <v>7</v>
      </c>
      <c r="I1688" s="20">
        <v>2</v>
      </c>
      <c r="J1688" s="21">
        <f t="shared" si="480"/>
        <v>86</v>
      </c>
      <c r="K1688" s="22">
        <v>4179.47</v>
      </c>
      <c r="L1688" s="19">
        <v>44804</v>
      </c>
      <c r="M1688" s="22">
        <v>2681.78</v>
      </c>
      <c r="N1688" s="22">
        <v>1497.69</v>
      </c>
      <c r="O1688" s="22">
        <f t="shared" si="481"/>
        <v>1637</v>
      </c>
      <c r="P1688" s="22">
        <v>139.31</v>
      </c>
      <c r="Q1688" s="22">
        <f t="shared" si="482"/>
        <v>17.41375</v>
      </c>
      <c r="R1688" s="22">
        <f t="shared" si="483"/>
        <v>69.655000000000001</v>
      </c>
      <c r="S1688" s="22">
        <f t="shared" si="484"/>
        <v>1428.0350000000001</v>
      </c>
      <c r="U1688" s="22">
        <v>1637</v>
      </c>
      <c r="V1688" s="23">
        <v>20</v>
      </c>
      <c r="W1688" s="41">
        <v>20</v>
      </c>
      <c r="X1688" s="23">
        <f t="shared" si="485"/>
        <v>0</v>
      </c>
      <c r="Y1688" s="24">
        <f t="shared" si="486"/>
        <v>0</v>
      </c>
      <c r="Z1688" s="24">
        <f t="shared" si="487"/>
        <v>94</v>
      </c>
      <c r="AA1688" s="22">
        <f t="shared" si="488"/>
        <v>17.414893617021278</v>
      </c>
      <c r="AB1688" s="22">
        <f t="shared" si="489"/>
        <v>208.97872340425533</v>
      </c>
      <c r="AC1688" s="22">
        <f t="shared" si="490"/>
        <v>1428.0212765957447</v>
      </c>
      <c r="AD1688" s="22">
        <f t="shared" si="491"/>
        <v>-1.3723404255415517E-2</v>
      </c>
      <c r="AE1688" s="24"/>
      <c r="AF1688" s="4">
        <v>208.97872340425533</v>
      </c>
      <c r="AG1688" s="4">
        <v>0</v>
      </c>
      <c r="AH1688" s="4">
        <f t="shared" si="492"/>
        <v>208.97872340425533</v>
      </c>
    </row>
    <row r="1689" spans="1:34">
      <c r="A1689" s="16" t="s">
        <v>3653</v>
      </c>
      <c r="B1689" s="16" t="s">
        <v>3654</v>
      </c>
      <c r="C1689" s="16" t="s">
        <v>2308</v>
      </c>
      <c r="D1689" s="19">
        <v>40118</v>
      </c>
      <c r="E1689" s="16" t="s">
        <v>111</v>
      </c>
      <c r="F1689" s="20">
        <v>20</v>
      </c>
      <c r="G1689" s="20">
        <v>0</v>
      </c>
      <c r="H1689" s="20">
        <v>7</v>
      </c>
      <c r="I1689" s="20">
        <v>2</v>
      </c>
      <c r="J1689" s="21">
        <f t="shared" si="480"/>
        <v>86</v>
      </c>
      <c r="K1689" s="22">
        <v>1605.26</v>
      </c>
      <c r="L1689" s="19">
        <v>44804</v>
      </c>
      <c r="M1689" s="22">
        <v>1030.01</v>
      </c>
      <c r="N1689" s="22">
        <v>575.25</v>
      </c>
      <c r="O1689" s="22">
        <f t="shared" si="481"/>
        <v>628.75</v>
      </c>
      <c r="P1689" s="22">
        <v>53.5</v>
      </c>
      <c r="Q1689" s="22">
        <f t="shared" si="482"/>
        <v>6.6875</v>
      </c>
      <c r="R1689" s="22">
        <f t="shared" si="483"/>
        <v>26.75</v>
      </c>
      <c r="S1689" s="22">
        <f t="shared" si="484"/>
        <v>548.5</v>
      </c>
      <c r="U1689" s="22">
        <v>628.75</v>
      </c>
      <c r="V1689" s="23">
        <v>20</v>
      </c>
      <c r="W1689" s="41">
        <v>20</v>
      </c>
      <c r="X1689" s="23">
        <f t="shared" si="485"/>
        <v>0</v>
      </c>
      <c r="Y1689" s="24">
        <f t="shared" si="486"/>
        <v>0</v>
      </c>
      <c r="Z1689" s="24">
        <f t="shared" si="487"/>
        <v>94</v>
      </c>
      <c r="AA1689" s="22">
        <f t="shared" si="488"/>
        <v>6.6888297872340425</v>
      </c>
      <c r="AB1689" s="22">
        <f t="shared" si="489"/>
        <v>80.265957446808514</v>
      </c>
      <c r="AC1689" s="22">
        <f t="shared" si="490"/>
        <v>548.48404255319144</v>
      </c>
      <c r="AD1689" s="22">
        <f t="shared" si="491"/>
        <v>-1.5957446808556597E-2</v>
      </c>
      <c r="AE1689" s="24"/>
      <c r="AF1689" s="4">
        <v>80.265957446808514</v>
      </c>
      <c r="AG1689" s="4">
        <v>0</v>
      </c>
      <c r="AH1689" s="4">
        <f t="shared" si="492"/>
        <v>80.265957446808514</v>
      </c>
    </row>
    <row r="1690" spans="1:34">
      <c r="A1690" s="16" t="s">
        <v>3655</v>
      </c>
      <c r="B1690" s="16" t="s">
        <v>3656</v>
      </c>
      <c r="C1690" s="16" t="s">
        <v>2436</v>
      </c>
      <c r="D1690" s="19">
        <v>40148</v>
      </c>
      <c r="E1690" s="16" t="s">
        <v>111</v>
      </c>
      <c r="F1690" s="20">
        <v>20</v>
      </c>
      <c r="G1690" s="20">
        <v>0</v>
      </c>
      <c r="H1690" s="20">
        <v>7</v>
      </c>
      <c r="I1690" s="20">
        <v>3</v>
      </c>
      <c r="J1690" s="21">
        <f t="shared" si="480"/>
        <v>87</v>
      </c>
      <c r="K1690" s="22">
        <v>138.68</v>
      </c>
      <c r="L1690" s="19">
        <v>44804</v>
      </c>
      <c r="M1690" s="22">
        <v>88.37</v>
      </c>
      <c r="N1690" s="22">
        <v>50.31</v>
      </c>
      <c r="O1690" s="22">
        <f t="shared" si="481"/>
        <v>54.93</v>
      </c>
      <c r="P1690" s="22">
        <v>4.62</v>
      </c>
      <c r="Q1690" s="22">
        <f t="shared" si="482"/>
        <v>0.57750000000000001</v>
      </c>
      <c r="R1690" s="22">
        <f t="shared" si="483"/>
        <v>2.31</v>
      </c>
      <c r="S1690" s="22">
        <f t="shared" si="484"/>
        <v>48</v>
      </c>
      <c r="U1690" s="22">
        <v>54.93</v>
      </c>
      <c r="V1690" s="23">
        <v>20</v>
      </c>
      <c r="W1690" s="41">
        <v>20</v>
      </c>
      <c r="X1690" s="23">
        <f t="shared" si="485"/>
        <v>0</v>
      </c>
      <c r="Y1690" s="24">
        <f t="shared" si="486"/>
        <v>0</v>
      </c>
      <c r="Z1690" s="24">
        <f t="shared" si="487"/>
        <v>95</v>
      </c>
      <c r="AA1690" s="22">
        <f t="shared" si="488"/>
        <v>0.57821052631578951</v>
      </c>
      <c r="AB1690" s="22">
        <f t="shared" si="489"/>
        <v>6.9385263157894741</v>
      </c>
      <c r="AC1690" s="22">
        <f t="shared" si="490"/>
        <v>47.991473684210526</v>
      </c>
      <c r="AD1690" s="22">
        <f t="shared" si="491"/>
        <v>-8.5263157894743813E-3</v>
      </c>
      <c r="AE1690" s="24"/>
      <c r="AF1690" s="4">
        <v>6.9385263157894741</v>
      </c>
      <c r="AG1690" s="4">
        <v>0</v>
      </c>
      <c r="AH1690" s="4">
        <f t="shared" si="492"/>
        <v>6.9385263157894741</v>
      </c>
    </row>
    <row r="1691" spans="1:34">
      <c r="A1691" s="16" t="s">
        <v>3657</v>
      </c>
      <c r="B1691" s="16" t="s">
        <v>3658</v>
      </c>
      <c r="C1691" s="16" t="s">
        <v>2268</v>
      </c>
      <c r="D1691" s="19">
        <v>40148</v>
      </c>
      <c r="E1691" s="16" t="s">
        <v>111</v>
      </c>
      <c r="F1691" s="20">
        <v>20</v>
      </c>
      <c r="G1691" s="20">
        <v>0</v>
      </c>
      <c r="H1691" s="20">
        <v>7</v>
      </c>
      <c r="I1691" s="20">
        <v>3</v>
      </c>
      <c r="J1691" s="21">
        <f t="shared" si="480"/>
        <v>87</v>
      </c>
      <c r="K1691" s="22">
        <v>219.18</v>
      </c>
      <c r="L1691" s="19">
        <v>44804</v>
      </c>
      <c r="M1691" s="22">
        <v>139.72999999999999</v>
      </c>
      <c r="N1691" s="22">
        <v>79.45</v>
      </c>
      <c r="O1691" s="22">
        <f t="shared" si="481"/>
        <v>86.75</v>
      </c>
      <c r="P1691" s="22">
        <v>7.3</v>
      </c>
      <c r="Q1691" s="22">
        <f t="shared" si="482"/>
        <v>0.91249999999999998</v>
      </c>
      <c r="R1691" s="22">
        <f t="shared" si="483"/>
        <v>3.65</v>
      </c>
      <c r="S1691" s="22">
        <f t="shared" si="484"/>
        <v>75.8</v>
      </c>
      <c r="U1691" s="22">
        <v>86.75</v>
      </c>
      <c r="V1691" s="23">
        <v>20</v>
      </c>
      <c r="W1691" s="41">
        <v>20</v>
      </c>
      <c r="X1691" s="23">
        <f t="shared" si="485"/>
        <v>0</v>
      </c>
      <c r="Y1691" s="24">
        <f t="shared" si="486"/>
        <v>0</v>
      </c>
      <c r="Z1691" s="24">
        <f t="shared" si="487"/>
        <v>95</v>
      </c>
      <c r="AA1691" s="22">
        <f t="shared" si="488"/>
        <v>0.91315789473684206</v>
      </c>
      <c r="AB1691" s="22">
        <f t="shared" si="489"/>
        <v>10.957894736842105</v>
      </c>
      <c r="AC1691" s="22">
        <f t="shared" si="490"/>
        <v>75.792105263157893</v>
      </c>
      <c r="AD1691" s="22">
        <f t="shared" si="491"/>
        <v>-7.8947368421040665E-3</v>
      </c>
      <c r="AE1691" s="24"/>
      <c r="AF1691" s="4">
        <v>10.957894736842105</v>
      </c>
      <c r="AG1691" s="4">
        <v>0</v>
      </c>
      <c r="AH1691" s="4">
        <f t="shared" si="492"/>
        <v>10.957894736842105</v>
      </c>
    </row>
    <row r="1692" spans="1:34">
      <c r="A1692" s="16" t="s">
        <v>3659</v>
      </c>
      <c r="B1692" s="16" t="s">
        <v>3660</v>
      </c>
      <c r="C1692" s="16" t="s">
        <v>3661</v>
      </c>
      <c r="D1692" s="19">
        <v>40148</v>
      </c>
      <c r="E1692" s="16" t="s">
        <v>111</v>
      </c>
      <c r="F1692" s="20">
        <v>20</v>
      </c>
      <c r="G1692" s="20">
        <v>0</v>
      </c>
      <c r="H1692" s="20">
        <v>7</v>
      </c>
      <c r="I1692" s="20">
        <v>3</v>
      </c>
      <c r="J1692" s="21">
        <f t="shared" si="480"/>
        <v>87</v>
      </c>
      <c r="K1692" s="22">
        <v>806.56</v>
      </c>
      <c r="L1692" s="19">
        <v>44804</v>
      </c>
      <c r="M1692" s="22">
        <v>514.20000000000005</v>
      </c>
      <c r="N1692" s="22">
        <v>292.36</v>
      </c>
      <c r="O1692" s="22">
        <f t="shared" si="481"/>
        <v>319.24</v>
      </c>
      <c r="P1692" s="22">
        <v>26.88</v>
      </c>
      <c r="Q1692" s="22">
        <f t="shared" si="482"/>
        <v>3.36</v>
      </c>
      <c r="R1692" s="22">
        <f t="shared" si="483"/>
        <v>13.44</v>
      </c>
      <c r="S1692" s="22">
        <f t="shared" si="484"/>
        <v>278.92</v>
      </c>
      <c r="U1692" s="22">
        <v>319.24</v>
      </c>
      <c r="V1692" s="23">
        <v>20</v>
      </c>
      <c r="W1692" s="41">
        <v>20</v>
      </c>
      <c r="X1692" s="23">
        <f t="shared" si="485"/>
        <v>0</v>
      </c>
      <c r="Y1692" s="24">
        <f t="shared" si="486"/>
        <v>0</v>
      </c>
      <c r="Z1692" s="24">
        <f t="shared" si="487"/>
        <v>95</v>
      </c>
      <c r="AA1692" s="22">
        <f t="shared" si="488"/>
        <v>3.3604210526315792</v>
      </c>
      <c r="AB1692" s="22">
        <f t="shared" si="489"/>
        <v>40.325052631578949</v>
      </c>
      <c r="AC1692" s="22">
        <f t="shared" si="490"/>
        <v>278.91494736842105</v>
      </c>
      <c r="AD1692" s="22">
        <f t="shared" si="491"/>
        <v>-5.0526315789625187E-3</v>
      </c>
      <c r="AE1692" s="24"/>
      <c r="AF1692" s="4">
        <v>40.325052631578949</v>
      </c>
      <c r="AG1692" s="4">
        <v>0</v>
      </c>
      <c r="AH1692" s="4">
        <f t="shared" si="492"/>
        <v>40.325052631578949</v>
      </c>
    </row>
    <row r="1693" spans="1:34">
      <c r="A1693" s="16" t="s">
        <v>3662</v>
      </c>
      <c r="B1693" s="16" t="s">
        <v>3663</v>
      </c>
      <c r="C1693" s="16" t="s">
        <v>3664</v>
      </c>
      <c r="D1693" s="19">
        <v>40179</v>
      </c>
      <c r="E1693" s="16" t="s">
        <v>111</v>
      </c>
      <c r="F1693" s="20">
        <v>20</v>
      </c>
      <c r="G1693" s="20">
        <v>0</v>
      </c>
      <c r="H1693" s="20">
        <v>7</v>
      </c>
      <c r="I1693" s="20">
        <v>4</v>
      </c>
      <c r="J1693" s="21">
        <f t="shared" si="480"/>
        <v>88</v>
      </c>
      <c r="K1693" s="22">
        <v>-2660.58</v>
      </c>
      <c r="L1693" s="19">
        <v>44804</v>
      </c>
      <c r="M1693" s="22">
        <v>-1685.05</v>
      </c>
      <c r="N1693" s="22">
        <v>-975.53</v>
      </c>
      <c r="O1693" s="22">
        <f t="shared" si="481"/>
        <v>-1064.21</v>
      </c>
      <c r="P1693" s="22">
        <v>-88.68</v>
      </c>
      <c r="Q1693" s="22">
        <f t="shared" si="482"/>
        <v>-11.085000000000001</v>
      </c>
      <c r="R1693" s="22">
        <f t="shared" si="483"/>
        <v>-44.34</v>
      </c>
      <c r="S1693" s="22">
        <f t="shared" si="484"/>
        <v>-931.18999999999994</v>
      </c>
      <c r="U1693" s="22">
        <v>-1064.21</v>
      </c>
      <c r="V1693" s="23">
        <v>20</v>
      </c>
      <c r="W1693" s="41">
        <v>20</v>
      </c>
      <c r="X1693" s="23">
        <f t="shared" si="485"/>
        <v>0</v>
      </c>
      <c r="Y1693" s="24">
        <f t="shared" si="486"/>
        <v>0</v>
      </c>
      <c r="Z1693" s="24">
        <f t="shared" si="487"/>
        <v>96</v>
      </c>
      <c r="AA1693" s="22">
        <f t="shared" si="488"/>
        <v>-11.085520833333334</v>
      </c>
      <c r="AB1693" s="22">
        <f t="shared" si="489"/>
        <v>-133.02625</v>
      </c>
      <c r="AC1693" s="22">
        <f t="shared" si="490"/>
        <v>-931.18375000000003</v>
      </c>
      <c r="AD1693" s="22">
        <f t="shared" si="491"/>
        <v>6.2499999999090505E-3</v>
      </c>
      <c r="AE1693" s="24"/>
      <c r="AF1693" s="4">
        <v>-133.02625</v>
      </c>
      <c r="AG1693" s="4">
        <v>0</v>
      </c>
      <c r="AH1693" s="4">
        <f t="shared" si="492"/>
        <v>-133.02625</v>
      </c>
    </row>
    <row r="1694" spans="1:34">
      <c r="A1694" s="16" t="s">
        <v>3665</v>
      </c>
      <c r="B1694" s="16" t="s">
        <v>3666</v>
      </c>
      <c r="C1694" s="16" t="s">
        <v>3664</v>
      </c>
      <c r="D1694" s="19">
        <v>40179</v>
      </c>
      <c r="E1694" s="16" t="s">
        <v>45</v>
      </c>
      <c r="F1694" s="20">
        <v>0</v>
      </c>
      <c r="G1694" s="20">
        <v>0</v>
      </c>
      <c r="H1694" s="20">
        <v>0</v>
      </c>
      <c r="I1694" s="20">
        <v>0</v>
      </c>
      <c r="J1694" s="21">
        <f t="shared" ref="J1694:J1757" si="493">(H1694*12)+I1694</f>
        <v>0</v>
      </c>
      <c r="K1694" s="22">
        <v>2660.58</v>
      </c>
      <c r="L1694" s="19">
        <v>44804</v>
      </c>
      <c r="M1694" s="22">
        <v>0</v>
      </c>
      <c r="N1694" s="22">
        <v>2660.58</v>
      </c>
      <c r="O1694" s="22">
        <f t="shared" ref="O1694:O1757" si="494">+N1694+P1694</f>
        <v>2660.58</v>
      </c>
      <c r="P1694" s="22">
        <v>0</v>
      </c>
      <c r="Q1694" s="22">
        <f t="shared" ref="Q1694:Q1757" si="495">+P1694/8</f>
        <v>0</v>
      </c>
      <c r="R1694" s="22">
        <f t="shared" ref="R1694:R1757" si="496">+Q1694*4</f>
        <v>0</v>
      </c>
      <c r="S1694" s="22">
        <f t="shared" ref="S1694:S1757" si="497">+O1694-P1694-R1694</f>
        <v>2660.58</v>
      </c>
      <c r="U1694" s="22">
        <v>2660.58</v>
      </c>
      <c r="V1694" s="23">
        <v>0</v>
      </c>
      <c r="W1694" s="41">
        <v>0</v>
      </c>
      <c r="X1694" s="23">
        <f t="shared" ref="X1694:X1757" si="498">+V1694-W1694</f>
        <v>0</v>
      </c>
      <c r="Y1694" s="24">
        <f t="shared" ref="Y1694:Y1757" si="499">+X1694*12</f>
        <v>0</v>
      </c>
      <c r="Z1694" s="24">
        <v>0</v>
      </c>
      <c r="AA1694" s="22">
        <v>0</v>
      </c>
      <c r="AB1694" s="22">
        <f t="shared" ref="AB1694:AB1757" si="500">+AA1694*12</f>
        <v>0</v>
      </c>
      <c r="AC1694" s="22">
        <f t="shared" ref="AC1694:AC1757" si="501">+U1694-AB1694</f>
        <v>2660.58</v>
      </c>
      <c r="AD1694" s="22">
        <f t="shared" ref="AD1694:AD1757" si="502">+AC1694-S1694</f>
        <v>0</v>
      </c>
      <c r="AE1694" s="24"/>
      <c r="AF1694" s="4">
        <v>0</v>
      </c>
      <c r="AG1694" s="4">
        <v>0</v>
      </c>
      <c r="AH1694" s="4">
        <f t="shared" ref="AH1694:AH1757" si="503">+AF1694+AG1694</f>
        <v>0</v>
      </c>
    </row>
    <row r="1695" spans="1:34">
      <c r="A1695" s="16" t="s">
        <v>3667</v>
      </c>
      <c r="B1695" s="16" t="s">
        <v>3668</v>
      </c>
      <c r="C1695" s="16" t="s">
        <v>3669</v>
      </c>
      <c r="D1695" s="19">
        <v>40179</v>
      </c>
      <c r="E1695" s="16" t="s">
        <v>111</v>
      </c>
      <c r="F1695" s="20">
        <v>20</v>
      </c>
      <c r="G1695" s="20">
        <v>0</v>
      </c>
      <c r="H1695" s="20">
        <v>7</v>
      </c>
      <c r="I1695" s="20">
        <v>4</v>
      </c>
      <c r="J1695" s="21">
        <f t="shared" si="493"/>
        <v>88</v>
      </c>
      <c r="K1695" s="22">
        <v>4912.71</v>
      </c>
      <c r="L1695" s="19">
        <v>44804</v>
      </c>
      <c r="M1695" s="22">
        <v>3111.44</v>
      </c>
      <c r="N1695" s="22">
        <v>1801.27</v>
      </c>
      <c r="O1695" s="22">
        <f t="shared" si="494"/>
        <v>1965.03</v>
      </c>
      <c r="P1695" s="22">
        <v>163.76</v>
      </c>
      <c r="Q1695" s="22">
        <f t="shared" si="495"/>
        <v>20.47</v>
      </c>
      <c r="R1695" s="22">
        <f t="shared" si="496"/>
        <v>81.88</v>
      </c>
      <c r="S1695" s="22">
        <f t="shared" si="497"/>
        <v>1719.3899999999999</v>
      </c>
      <c r="U1695" s="22">
        <v>1965.03</v>
      </c>
      <c r="V1695" s="23">
        <v>20</v>
      </c>
      <c r="W1695" s="41">
        <v>20</v>
      </c>
      <c r="X1695" s="23">
        <f t="shared" si="498"/>
        <v>0</v>
      </c>
      <c r="Y1695" s="24">
        <f t="shared" si="499"/>
        <v>0</v>
      </c>
      <c r="Z1695" s="24">
        <f t="shared" ref="Z1695:Z1758" si="504">+J1695+Y1695+8</f>
        <v>96</v>
      </c>
      <c r="AA1695" s="22">
        <f t="shared" ref="AA1695:AA1758" si="505">+U1695/Z1695</f>
        <v>20.4690625</v>
      </c>
      <c r="AB1695" s="22">
        <f t="shared" si="500"/>
        <v>245.62875</v>
      </c>
      <c r="AC1695" s="22">
        <f t="shared" si="501"/>
        <v>1719.4012499999999</v>
      </c>
      <c r="AD1695" s="22">
        <f t="shared" si="502"/>
        <v>1.125000000001819E-2</v>
      </c>
      <c r="AE1695" s="24"/>
      <c r="AF1695" s="4">
        <v>245.62875</v>
      </c>
      <c r="AG1695" s="4">
        <v>0</v>
      </c>
      <c r="AH1695" s="4">
        <f t="shared" si="503"/>
        <v>245.62875</v>
      </c>
    </row>
    <row r="1696" spans="1:34">
      <c r="A1696" s="16" t="s">
        <v>3670</v>
      </c>
      <c r="B1696" s="16" t="s">
        <v>3671</v>
      </c>
      <c r="C1696" s="16" t="s">
        <v>1736</v>
      </c>
      <c r="D1696" s="19">
        <v>40179</v>
      </c>
      <c r="E1696" s="16" t="s">
        <v>111</v>
      </c>
      <c r="F1696" s="20">
        <v>20</v>
      </c>
      <c r="G1696" s="20">
        <v>0</v>
      </c>
      <c r="H1696" s="20">
        <v>7</v>
      </c>
      <c r="I1696" s="20">
        <v>4</v>
      </c>
      <c r="J1696" s="21">
        <f t="shared" si="493"/>
        <v>88</v>
      </c>
      <c r="K1696" s="22">
        <v>77.06</v>
      </c>
      <c r="L1696" s="19">
        <v>44804</v>
      </c>
      <c r="M1696" s="22">
        <v>48.76</v>
      </c>
      <c r="N1696" s="22">
        <v>28.3</v>
      </c>
      <c r="O1696" s="22">
        <f t="shared" si="494"/>
        <v>30.86</v>
      </c>
      <c r="P1696" s="22">
        <v>2.56</v>
      </c>
      <c r="Q1696" s="22">
        <f t="shared" si="495"/>
        <v>0.32</v>
      </c>
      <c r="R1696" s="22">
        <f t="shared" si="496"/>
        <v>1.28</v>
      </c>
      <c r="S1696" s="22">
        <f t="shared" si="497"/>
        <v>27.02</v>
      </c>
      <c r="U1696" s="22">
        <v>30.86</v>
      </c>
      <c r="V1696" s="23">
        <v>20</v>
      </c>
      <c r="W1696" s="41">
        <v>20</v>
      </c>
      <c r="X1696" s="23">
        <f t="shared" si="498"/>
        <v>0</v>
      </c>
      <c r="Y1696" s="24">
        <f t="shared" si="499"/>
        <v>0</v>
      </c>
      <c r="Z1696" s="24">
        <f t="shared" si="504"/>
        <v>96</v>
      </c>
      <c r="AA1696" s="22">
        <f t="shared" si="505"/>
        <v>0.32145833333333335</v>
      </c>
      <c r="AB1696" s="22">
        <f t="shared" si="500"/>
        <v>3.8574999999999999</v>
      </c>
      <c r="AC1696" s="22">
        <f t="shared" si="501"/>
        <v>27.002499999999998</v>
      </c>
      <c r="AD1696" s="22">
        <f t="shared" si="502"/>
        <v>-1.7500000000001847E-2</v>
      </c>
      <c r="AE1696" s="24"/>
      <c r="AF1696" s="4">
        <v>3.8574999999999999</v>
      </c>
      <c r="AG1696" s="4">
        <v>0</v>
      </c>
      <c r="AH1696" s="4">
        <f t="shared" si="503"/>
        <v>3.8574999999999999</v>
      </c>
    </row>
    <row r="1697" spans="1:34">
      <c r="A1697" s="16" t="s">
        <v>3672</v>
      </c>
      <c r="B1697" s="16" t="s">
        <v>3673</v>
      </c>
      <c r="C1697" s="16" t="s">
        <v>2308</v>
      </c>
      <c r="D1697" s="19">
        <v>40179</v>
      </c>
      <c r="E1697" s="16" t="s">
        <v>111</v>
      </c>
      <c r="F1697" s="20">
        <v>20</v>
      </c>
      <c r="G1697" s="20">
        <v>0</v>
      </c>
      <c r="H1697" s="20">
        <v>7</v>
      </c>
      <c r="I1697" s="20">
        <v>4</v>
      </c>
      <c r="J1697" s="21">
        <f t="shared" si="493"/>
        <v>88</v>
      </c>
      <c r="K1697" s="22">
        <v>239.39</v>
      </c>
      <c r="L1697" s="19">
        <v>44804</v>
      </c>
      <c r="M1697" s="22">
        <v>151.63</v>
      </c>
      <c r="N1697" s="22">
        <v>87.76</v>
      </c>
      <c r="O1697" s="22">
        <f t="shared" si="494"/>
        <v>95.740000000000009</v>
      </c>
      <c r="P1697" s="22">
        <v>7.98</v>
      </c>
      <c r="Q1697" s="22">
        <f t="shared" si="495"/>
        <v>0.99750000000000005</v>
      </c>
      <c r="R1697" s="22">
        <f t="shared" si="496"/>
        <v>3.99</v>
      </c>
      <c r="S1697" s="22">
        <f t="shared" si="497"/>
        <v>83.77000000000001</v>
      </c>
      <c r="U1697" s="22">
        <v>95.740000000000009</v>
      </c>
      <c r="V1697" s="23">
        <v>20</v>
      </c>
      <c r="W1697" s="41">
        <v>20</v>
      </c>
      <c r="X1697" s="23">
        <f t="shared" si="498"/>
        <v>0</v>
      </c>
      <c r="Y1697" s="24">
        <f t="shared" si="499"/>
        <v>0</v>
      </c>
      <c r="Z1697" s="24">
        <f t="shared" si="504"/>
        <v>96</v>
      </c>
      <c r="AA1697" s="22">
        <f t="shared" si="505"/>
        <v>0.9972916666666668</v>
      </c>
      <c r="AB1697" s="22">
        <f t="shared" si="500"/>
        <v>11.967500000000001</v>
      </c>
      <c r="AC1697" s="22">
        <f t="shared" si="501"/>
        <v>83.772500000000008</v>
      </c>
      <c r="AD1697" s="22">
        <f t="shared" si="502"/>
        <v>2.4999999999977263E-3</v>
      </c>
      <c r="AE1697" s="24"/>
      <c r="AF1697" s="4">
        <v>11.967500000000001</v>
      </c>
      <c r="AG1697" s="4">
        <v>0</v>
      </c>
      <c r="AH1697" s="4">
        <f t="shared" si="503"/>
        <v>11.967500000000001</v>
      </c>
    </row>
    <row r="1698" spans="1:34">
      <c r="A1698" s="16" t="s">
        <v>3674</v>
      </c>
      <c r="B1698" s="16" t="s">
        <v>3675</v>
      </c>
      <c r="C1698" s="16" t="s">
        <v>3676</v>
      </c>
      <c r="D1698" s="19">
        <v>40210</v>
      </c>
      <c r="E1698" s="16" t="s">
        <v>111</v>
      </c>
      <c r="F1698" s="20">
        <v>20</v>
      </c>
      <c r="G1698" s="20">
        <v>0</v>
      </c>
      <c r="H1698" s="20">
        <v>7</v>
      </c>
      <c r="I1698" s="20">
        <v>5</v>
      </c>
      <c r="J1698" s="21">
        <f t="shared" si="493"/>
        <v>89</v>
      </c>
      <c r="K1698" s="22">
        <v>73.319999999999993</v>
      </c>
      <c r="L1698" s="19">
        <v>44804</v>
      </c>
      <c r="M1698" s="22">
        <v>46.18</v>
      </c>
      <c r="N1698" s="22">
        <v>27.14</v>
      </c>
      <c r="O1698" s="22">
        <f t="shared" si="494"/>
        <v>29.580000000000002</v>
      </c>
      <c r="P1698" s="22">
        <v>2.44</v>
      </c>
      <c r="Q1698" s="22">
        <f t="shared" si="495"/>
        <v>0.30499999999999999</v>
      </c>
      <c r="R1698" s="22">
        <f t="shared" si="496"/>
        <v>1.22</v>
      </c>
      <c r="S1698" s="22">
        <f t="shared" si="497"/>
        <v>25.92</v>
      </c>
      <c r="U1698" s="22">
        <v>29.580000000000002</v>
      </c>
      <c r="V1698" s="23">
        <v>20</v>
      </c>
      <c r="W1698" s="41">
        <v>20</v>
      </c>
      <c r="X1698" s="23">
        <f t="shared" si="498"/>
        <v>0</v>
      </c>
      <c r="Y1698" s="24">
        <f t="shared" si="499"/>
        <v>0</v>
      </c>
      <c r="Z1698" s="24">
        <f t="shared" si="504"/>
        <v>97</v>
      </c>
      <c r="AA1698" s="22">
        <f t="shared" si="505"/>
        <v>0.30494845360824746</v>
      </c>
      <c r="AB1698" s="22">
        <f t="shared" si="500"/>
        <v>3.6593814432989697</v>
      </c>
      <c r="AC1698" s="22">
        <f t="shared" si="501"/>
        <v>25.920618556701033</v>
      </c>
      <c r="AD1698" s="22">
        <f t="shared" si="502"/>
        <v>6.1855670103128091E-4</v>
      </c>
      <c r="AE1698" s="24"/>
      <c r="AF1698" s="4">
        <v>3.6593814432989697</v>
      </c>
      <c r="AG1698" s="4">
        <v>0</v>
      </c>
      <c r="AH1698" s="4">
        <f t="shared" si="503"/>
        <v>3.6593814432989697</v>
      </c>
    </row>
    <row r="1699" spans="1:34">
      <c r="A1699" s="16" t="s">
        <v>3677</v>
      </c>
      <c r="B1699" s="16" t="s">
        <v>3678</v>
      </c>
      <c r="C1699" s="16" t="s">
        <v>3679</v>
      </c>
      <c r="D1699" s="19">
        <v>40210</v>
      </c>
      <c r="E1699" s="16" t="s">
        <v>45</v>
      </c>
      <c r="F1699" s="20">
        <v>0</v>
      </c>
      <c r="G1699" s="20">
        <v>0</v>
      </c>
      <c r="H1699" s="20">
        <v>0</v>
      </c>
      <c r="I1699" s="20">
        <v>0</v>
      </c>
      <c r="J1699" s="21">
        <f t="shared" si="493"/>
        <v>0</v>
      </c>
      <c r="K1699" s="22">
        <v>80.11</v>
      </c>
      <c r="L1699" s="19">
        <v>44804</v>
      </c>
      <c r="M1699" s="22">
        <v>0</v>
      </c>
      <c r="N1699" s="22">
        <v>80.11</v>
      </c>
      <c r="O1699" s="22">
        <f t="shared" si="494"/>
        <v>80.11</v>
      </c>
      <c r="P1699" s="22">
        <v>0</v>
      </c>
      <c r="Q1699" s="22">
        <f t="shared" si="495"/>
        <v>0</v>
      </c>
      <c r="R1699" s="22">
        <f t="shared" si="496"/>
        <v>0</v>
      </c>
      <c r="S1699" s="22">
        <f t="shared" si="497"/>
        <v>80.11</v>
      </c>
      <c r="U1699" s="22">
        <v>80.11</v>
      </c>
      <c r="V1699" s="23">
        <v>0</v>
      </c>
      <c r="W1699" s="41">
        <v>0</v>
      </c>
      <c r="X1699" s="23">
        <f t="shared" si="498"/>
        <v>0</v>
      </c>
      <c r="Y1699" s="24">
        <f t="shared" si="499"/>
        <v>0</v>
      </c>
      <c r="Z1699" s="24">
        <v>0</v>
      </c>
      <c r="AA1699" s="22">
        <v>0</v>
      </c>
      <c r="AB1699" s="22">
        <f t="shared" si="500"/>
        <v>0</v>
      </c>
      <c r="AC1699" s="22">
        <f t="shared" si="501"/>
        <v>80.11</v>
      </c>
      <c r="AD1699" s="22">
        <f t="shared" si="502"/>
        <v>0</v>
      </c>
      <c r="AE1699" s="24"/>
      <c r="AF1699" s="4">
        <v>0</v>
      </c>
      <c r="AG1699" s="4">
        <v>0</v>
      </c>
      <c r="AH1699" s="4">
        <f t="shared" si="503"/>
        <v>0</v>
      </c>
    </row>
    <row r="1700" spans="1:34">
      <c r="A1700" s="16" t="s">
        <v>3680</v>
      </c>
      <c r="B1700" s="16" t="s">
        <v>3681</v>
      </c>
      <c r="C1700" s="16" t="s">
        <v>3679</v>
      </c>
      <c r="D1700" s="19">
        <v>40210</v>
      </c>
      <c r="E1700" s="16" t="s">
        <v>111</v>
      </c>
      <c r="F1700" s="20">
        <v>20</v>
      </c>
      <c r="G1700" s="20">
        <v>0</v>
      </c>
      <c r="H1700" s="20">
        <v>7</v>
      </c>
      <c r="I1700" s="20">
        <v>5</v>
      </c>
      <c r="J1700" s="21">
        <f t="shared" si="493"/>
        <v>89</v>
      </c>
      <c r="K1700" s="22">
        <v>-80.11</v>
      </c>
      <c r="L1700" s="19">
        <v>44804</v>
      </c>
      <c r="M1700" s="22">
        <v>-50.45</v>
      </c>
      <c r="N1700" s="22">
        <v>-29.66</v>
      </c>
      <c r="O1700" s="22">
        <f t="shared" si="494"/>
        <v>-32.33</v>
      </c>
      <c r="P1700" s="22">
        <v>-2.67</v>
      </c>
      <c r="Q1700" s="22">
        <f t="shared" si="495"/>
        <v>-0.33374999999999999</v>
      </c>
      <c r="R1700" s="22">
        <f t="shared" si="496"/>
        <v>-1.335</v>
      </c>
      <c r="S1700" s="22">
        <f t="shared" si="497"/>
        <v>-28.324999999999996</v>
      </c>
      <c r="U1700" s="22">
        <v>-32.33</v>
      </c>
      <c r="V1700" s="23">
        <v>20</v>
      </c>
      <c r="W1700" s="41">
        <v>20</v>
      </c>
      <c r="X1700" s="23">
        <f t="shared" si="498"/>
        <v>0</v>
      </c>
      <c r="Y1700" s="24">
        <f t="shared" si="499"/>
        <v>0</v>
      </c>
      <c r="Z1700" s="24">
        <f t="shared" si="504"/>
        <v>97</v>
      </c>
      <c r="AA1700" s="22">
        <f t="shared" si="505"/>
        <v>-0.33329896907216494</v>
      </c>
      <c r="AB1700" s="22">
        <f t="shared" si="500"/>
        <v>-3.9995876288659793</v>
      </c>
      <c r="AC1700" s="22">
        <f t="shared" si="501"/>
        <v>-28.33041237113402</v>
      </c>
      <c r="AD1700" s="22">
        <f t="shared" si="502"/>
        <v>-5.4123711340245961E-3</v>
      </c>
      <c r="AE1700" s="24"/>
      <c r="AF1700" s="4">
        <v>-3.9995876288659793</v>
      </c>
      <c r="AG1700" s="4">
        <v>0</v>
      </c>
      <c r="AH1700" s="4">
        <f t="shared" si="503"/>
        <v>-3.9995876288659793</v>
      </c>
    </row>
    <row r="1701" spans="1:34">
      <c r="A1701" s="16" t="s">
        <v>3682</v>
      </c>
      <c r="B1701" s="16" t="s">
        <v>3683</v>
      </c>
      <c r="C1701" s="16" t="s">
        <v>2308</v>
      </c>
      <c r="D1701" s="19">
        <v>40210</v>
      </c>
      <c r="E1701" s="16" t="s">
        <v>111</v>
      </c>
      <c r="F1701" s="20">
        <v>20</v>
      </c>
      <c r="G1701" s="20">
        <v>0</v>
      </c>
      <c r="H1701" s="20">
        <v>7</v>
      </c>
      <c r="I1701" s="20">
        <v>5</v>
      </c>
      <c r="J1701" s="21">
        <f t="shared" si="493"/>
        <v>89</v>
      </c>
      <c r="K1701" s="22">
        <v>176.11</v>
      </c>
      <c r="L1701" s="19">
        <v>44804</v>
      </c>
      <c r="M1701" s="22">
        <v>110.85</v>
      </c>
      <c r="N1701" s="22">
        <v>65.260000000000005</v>
      </c>
      <c r="O1701" s="22">
        <f t="shared" si="494"/>
        <v>71.13000000000001</v>
      </c>
      <c r="P1701" s="22">
        <v>5.87</v>
      </c>
      <c r="Q1701" s="22">
        <f t="shared" si="495"/>
        <v>0.73375000000000001</v>
      </c>
      <c r="R1701" s="22">
        <f t="shared" si="496"/>
        <v>2.9350000000000001</v>
      </c>
      <c r="S1701" s="22">
        <f t="shared" si="497"/>
        <v>62.325000000000003</v>
      </c>
      <c r="U1701" s="22">
        <v>71.13000000000001</v>
      </c>
      <c r="V1701" s="23">
        <v>20</v>
      </c>
      <c r="W1701" s="41">
        <v>20</v>
      </c>
      <c r="X1701" s="23">
        <f t="shared" si="498"/>
        <v>0</v>
      </c>
      <c r="Y1701" s="24">
        <f t="shared" si="499"/>
        <v>0</v>
      </c>
      <c r="Z1701" s="24">
        <f t="shared" si="504"/>
        <v>97</v>
      </c>
      <c r="AA1701" s="22">
        <f t="shared" si="505"/>
        <v>0.73329896907216507</v>
      </c>
      <c r="AB1701" s="22">
        <f t="shared" si="500"/>
        <v>8.7995876288659804</v>
      </c>
      <c r="AC1701" s="22">
        <f t="shared" si="501"/>
        <v>62.330412371134031</v>
      </c>
      <c r="AD1701" s="22">
        <f t="shared" si="502"/>
        <v>5.4123711340281488E-3</v>
      </c>
      <c r="AE1701" s="24"/>
      <c r="AF1701" s="4">
        <v>8.7995876288659804</v>
      </c>
      <c r="AG1701" s="4">
        <v>0</v>
      </c>
      <c r="AH1701" s="4">
        <f t="shared" si="503"/>
        <v>8.7995876288659804</v>
      </c>
    </row>
    <row r="1702" spans="1:34">
      <c r="A1702" s="16" t="s">
        <v>3684</v>
      </c>
      <c r="B1702" s="16" t="s">
        <v>3685</v>
      </c>
      <c r="C1702" s="16" t="s">
        <v>3686</v>
      </c>
      <c r="D1702" s="19">
        <v>40238</v>
      </c>
      <c r="E1702" s="16" t="s">
        <v>111</v>
      </c>
      <c r="F1702" s="20">
        <v>20</v>
      </c>
      <c r="G1702" s="20">
        <v>0</v>
      </c>
      <c r="H1702" s="20">
        <v>7</v>
      </c>
      <c r="I1702" s="20">
        <v>6</v>
      </c>
      <c r="J1702" s="21">
        <f t="shared" si="493"/>
        <v>90</v>
      </c>
      <c r="K1702" s="22">
        <v>36.979999999999997</v>
      </c>
      <c r="L1702" s="19">
        <v>44804</v>
      </c>
      <c r="M1702" s="22">
        <v>23.12</v>
      </c>
      <c r="N1702" s="22">
        <v>13.86</v>
      </c>
      <c r="O1702" s="22">
        <f t="shared" si="494"/>
        <v>15.09</v>
      </c>
      <c r="P1702" s="22">
        <v>1.23</v>
      </c>
      <c r="Q1702" s="22">
        <f t="shared" si="495"/>
        <v>0.15375</v>
      </c>
      <c r="R1702" s="22">
        <f t="shared" si="496"/>
        <v>0.61499999999999999</v>
      </c>
      <c r="S1702" s="22">
        <f t="shared" si="497"/>
        <v>13.244999999999999</v>
      </c>
      <c r="U1702" s="22">
        <v>15.09</v>
      </c>
      <c r="V1702" s="23">
        <v>20</v>
      </c>
      <c r="W1702" s="41">
        <v>20</v>
      </c>
      <c r="X1702" s="23">
        <f t="shared" si="498"/>
        <v>0</v>
      </c>
      <c r="Y1702" s="24">
        <f t="shared" si="499"/>
        <v>0</v>
      </c>
      <c r="Z1702" s="24">
        <f t="shared" si="504"/>
        <v>98</v>
      </c>
      <c r="AA1702" s="22">
        <f t="shared" si="505"/>
        <v>0.15397959183673468</v>
      </c>
      <c r="AB1702" s="22">
        <f t="shared" si="500"/>
        <v>1.8477551020408161</v>
      </c>
      <c r="AC1702" s="22">
        <f t="shared" si="501"/>
        <v>13.242244897959184</v>
      </c>
      <c r="AD1702" s="22">
        <f t="shared" si="502"/>
        <v>-2.7551020408154159E-3</v>
      </c>
      <c r="AE1702" s="24"/>
      <c r="AF1702" s="4">
        <v>1.8477551020408161</v>
      </c>
      <c r="AG1702" s="4">
        <v>0</v>
      </c>
      <c r="AH1702" s="4">
        <f t="shared" si="503"/>
        <v>1.8477551020408161</v>
      </c>
    </row>
    <row r="1703" spans="1:34">
      <c r="A1703" s="16" t="s">
        <v>3687</v>
      </c>
      <c r="B1703" s="16" t="s">
        <v>3688</v>
      </c>
      <c r="C1703" s="16" t="s">
        <v>3689</v>
      </c>
      <c r="D1703" s="19">
        <v>40238</v>
      </c>
      <c r="E1703" s="16" t="s">
        <v>45</v>
      </c>
      <c r="F1703" s="20">
        <v>0</v>
      </c>
      <c r="G1703" s="20">
        <v>0</v>
      </c>
      <c r="H1703" s="20">
        <v>0</v>
      </c>
      <c r="I1703" s="20">
        <v>0</v>
      </c>
      <c r="J1703" s="21">
        <f t="shared" si="493"/>
        <v>0</v>
      </c>
      <c r="K1703" s="22">
        <v>13.35</v>
      </c>
      <c r="L1703" s="19">
        <v>44804</v>
      </c>
      <c r="M1703" s="22">
        <v>0</v>
      </c>
      <c r="N1703" s="22">
        <v>13.35</v>
      </c>
      <c r="O1703" s="22">
        <f t="shared" si="494"/>
        <v>13.35</v>
      </c>
      <c r="P1703" s="22">
        <v>0</v>
      </c>
      <c r="Q1703" s="22">
        <f t="shared" si="495"/>
        <v>0</v>
      </c>
      <c r="R1703" s="22">
        <f t="shared" si="496"/>
        <v>0</v>
      </c>
      <c r="S1703" s="22">
        <f t="shared" si="497"/>
        <v>13.35</v>
      </c>
      <c r="U1703" s="22">
        <v>13.35</v>
      </c>
      <c r="V1703" s="23">
        <v>0</v>
      </c>
      <c r="W1703" s="41">
        <v>0</v>
      </c>
      <c r="X1703" s="23">
        <f t="shared" si="498"/>
        <v>0</v>
      </c>
      <c r="Y1703" s="24">
        <f t="shared" si="499"/>
        <v>0</v>
      </c>
      <c r="Z1703" s="24">
        <v>0</v>
      </c>
      <c r="AA1703" s="22">
        <v>0</v>
      </c>
      <c r="AB1703" s="22">
        <f t="shared" si="500"/>
        <v>0</v>
      </c>
      <c r="AC1703" s="22">
        <f t="shared" si="501"/>
        <v>13.35</v>
      </c>
      <c r="AD1703" s="22">
        <f t="shared" si="502"/>
        <v>0</v>
      </c>
      <c r="AE1703" s="24"/>
      <c r="AF1703" s="4">
        <v>0</v>
      </c>
      <c r="AG1703" s="4">
        <v>0</v>
      </c>
      <c r="AH1703" s="4">
        <f t="shared" si="503"/>
        <v>0</v>
      </c>
    </row>
    <row r="1704" spans="1:34">
      <c r="A1704" s="16" t="s">
        <v>3690</v>
      </c>
      <c r="B1704" s="16" t="s">
        <v>3691</v>
      </c>
      <c r="C1704" s="16" t="s">
        <v>3689</v>
      </c>
      <c r="D1704" s="19">
        <v>40238</v>
      </c>
      <c r="E1704" s="16" t="s">
        <v>111</v>
      </c>
      <c r="F1704" s="20">
        <v>20</v>
      </c>
      <c r="G1704" s="20">
        <v>0</v>
      </c>
      <c r="H1704" s="20">
        <v>7</v>
      </c>
      <c r="I1704" s="20">
        <v>6</v>
      </c>
      <c r="J1704" s="21">
        <f t="shared" si="493"/>
        <v>90</v>
      </c>
      <c r="K1704" s="22">
        <v>-13.35</v>
      </c>
      <c r="L1704" s="19">
        <v>44804</v>
      </c>
      <c r="M1704" s="22">
        <v>-8.3800000000000008</v>
      </c>
      <c r="N1704" s="22">
        <v>-4.97</v>
      </c>
      <c r="O1704" s="22">
        <f t="shared" si="494"/>
        <v>-5.41</v>
      </c>
      <c r="P1704" s="22">
        <v>-0.44</v>
      </c>
      <c r="Q1704" s="22">
        <f t="shared" si="495"/>
        <v>-5.5E-2</v>
      </c>
      <c r="R1704" s="22">
        <f t="shared" si="496"/>
        <v>-0.22</v>
      </c>
      <c r="S1704" s="22">
        <f t="shared" si="497"/>
        <v>-4.75</v>
      </c>
      <c r="U1704" s="22">
        <v>-5.41</v>
      </c>
      <c r="V1704" s="23">
        <v>20</v>
      </c>
      <c r="W1704" s="41">
        <v>20</v>
      </c>
      <c r="X1704" s="23">
        <f t="shared" si="498"/>
        <v>0</v>
      </c>
      <c r="Y1704" s="24">
        <f t="shared" si="499"/>
        <v>0</v>
      </c>
      <c r="Z1704" s="24">
        <f t="shared" si="504"/>
        <v>98</v>
      </c>
      <c r="AA1704" s="22">
        <f t="shared" si="505"/>
        <v>-5.5204081632653064E-2</v>
      </c>
      <c r="AB1704" s="22">
        <f t="shared" si="500"/>
        <v>-0.6624489795918368</v>
      </c>
      <c r="AC1704" s="22">
        <f t="shared" si="501"/>
        <v>-4.7475510204081637</v>
      </c>
      <c r="AD1704" s="22">
        <f t="shared" si="502"/>
        <v>2.44897959183632E-3</v>
      </c>
      <c r="AE1704" s="24"/>
      <c r="AF1704" s="4">
        <v>-0.6624489795918368</v>
      </c>
      <c r="AG1704" s="4">
        <v>0</v>
      </c>
      <c r="AH1704" s="4">
        <f t="shared" si="503"/>
        <v>-0.6624489795918368</v>
      </c>
    </row>
    <row r="1705" spans="1:34">
      <c r="A1705" s="16" t="s">
        <v>3692</v>
      </c>
      <c r="B1705" s="16" t="s">
        <v>3693</v>
      </c>
      <c r="C1705" s="16" t="s">
        <v>3694</v>
      </c>
      <c r="D1705" s="19">
        <v>40269</v>
      </c>
      <c r="E1705" s="16" t="s">
        <v>111</v>
      </c>
      <c r="F1705" s="20">
        <v>20</v>
      </c>
      <c r="G1705" s="20">
        <v>0</v>
      </c>
      <c r="H1705" s="20">
        <v>7</v>
      </c>
      <c r="I1705" s="20">
        <v>7</v>
      </c>
      <c r="J1705" s="21">
        <f t="shared" si="493"/>
        <v>91</v>
      </c>
      <c r="K1705" s="22">
        <v>184.9</v>
      </c>
      <c r="L1705" s="19">
        <v>44804</v>
      </c>
      <c r="M1705" s="22">
        <v>114.84</v>
      </c>
      <c r="N1705" s="22">
        <v>70.06</v>
      </c>
      <c r="O1705" s="22">
        <f t="shared" si="494"/>
        <v>76.22</v>
      </c>
      <c r="P1705" s="22">
        <v>6.16</v>
      </c>
      <c r="Q1705" s="22">
        <f t="shared" si="495"/>
        <v>0.77</v>
      </c>
      <c r="R1705" s="22">
        <f t="shared" si="496"/>
        <v>3.08</v>
      </c>
      <c r="S1705" s="22">
        <f t="shared" si="497"/>
        <v>66.98</v>
      </c>
      <c r="U1705" s="22">
        <v>76.22</v>
      </c>
      <c r="V1705" s="23">
        <v>20</v>
      </c>
      <c r="W1705" s="41">
        <v>20</v>
      </c>
      <c r="X1705" s="23">
        <f t="shared" si="498"/>
        <v>0</v>
      </c>
      <c r="Y1705" s="24">
        <f t="shared" si="499"/>
        <v>0</v>
      </c>
      <c r="Z1705" s="24">
        <f t="shared" si="504"/>
        <v>99</v>
      </c>
      <c r="AA1705" s="22">
        <f t="shared" si="505"/>
        <v>0.76989898989898986</v>
      </c>
      <c r="AB1705" s="22">
        <f t="shared" si="500"/>
        <v>9.2387878787878783</v>
      </c>
      <c r="AC1705" s="22">
        <f t="shared" si="501"/>
        <v>66.981212121212124</v>
      </c>
      <c r="AD1705" s="22">
        <f t="shared" si="502"/>
        <v>1.2121212121201097E-3</v>
      </c>
      <c r="AE1705" s="24"/>
      <c r="AF1705" s="4">
        <v>9.2387878787878783</v>
      </c>
      <c r="AG1705" s="4">
        <v>0</v>
      </c>
      <c r="AH1705" s="4">
        <f t="shared" si="503"/>
        <v>9.2387878787878783</v>
      </c>
    </row>
    <row r="1706" spans="1:34">
      <c r="A1706" s="16" t="s">
        <v>3695</v>
      </c>
      <c r="B1706" s="16" t="s">
        <v>3696</v>
      </c>
      <c r="C1706" s="16" t="s">
        <v>3697</v>
      </c>
      <c r="D1706" s="19">
        <v>40269</v>
      </c>
      <c r="E1706" s="16" t="s">
        <v>45</v>
      </c>
      <c r="F1706" s="20">
        <v>0</v>
      </c>
      <c r="G1706" s="20">
        <v>0</v>
      </c>
      <c r="H1706" s="20">
        <v>0</v>
      </c>
      <c r="I1706" s="20">
        <v>0</v>
      </c>
      <c r="J1706" s="21">
        <f t="shared" si="493"/>
        <v>0</v>
      </c>
      <c r="K1706" s="22">
        <v>23.1</v>
      </c>
      <c r="L1706" s="19">
        <v>44804</v>
      </c>
      <c r="M1706" s="22">
        <v>0</v>
      </c>
      <c r="N1706" s="22">
        <v>23.1</v>
      </c>
      <c r="O1706" s="22">
        <f t="shared" si="494"/>
        <v>23.1</v>
      </c>
      <c r="P1706" s="22">
        <v>0</v>
      </c>
      <c r="Q1706" s="22">
        <f t="shared" si="495"/>
        <v>0</v>
      </c>
      <c r="R1706" s="22">
        <f t="shared" si="496"/>
        <v>0</v>
      </c>
      <c r="S1706" s="22">
        <f t="shared" si="497"/>
        <v>23.1</v>
      </c>
      <c r="U1706" s="22">
        <v>23.1</v>
      </c>
      <c r="V1706" s="23">
        <v>0</v>
      </c>
      <c r="W1706" s="41">
        <v>0</v>
      </c>
      <c r="X1706" s="23">
        <f t="shared" si="498"/>
        <v>0</v>
      </c>
      <c r="Y1706" s="24">
        <f t="shared" si="499"/>
        <v>0</v>
      </c>
      <c r="Z1706" s="24">
        <v>0</v>
      </c>
      <c r="AA1706" s="22">
        <v>0</v>
      </c>
      <c r="AB1706" s="22">
        <f t="shared" si="500"/>
        <v>0</v>
      </c>
      <c r="AC1706" s="22">
        <f t="shared" si="501"/>
        <v>23.1</v>
      </c>
      <c r="AD1706" s="22">
        <f t="shared" si="502"/>
        <v>0</v>
      </c>
      <c r="AE1706" s="24"/>
      <c r="AF1706" s="4">
        <v>0</v>
      </c>
      <c r="AG1706" s="4">
        <v>0</v>
      </c>
      <c r="AH1706" s="4">
        <f t="shared" si="503"/>
        <v>0</v>
      </c>
    </row>
    <row r="1707" spans="1:34">
      <c r="A1707" s="16" t="s">
        <v>3698</v>
      </c>
      <c r="B1707" s="16" t="s">
        <v>3699</v>
      </c>
      <c r="C1707" s="16" t="s">
        <v>3697</v>
      </c>
      <c r="D1707" s="19">
        <v>40269</v>
      </c>
      <c r="E1707" s="16" t="s">
        <v>111</v>
      </c>
      <c r="F1707" s="20">
        <v>20</v>
      </c>
      <c r="G1707" s="20">
        <v>0</v>
      </c>
      <c r="H1707" s="20">
        <v>7</v>
      </c>
      <c r="I1707" s="20">
        <v>7</v>
      </c>
      <c r="J1707" s="21">
        <f t="shared" si="493"/>
        <v>91</v>
      </c>
      <c r="K1707" s="22">
        <v>-23.1</v>
      </c>
      <c r="L1707" s="19">
        <v>44804</v>
      </c>
      <c r="M1707" s="22">
        <v>-14.41</v>
      </c>
      <c r="N1707" s="22">
        <v>-8.69</v>
      </c>
      <c r="O1707" s="22">
        <f t="shared" si="494"/>
        <v>-9.4599999999999991</v>
      </c>
      <c r="P1707" s="22">
        <v>-0.77</v>
      </c>
      <c r="Q1707" s="22">
        <f t="shared" si="495"/>
        <v>-9.6250000000000002E-2</v>
      </c>
      <c r="R1707" s="22">
        <f t="shared" si="496"/>
        <v>-0.38500000000000001</v>
      </c>
      <c r="S1707" s="22">
        <f t="shared" si="497"/>
        <v>-8.3049999999999997</v>
      </c>
      <c r="U1707" s="22">
        <v>-9.4599999999999991</v>
      </c>
      <c r="V1707" s="23">
        <v>20</v>
      </c>
      <c r="W1707" s="41">
        <v>20</v>
      </c>
      <c r="X1707" s="23">
        <f t="shared" si="498"/>
        <v>0</v>
      </c>
      <c r="Y1707" s="24">
        <f t="shared" si="499"/>
        <v>0</v>
      </c>
      <c r="Z1707" s="24">
        <f t="shared" si="504"/>
        <v>99</v>
      </c>
      <c r="AA1707" s="22">
        <f t="shared" si="505"/>
        <v>-9.5555555555555546E-2</v>
      </c>
      <c r="AB1707" s="22">
        <f t="shared" si="500"/>
        <v>-1.1466666666666665</v>
      </c>
      <c r="AC1707" s="22">
        <f t="shared" si="501"/>
        <v>-8.3133333333333326</v>
      </c>
      <c r="AD1707" s="22">
        <f t="shared" si="502"/>
        <v>-8.3333333333328596E-3</v>
      </c>
      <c r="AE1707" s="24"/>
      <c r="AF1707" s="4">
        <v>-1.1466666666666665</v>
      </c>
      <c r="AG1707" s="4">
        <v>0</v>
      </c>
      <c r="AH1707" s="4">
        <f t="shared" si="503"/>
        <v>-1.1466666666666665</v>
      </c>
    </row>
    <row r="1708" spans="1:34">
      <c r="A1708" s="16" t="s">
        <v>3700</v>
      </c>
      <c r="B1708" s="16" t="s">
        <v>3701</v>
      </c>
      <c r="C1708" s="16" t="s">
        <v>1736</v>
      </c>
      <c r="D1708" s="19">
        <v>40269</v>
      </c>
      <c r="E1708" s="16" t="s">
        <v>111</v>
      </c>
      <c r="F1708" s="20">
        <v>20</v>
      </c>
      <c r="G1708" s="20">
        <v>0</v>
      </c>
      <c r="H1708" s="20">
        <v>7</v>
      </c>
      <c r="I1708" s="20">
        <v>7</v>
      </c>
      <c r="J1708" s="21">
        <f t="shared" si="493"/>
        <v>91</v>
      </c>
      <c r="K1708" s="22">
        <v>121.11</v>
      </c>
      <c r="L1708" s="19">
        <v>44804</v>
      </c>
      <c r="M1708" s="22">
        <v>75.25</v>
      </c>
      <c r="N1708" s="22">
        <v>45.86</v>
      </c>
      <c r="O1708" s="22">
        <f t="shared" si="494"/>
        <v>49.9</v>
      </c>
      <c r="P1708" s="22">
        <v>4.04</v>
      </c>
      <c r="Q1708" s="22">
        <f t="shared" si="495"/>
        <v>0.505</v>
      </c>
      <c r="R1708" s="22">
        <f t="shared" si="496"/>
        <v>2.02</v>
      </c>
      <c r="S1708" s="22">
        <f t="shared" si="497"/>
        <v>43.839999999999996</v>
      </c>
      <c r="U1708" s="22">
        <v>49.9</v>
      </c>
      <c r="V1708" s="23">
        <v>20</v>
      </c>
      <c r="W1708" s="41">
        <v>20</v>
      </c>
      <c r="X1708" s="23">
        <f t="shared" si="498"/>
        <v>0</v>
      </c>
      <c r="Y1708" s="24">
        <f t="shared" si="499"/>
        <v>0</v>
      </c>
      <c r="Z1708" s="24">
        <f t="shared" si="504"/>
        <v>99</v>
      </c>
      <c r="AA1708" s="22">
        <f t="shared" si="505"/>
        <v>0.50404040404040407</v>
      </c>
      <c r="AB1708" s="22">
        <f t="shared" si="500"/>
        <v>6.0484848484848488</v>
      </c>
      <c r="AC1708" s="22">
        <f t="shared" si="501"/>
        <v>43.851515151515152</v>
      </c>
      <c r="AD1708" s="22">
        <f t="shared" si="502"/>
        <v>1.1515151515155253E-2</v>
      </c>
      <c r="AE1708" s="24"/>
      <c r="AF1708" s="4">
        <v>6.0484848484848488</v>
      </c>
      <c r="AG1708" s="4">
        <v>0</v>
      </c>
      <c r="AH1708" s="4">
        <f t="shared" si="503"/>
        <v>6.0484848484848488</v>
      </c>
    </row>
    <row r="1709" spans="1:34">
      <c r="A1709" s="16" t="s">
        <v>3702</v>
      </c>
      <c r="B1709" s="16" t="s">
        <v>3703</v>
      </c>
      <c r="C1709" s="16" t="s">
        <v>2308</v>
      </c>
      <c r="D1709" s="19">
        <v>40269</v>
      </c>
      <c r="E1709" s="16" t="s">
        <v>111</v>
      </c>
      <c r="F1709" s="20">
        <v>20</v>
      </c>
      <c r="G1709" s="20">
        <v>0</v>
      </c>
      <c r="H1709" s="20">
        <v>7</v>
      </c>
      <c r="I1709" s="20">
        <v>7</v>
      </c>
      <c r="J1709" s="21">
        <f t="shared" si="493"/>
        <v>91</v>
      </c>
      <c r="K1709" s="22">
        <v>400.83</v>
      </c>
      <c r="L1709" s="19">
        <v>44804</v>
      </c>
      <c r="M1709" s="22">
        <v>248.83</v>
      </c>
      <c r="N1709" s="22">
        <v>152</v>
      </c>
      <c r="O1709" s="22">
        <f t="shared" si="494"/>
        <v>165.36</v>
      </c>
      <c r="P1709" s="22">
        <v>13.36</v>
      </c>
      <c r="Q1709" s="22">
        <f t="shared" si="495"/>
        <v>1.67</v>
      </c>
      <c r="R1709" s="22">
        <f t="shared" si="496"/>
        <v>6.68</v>
      </c>
      <c r="S1709" s="22">
        <f t="shared" si="497"/>
        <v>145.32</v>
      </c>
      <c r="U1709" s="22">
        <v>165.36</v>
      </c>
      <c r="V1709" s="23">
        <v>20</v>
      </c>
      <c r="W1709" s="41">
        <v>20</v>
      </c>
      <c r="X1709" s="23">
        <f t="shared" si="498"/>
        <v>0</v>
      </c>
      <c r="Y1709" s="24">
        <f t="shared" si="499"/>
        <v>0</v>
      </c>
      <c r="Z1709" s="24">
        <f t="shared" si="504"/>
        <v>99</v>
      </c>
      <c r="AA1709" s="22">
        <f t="shared" si="505"/>
        <v>1.6703030303030304</v>
      </c>
      <c r="AB1709" s="22">
        <f t="shared" si="500"/>
        <v>20.043636363636367</v>
      </c>
      <c r="AC1709" s="22">
        <f t="shared" si="501"/>
        <v>145.31636363636363</v>
      </c>
      <c r="AD1709" s="22">
        <f t="shared" si="502"/>
        <v>-3.6363636363603291E-3</v>
      </c>
      <c r="AE1709" s="24"/>
      <c r="AF1709" s="4">
        <v>20.043636363636367</v>
      </c>
      <c r="AG1709" s="4">
        <v>0</v>
      </c>
      <c r="AH1709" s="4">
        <f t="shared" si="503"/>
        <v>20.043636363636367</v>
      </c>
    </row>
    <row r="1710" spans="1:34">
      <c r="A1710" s="16" t="s">
        <v>3704</v>
      </c>
      <c r="B1710" s="16" t="s">
        <v>3705</v>
      </c>
      <c r="C1710" s="16" t="s">
        <v>2308</v>
      </c>
      <c r="D1710" s="19">
        <v>40299</v>
      </c>
      <c r="E1710" s="16" t="s">
        <v>111</v>
      </c>
      <c r="F1710" s="20">
        <v>20</v>
      </c>
      <c r="G1710" s="20">
        <v>0</v>
      </c>
      <c r="H1710" s="20">
        <v>7</v>
      </c>
      <c r="I1710" s="20">
        <v>8</v>
      </c>
      <c r="J1710" s="21">
        <f t="shared" si="493"/>
        <v>92</v>
      </c>
      <c r="K1710" s="22">
        <v>407.8</v>
      </c>
      <c r="L1710" s="19">
        <v>44804</v>
      </c>
      <c r="M1710" s="22">
        <v>249.78</v>
      </c>
      <c r="N1710" s="22">
        <v>158.02000000000001</v>
      </c>
      <c r="O1710" s="22">
        <f t="shared" si="494"/>
        <v>171.61</v>
      </c>
      <c r="P1710" s="22">
        <v>13.59</v>
      </c>
      <c r="Q1710" s="22">
        <f t="shared" si="495"/>
        <v>1.69875</v>
      </c>
      <c r="R1710" s="22">
        <f t="shared" si="496"/>
        <v>6.7949999999999999</v>
      </c>
      <c r="S1710" s="22">
        <f t="shared" si="497"/>
        <v>151.22500000000002</v>
      </c>
      <c r="U1710" s="22">
        <v>171.61</v>
      </c>
      <c r="V1710" s="23">
        <v>20</v>
      </c>
      <c r="W1710" s="41">
        <v>20</v>
      </c>
      <c r="X1710" s="23">
        <f t="shared" si="498"/>
        <v>0</v>
      </c>
      <c r="Y1710" s="24">
        <f t="shared" si="499"/>
        <v>0</v>
      </c>
      <c r="Z1710" s="24">
        <f t="shared" si="504"/>
        <v>100</v>
      </c>
      <c r="AA1710" s="22">
        <f t="shared" si="505"/>
        <v>1.7161000000000002</v>
      </c>
      <c r="AB1710" s="22">
        <f t="shared" si="500"/>
        <v>20.593200000000003</v>
      </c>
      <c r="AC1710" s="22">
        <f t="shared" si="501"/>
        <v>151.01680000000002</v>
      </c>
      <c r="AD1710" s="22">
        <f t="shared" si="502"/>
        <v>-0.20820000000000505</v>
      </c>
      <c r="AE1710" s="24"/>
      <c r="AF1710" s="4">
        <v>20.593200000000003</v>
      </c>
      <c r="AG1710" s="4">
        <v>0</v>
      </c>
      <c r="AH1710" s="4">
        <f t="shared" si="503"/>
        <v>20.593200000000003</v>
      </c>
    </row>
    <row r="1711" spans="1:34">
      <c r="A1711" s="16" t="s">
        <v>3706</v>
      </c>
      <c r="B1711" s="16" t="s">
        <v>3707</v>
      </c>
      <c r="C1711" s="16" t="s">
        <v>2472</v>
      </c>
      <c r="D1711" s="19">
        <v>40299</v>
      </c>
      <c r="E1711" s="16" t="s">
        <v>111</v>
      </c>
      <c r="F1711" s="20">
        <v>20</v>
      </c>
      <c r="G1711" s="20">
        <v>0</v>
      </c>
      <c r="H1711" s="20">
        <v>7</v>
      </c>
      <c r="I1711" s="20">
        <v>8</v>
      </c>
      <c r="J1711" s="21">
        <f t="shared" si="493"/>
        <v>92</v>
      </c>
      <c r="K1711" s="22">
        <v>327.02999999999997</v>
      </c>
      <c r="L1711" s="19">
        <v>44804</v>
      </c>
      <c r="M1711" s="22">
        <v>200.29</v>
      </c>
      <c r="N1711" s="22">
        <v>126.74</v>
      </c>
      <c r="O1711" s="22">
        <f t="shared" si="494"/>
        <v>137.63999999999999</v>
      </c>
      <c r="P1711" s="22">
        <v>10.9</v>
      </c>
      <c r="Q1711" s="22">
        <f t="shared" si="495"/>
        <v>1.3625</v>
      </c>
      <c r="R1711" s="22">
        <f t="shared" si="496"/>
        <v>5.45</v>
      </c>
      <c r="S1711" s="22">
        <f t="shared" si="497"/>
        <v>121.28999999999998</v>
      </c>
      <c r="U1711" s="22">
        <v>137.63999999999999</v>
      </c>
      <c r="V1711" s="23">
        <v>20</v>
      </c>
      <c r="W1711" s="41">
        <v>20</v>
      </c>
      <c r="X1711" s="23">
        <f t="shared" si="498"/>
        <v>0</v>
      </c>
      <c r="Y1711" s="24">
        <f t="shared" si="499"/>
        <v>0</v>
      </c>
      <c r="Z1711" s="24">
        <f t="shared" si="504"/>
        <v>100</v>
      </c>
      <c r="AA1711" s="22">
        <f t="shared" si="505"/>
        <v>1.3763999999999998</v>
      </c>
      <c r="AB1711" s="22">
        <f t="shared" si="500"/>
        <v>16.516799999999996</v>
      </c>
      <c r="AC1711" s="22">
        <f t="shared" si="501"/>
        <v>121.1232</v>
      </c>
      <c r="AD1711" s="22">
        <f t="shared" si="502"/>
        <v>-0.16679999999998074</v>
      </c>
      <c r="AE1711" s="24"/>
      <c r="AF1711" s="4">
        <v>16.516799999999996</v>
      </c>
      <c r="AG1711" s="4">
        <v>0</v>
      </c>
      <c r="AH1711" s="4">
        <f t="shared" si="503"/>
        <v>16.516799999999996</v>
      </c>
    </row>
    <row r="1712" spans="1:34">
      <c r="A1712" s="16" t="s">
        <v>3708</v>
      </c>
      <c r="B1712" s="16" t="s">
        <v>3709</v>
      </c>
      <c r="C1712" s="16" t="s">
        <v>3710</v>
      </c>
      <c r="D1712" s="19">
        <v>40330</v>
      </c>
      <c r="E1712" s="16" t="s">
        <v>45</v>
      </c>
      <c r="F1712" s="20">
        <v>0</v>
      </c>
      <c r="G1712" s="20">
        <v>0</v>
      </c>
      <c r="H1712" s="20">
        <v>0</v>
      </c>
      <c r="I1712" s="20">
        <v>0</v>
      </c>
      <c r="J1712" s="21">
        <f t="shared" si="493"/>
        <v>0</v>
      </c>
      <c r="K1712" s="22">
        <v>184.41</v>
      </c>
      <c r="L1712" s="19">
        <v>44804</v>
      </c>
      <c r="M1712" s="22">
        <v>0</v>
      </c>
      <c r="N1712" s="22">
        <v>184.41</v>
      </c>
      <c r="O1712" s="22">
        <f t="shared" si="494"/>
        <v>184.41</v>
      </c>
      <c r="P1712" s="22">
        <v>0</v>
      </c>
      <c r="Q1712" s="22">
        <f t="shared" si="495"/>
        <v>0</v>
      </c>
      <c r="R1712" s="22">
        <f t="shared" si="496"/>
        <v>0</v>
      </c>
      <c r="S1712" s="22">
        <f t="shared" si="497"/>
        <v>184.41</v>
      </c>
      <c r="U1712" s="22">
        <v>184.41</v>
      </c>
      <c r="V1712" s="23">
        <v>0</v>
      </c>
      <c r="W1712" s="41">
        <v>0</v>
      </c>
      <c r="X1712" s="23">
        <f t="shared" si="498"/>
        <v>0</v>
      </c>
      <c r="Y1712" s="24">
        <f t="shared" si="499"/>
        <v>0</v>
      </c>
      <c r="Z1712" s="24">
        <v>0</v>
      </c>
      <c r="AA1712" s="22">
        <v>0</v>
      </c>
      <c r="AB1712" s="22">
        <f t="shared" si="500"/>
        <v>0</v>
      </c>
      <c r="AC1712" s="22">
        <f t="shared" si="501"/>
        <v>184.41</v>
      </c>
      <c r="AD1712" s="22">
        <f t="shared" si="502"/>
        <v>0</v>
      </c>
      <c r="AE1712" s="24"/>
      <c r="AF1712" s="4">
        <v>0</v>
      </c>
      <c r="AG1712" s="4">
        <v>0</v>
      </c>
      <c r="AH1712" s="4">
        <f t="shared" si="503"/>
        <v>0</v>
      </c>
    </row>
    <row r="1713" spans="1:34">
      <c r="A1713" s="16" t="s">
        <v>3711</v>
      </c>
      <c r="B1713" s="16" t="s">
        <v>3712</v>
      </c>
      <c r="C1713" s="16" t="s">
        <v>3710</v>
      </c>
      <c r="D1713" s="19">
        <v>40330</v>
      </c>
      <c r="E1713" s="16" t="s">
        <v>111</v>
      </c>
      <c r="F1713" s="20">
        <v>20</v>
      </c>
      <c r="G1713" s="20">
        <v>0</v>
      </c>
      <c r="H1713" s="20">
        <v>7</v>
      </c>
      <c r="I1713" s="20">
        <v>9</v>
      </c>
      <c r="J1713" s="21">
        <f t="shared" si="493"/>
        <v>93</v>
      </c>
      <c r="K1713" s="22">
        <v>-184.41</v>
      </c>
      <c r="L1713" s="19">
        <v>44804</v>
      </c>
      <c r="M1713" s="22">
        <v>-112.95</v>
      </c>
      <c r="N1713" s="22">
        <v>-71.459999999999994</v>
      </c>
      <c r="O1713" s="22">
        <f t="shared" si="494"/>
        <v>-77.599999999999994</v>
      </c>
      <c r="P1713" s="22">
        <v>-6.14</v>
      </c>
      <c r="Q1713" s="22">
        <f t="shared" si="495"/>
        <v>-0.76749999999999996</v>
      </c>
      <c r="R1713" s="22">
        <f t="shared" si="496"/>
        <v>-3.07</v>
      </c>
      <c r="S1713" s="22">
        <f t="shared" si="497"/>
        <v>-68.39</v>
      </c>
      <c r="U1713" s="22">
        <v>-77.599999999999994</v>
      </c>
      <c r="V1713" s="23">
        <v>20</v>
      </c>
      <c r="W1713" s="41">
        <v>20</v>
      </c>
      <c r="X1713" s="23">
        <f t="shared" si="498"/>
        <v>0</v>
      </c>
      <c r="Y1713" s="24">
        <f t="shared" si="499"/>
        <v>0</v>
      </c>
      <c r="Z1713" s="24">
        <f t="shared" si="504"/>
        <v>101</v>
      </c>
      <c r="AA1713" s="22">
        <f t="shared" si="505"/>
        <v>-0.76831683168316822</v>
      </c>
      <c r="AB1713" s="22">
        <f t="shared" si="500"/>
        <v>-9.2198019801980191</v>
      </c>
      <c r="AC1713" s="22">
        <f t="shared" si="501"/>
        <v>-68.380198019801981</v>
      </c>
      <c r="AD1713" s="22">
        <f t="shared" si="502"/>
        <v>9.8019801980200327E-3</v>
      </c>
      <c r="AE1713" s="24"/>
      <c r="AF1713" s="4">
        <v>-9.2198019801980191</v>
      </c>
      <c r="AG1713" s="4">
        <v>0</v>
      </c>
      <c r="AH1713" s="4">
        <f t="shared" si="503"/>
        <v>-9.2198019801980191</v>
      </c>
    </row>
    <row r="1714" spans="1:34">
      <c r="A1714" s="16" t="s">
        <v>3713</v>
      </c>
      <c r="B1714" s="16" t="s">
        <v>3714</v>
      </c>
      <c r="C1714" s="16" t="s">
        <v>2308</v>
      </c>
      <c r="D1714" s="19">
        <v>40330</v>
      </c>
      <c r="E1714" s="16" t="s">
        <v>111</v>
      </c>
      <c r="F1714" s="20">
        <v>20</v>
      </c>
      <c r="G1714" s="20">
        <v>0</v>
      </c>
      <c r="H1714" s="20">
        <v>7</v>
      </c>
      <c r="I1714" s="20">
        <v>9</v>
      </c>
      <c r="J1714" s="21">
        <f t="shared" si="493"/>
        <v>93</v>
      </c>
      <c r="K1714" s="22">
        <v>983.17</v>
      </c>
      <c r="L1714" s="19">
        <v>44804</v>
      </c>
      <c r="M1714" s="22">
        <v>602.22</v>
      </c>
      <c r="N1714" s="22">
        <v>380.95</v>
      </c>
      <c r="O1714" s="22">
        <f t="shared" si="494"/>
        <v>413.71999999999997</v>
      </c>
      <c r="P1714" s="22">
        <v>32.770000000000003</v>
      </c>
      <c r="Q1714" s="22">
        <f t="shared" si="495"/>
        <v>4.0962500000000004</v>
      </c>
      <c r="R1714" s="22">
        <f t="shared" si="496"/>
        <v>16.385000000000002</v>
      </c>
      <c r="S1714" s="22">
        <f t="shared" si="497"/>
        <v>364.565</v>
      </c>
      <c r="U1714" s="22">
        <v>413.71999999999997</v>
      </c>
      <c r="V1714" s="23">
        <v>20</v>
      </c>
      <c r="W1714" s="41">
        <v>20</v>
      </c>
      <c r="X1714" s="23">
        <f t="shared" si="498"/>
        <v>0</v>
      </c>
      <c r="Y1714" s="24">
        <f t="shared" si="499"/>
        <v>0</v>
      </c>
      <c r="Z1714" s="24">
        <f t="shared" si="504"/>
        <v>101</v>
      </c>
      <c r="AA1714" s="22">
        <f t="shared" si="505"/>
        <v>4.0962376237623763</v>
      </c>
      <c r="AB1714" s="22">
        <f t="shared" si="500"/>
        <v>49.154851485148512</v>
      </c>
      <c r="AC1714" s="22">
        <f t="shared" si="501"/>
        <v>364.56514851485144</v>
      </c>
      <c r="AD1714" s="22">
        <f t="shared" si="502"/>
        <v>1.4851485144617982E-4</v>
      </c>
      <c r="AE1714" s="24"/>
      <c r="AF1714" s="4">
        <v>49.154851485148512</v>
      </c>
      <c r="AG1714" s="4">
        <v>0</v>
      </c>
      <c r="AH1714" s="4">
        <f t="shared" si="503"/>
        <v>49.154851485148512</v>
      </c>
    </row>
    <row r="1715" spans="1:34">
      <c r="A1715" s="16" t="s">
        <v>3715</v>
      </c>
      <c r="B1715" s="16" t="s">
        <v>3716</v>
      </c>
      <c r="C1715" s="16" t="s">
        <v>2308</v>
      </c>
      <c r="D1715" s="19">
        <v>40360</v>
      </c>
      <c r="E1715" s="16" t="s">
        <v>111</v>
      </c>
      <c r="F1715" s="20">
        <v>20</v>
      </c>
      <c r="G1715" s="20">
        <v>0</v>
      </c>
      <c r="H1715" s="20">
        <v>7</v>
      </c>
      <c r="I1715" s="20">
        <v>10</v>
      </c>
      <c r="J1715" s="21">
        <f t="shared" si="493"/>
        <v>94</v>
      </c>
      <c r="K1715" s="22">
        <v>278.16000000000003</v>
      </c>
      <c r="L1715" s="19">
        <v>44804</v>
      </c>
      <c r="M1715" s="22">
        <v>169.24</v>
      </c>
      <c r="N1715" s="22">
        <v>108.92</v>
      </c>
      <c r="O1715" s="22">
        <f t="shared" si="494"/>
        <v>118.19</v>
      </c>
      <c r="P1715" s="22">
        <v>9.27</v>
      </c>
      <c r="Q1715" s="22">
        <f t="shared" si="495"/>
        <v>1.1587499999999999</v>
      </c>
      <c r="R1715" s="22">
        <f t="shared" si="496"/>
        <v>4.6349999999999998</v>
      </c>
      <c r="S1715" s="22">
        <f t="shared" si="497"/>
        <v>104.285</v>
      </c>
      <c r="U1715" s="22">
        <v>118.19</v>
      </c>
      <c r="V1715" s="23">
        <v>20</v>
      </c>
      <c r="W1715" s="41">
        <v>20</v>
      </c>
      <c r="X1715" s="23">
        <f t="shared" si="498"/>
        <v>0</v>
      </c>
      <c r="Y1715" s="24">
        <f t="shared" si="499"/>
        <v>0</v>
      </c>
      <c r="Z1715" s="24">
        <f t="shared" si="504"/>
        <v>102</v>
      </c>
      <c r="AA1715" s="22">
        <f t="shared" si="505"/>
        <v>1.1587254901960784</v>
      </c>
      <c r="AB1715" s="22">
        <f t="shared" si="500"/>
        <v>13.904705882352941</v>
      </c>
      <c r="AC1715" s="22">
        <f t="shared" si="501"/>
        <v>104.28529411764706</v>
      </c>
      <c r="AD1715" s="22">
        <f t="shared" si="502"/>
        <v>2.9411764705855603E-4</v>
      </c>
      <c r="AE1715" s="24"/>
      <c r="AF1715" s="4">
        <v>13.904705882352941</v>
      </c>
      <c r="AG1715" s="4">
        <v>0</v>
      </c>
      <c r="AH1715" s="4">
        <f t="shared" si="503"/>
        <v>13.904705882352941</v>
      </c>
    </row>
    <row r="1716" spans="1:34">
      <c r="A1716" s="16" t="s">
        <v>3717</v>
      </c>
      <c r="B1716" s="16" t="s">
        <v>3718</v>
      </c>
      <c r="C1716" s="16" t="s">
        <v>1736</v>
      </c>
      <c r="D1716" s="19">
        <v>40360</v>
      </c>
      <c r="E1716" s="16" t="s">
        <v>111</v>
      </c>
      <c r="F1716" s="20">
        <v>20</v>
      </c>
      <c r="G1716" s="20">
        <v>0</v>
      </c>
      <c r="H1716" s="20">
        <v>7</v>
      </c>
      <c r="I1716" s="20">
        <v>10</v>
      </c>
      <c r="J1716" s="21">
        <f t="shared" si="493"/>
        <v>94</v>
      </c>
      <c r="K1716" s="22">
        <v>211.3</v>
      </c>
      <c r="L1716" s="19">
        <v>44804</v>
      </c>
      <c r="M1716" s="22">
        <v>128.59</v>
      </c>
      <c r="N1716" s="22">
        <v>82.71</v>
      </c>
      <c r="O1716" s="22">
        <f t="shared" si="494"/>
        <v>89.75</v>
      </c>
      <c r="P1716" s="22">
        <v>7.04</v>
      </c>
      <c r="Q1716" s="22">
        <f t="shared" si="495"/>
        <v>0.88</v>
      </c>
      <c r="R1716" s="22">
        <f t="shared" si="496"/>
        <v>3.52</v>
      </c>
      <c r="S1716" s="22">
        <f t="shared" si="497"/>
        <v>79.19</v>
      </c>
      <c r="U1716" s="22">
        <v>89.75</v>
      </c>
      <c r="V1716" s="23">
        <v>20</v>
      </c>
      <c r="W1716" s="41">
        <v>20</v>
      </c>
      <c r="X1716" s="23">
        <f t="shared" si="498"/>
        <v>0</v>
      </c>
      <c r="Y1716" s="24">
        <f t="shared" si="499"/>
        <v>0</v>
      </c>
      <c r="Z1716" s="24">
        <f t="shared" si="504"/>
        <v>102</v>
      </c>
      <c r="AA1716" s="22">
        <f t="shared" si="505"/>
        <v>0.87990196078431371</v>
      </c>
      <c r="AB1716" s="22">
        <f t="shared" si="500"/>
        <v>10.558823529411764</v>
      </c>
      <c r="AC1716" s="22">
        <f t="shared" si="501"/>
        <v>79.191176470588232</v>
      </c>
      <c r="AD1716" s="22">
        <f t="shared" si="502"/>
        <v>1.1764705882342241E-3</v>
      </c>
      <c r="AE1716" s="24"/>
      <c r="AF1716" s="4">
        <v>10.558823529411764</v>
      </c>
      <c r="AG1716" s="4">
        <v>0</v>
      </c>
      <c r="AH1716" s="4">
        <f t="shared" si="503"/>
        <v>10.558823529411764</v>
      </c>
    </row>
    <row r="1717" spans="1:34">
      <c r="A1717" s="16" t="s">
        <v>3719</v>
      </c>
      <c r="B1717" s="16" t="s">
        <v>3720</v>
      </c>
      <c r="C1717" s="16" t="s">
        <v>3721</v>
      </c>
      <c r="D1717" s="19">
        <v>40391</v>
      </c>
      <c r="E1717" s="16" t="s">
        <v>45</v>
      </c>
      <c r="F1717" s="20">
        <v>0</v>
      </c>
      <c r="G1717" s="20">
        <v>0</v>
      </c>
      <c r="H1717" s="20">
        <v>0</v>
      </c>
      <c r="I1717" s="20">
        <v>0</v>
      </c>
      <c r="J1717" s="21">
        <f t="shared" si="493"/>
        <v>0</v>
      </c>
      <c r="K1717" s="22">
        <v>665.79</v>
      </c>
      <c r="L1717" s="19">
        <v>44804</v>
      </c>
      <c r="M1717" s="22">
        <v>0</v>
      </c>
      <c r="N1717" s="22">
        <v>665.79</v>
      </c>
      <c r="O1717" s="22">
        <f t="shared" si="494"/>
        <v>665.79</v>
      </c>
      <c r="P1717" s="22">
        <v>0</v>
      </c>
      <c r="Q1717" s="22">
        <f t="shared" si="495"/>
        <v>0</v>
      </c>
      <c r="R1717" s="22">
        <f t="shared" si="496"/>
        <v>0</v>
      </c>
      <c r="S1717" s="22">
        <f t="shared" si="497"/>
        <v>665.79</v>
      </c>
      <c r="U1717" s="22">
        <v>665.79</v>
      </c>
      <c r="V1717" s="23">
        <v>0</v>
      </c>
      <c r="W1717" s="41">
        <v>0</v>
      </c>
      <c r="X1717" s="23">
        <f t="shared" si="498"/>
        <v>0</v>
      </c>
      <c r="Y1717" s="24">
        <f t="shared" si="499"/>
        <v>0</v>
      </c>
      <c r="Z1717" s="24">
        <v>0</v>
      </c>
      <c r="AA1717" s="22">
        <v>0</v>
      </c>
      <c r="AB1717" s="22">
        <f t="shared" si="500"/>
        <v>0</v>
      </c>
      <c r="AC1717" s="22">
        <f t="shared" si="501"/>
        <v>665.79</v>
      </c>
      <c r="AD1717" s="22">
        <f t="shared" si="502"/>
        <v>0</v>
      </c>
      <c r="AE1717" s="24"/>
      <c r="AF1717" s="4">
        <v>0</v>
      </c>
      <c r="AG1717" s="4">
        <v>0</v>
      </c>
      <c r="AH1717" s="4">
        <f t="shared" si="503"/>
        <v>0</v>
      </c>
    </row>
    <row r="1718" spans="1:34">
      <c r="A1718" s="16" t="s">
        <v>3722</v>
      </c>
      <c r="B1718" s="16" t="s">
        <v>3723</v>
      </c>
      <c r="C1718" s="16" t="s">
        <v>3721</v>
      </c>
      <c r="D1718" s="19">
        <v>40391</v>
      </c>
      <c r="E1718" s="16" t="s">
        <v>111</v>
      </c>
      <c r="F1718" s="20">
        <v>20</v>
      </c>
      <c r="G1718" s="20">
        <v>0</v>
      </c>
      <c r="H1718" s="20">
        <v>7</v>
      </c>
      <c r="I1718" s="20">
        <v>11</v>
      </c>
      <c r="J1718" s="21">
        <f t="shared" si="493"/>
        <v>95</v>
      </c>
      <c r="K1718" s="22">
        <v>-665.79</v>
      </c>
      <c r="L1718" s="19">
        <v>44804</v>
      </c>
      <c r="M1718" s="22">
        <v>-402.25</v>
      </c>
      <c r="N1718" s="22">
        <v>-263.54000000000002</v>
      </c>
      <c r="O1718" s="22">
        <f t="shared" si="494"/>
        <v>-285.73</v>
      </c>
      <c r="P1718" s="22">
        <v>-22.19</v>
      </c>
      <c r="Q1718" s="22">
        <f t="shared" si="495"/>
        <v>-2.7737500000000002</v>
      </c>
      <c r="R1718" s="22">
        <f t="shared" si="496"/>
        <v>-11.095000000000001</v>
      </c>
      <c r="S1718" s="22">
        <f t="shared" si="497"/>
        <v>-252.44500000000002</v>
      </c>
      <c r="U1718" s="22">
        <v>-285.73</v>
      </c>
      <c r="V1718" s="23">
        <v>20</v>
      </c>
      <c r="W1718" s="41">
        <v>20</v>
      </c>
      <c r="X1718" s="23">
        <f t="shared" si="498"/>
        <v>0</v>
      </c>
      <c r="Y1718" s="24">
        <f t="shared" si="499"/>
        <v>0</v>
      </c>
      <c r="Z1718" s="24">
        <f t="shared" si="504"/>
        <v>103</v>
      </c>
      <c r="AA1718" s="22">
        <f t="shared" si="505"/>
        <v>-2.7740776699029128</v>
      </c>
      <c r="AB1718" s="22">
        <f t="shared" si="500"/>
        <v>-33.288932038834957</v>
      </c>
      <c r="AC1718" s="22">
        <f t="shared" si="501"/>
        <v>-252.44106796116506</v>
      </c>
      <c r="AD1718" s="22">
        <f t="shared" si="502"/>
        <v>3.9320388349608493E-3</v>
      </c>
      <c r="AE1718" s="24"/>
      <c r="AF1718" s="4">
        <v>-33.288932038834957</v>
      </c>
      <c r="AG1718" s="4">
        <v>0</v>
      </c>
      <c r="AH1718" s="4">
        <f t="shared" si="503"/>
        <v>-33.288932038834957</v>
      </c>
    </row>
    <row r="1719" spans="1:34">
      <c r="A1719" s="16" t="s">
        <v>3724</v>
      </c>
      <c r="B1719" s="16" t="s">
        <v>3725</v>
      </c>
      <c r="C1719" s="16" t="s">
        <v>2308</v>
      </c>
      <c r="D1719" s="19">
        <v>40391</v>
      </c>
      <c r="E1719" s="16" t="s">
        <v>111</v>
      </c>
      <c r="F1719" s="20">
        <v>20</v>
      </c>
      <c r="G1719" s="20">
        <v>0</v>
      </c>
      <c r="H1719" s="20">
        <v>7</v>
      </c>
      <c r="I1719" s="20">
        <v>11</v>
      </c>
      <c r="J1719" s="21">
        <f t="shared" si="493"/>
        <v>95</v>
      </c>
      <c r="K1719" s="22">
        <v>992.38</v>
      </c>
      <c r="L1719" s="19">
        <v>44804</v>
      </c>
      <c r="M1719" s="22">
        <v>599.59</v>
      </c>
      <c r="N1719" s="22">
        <v>392.79</v>
      </c>
      <c r="O1719" s="22">
        <f t="shared" si="494"/>
        <v>425.87</v>
      </c>
      <c r="P1719" s="22">
        <v>33.08</v>
      </c>
      <c r="Q1719" s="22">
        <f t="shared" si="495"/>
        <v>4.1349999999999998</v>
      </c>
      <c r="R1719" s="22">
        <f t="shared" si="496"/>
        <v>16.54</v>
      </c>
      <c r="S1719" s="22">
        <f t="shared" si="497"/>
        <v>376.25</v>
      </c>
      <c r="U1719" s="22">
        <v>425.87</v>
      </c>
      <c r="V1719" s="23">
        <v>20</v>
      </c>
      <c r="W1719" s="41">
        <v>20</v>
      </c>
      <c r="X1719" s="23">
        <f t="shared" si="498"/>
        <v>0</v>
      </c>
      <c r="Y1719" s="24">
        <f t="shared" si="499"/>
        <v>0</v>
      </c>
      <c r="Z1719" s="24">
        <f t="shared" si="504"/>
        <v>103</v>
      </c>
      <c r="AA1719" s="22">
        <f t="shared" si="505"/>
        <v>4.1346601941747574</v>
      </c>
      <c r="AB1719" s="22">
        <f t="shared" si="500"/>
        <v>49.615922330097092</v>
      </c>
      <c r="AC1719" s="22">
        <f t="shared" si="501"/>
        <v>376.25407766990293</v>
      </c>
      <c r="AD1719" s="22">
        <f t="shared" si="502"/>
        <v>4.0776699029265728E-3</v>
      </c>
      <c r="AE1719" s="24"/>
      <c r="AF1719" s="4">
        <v>49.615922330097092</v>
      </c>
      <c r="AG1719" s="4">
        <v>0</v>
      </c>
      <c r="AH1719" s="4">
        <f t="shared" si="503"/>
        <v>49.615922330097092</v>
      </c>
    </row>
    <row r="1720" spans="1:34">
      <c r="A1720" s="16" t="s">
        <v>3726</v>
      </c>
      <c r="B1720" s="16" t="s">
        <v>3727</v>
      </c>
      <c r="C1720" s="16" t="s">
        <v>2308</v>
      </c>
      <c r="D1720" s="19">
        <v>40422</v>
      </c>
      <c r="E1720" s="16" t="s">
        <v>111</v>
      </c>
      <c r="F1720" s="20">
        <v>20</v>
      </c>
      <c r="G1720" s="20">
        <v>0</v>
      </c>
      <c r="H1720" s="20">
        <v>8</v>
      </c>
      <c r="I1720" s="20">
        <v>0</v>
      </c>
      <c r="J1720" s="21">
        <f t="shared" si="493"/>
        <v>96</v>
      </c>
      <c r="K1720" s="22">
        <v>763.03</v>
      </c>
      <c r="L1720" s="19">
        <v>44804</v>
      </c>
      <c r="M1720" s="22">
        <v>457.81</v>
      </c>
      <c r="N1720" s="22">
        <v>305.22000000000003</v>
      </c>
      <c r="O1720" s="22">
        <f t="shared" si="494"/>
        <v>330.65000000000003</v>
      </c>
      <c r="P1720" s="22">
        <v>25.43</v>
      </c>
      <c r="Q1720" s="22">
        <f t="shared" si="495"/>
        <v>3.17875</v>
      </c>
      <c r="R1720" s="22">
        <f t="shared" si="496"/>
        <v>12.715</v>
      </c>
      <c r="S1720" s="22">
        <f t="shared" si="497"/>
        <v>292.50500000000005</v>
      </c>
      <c r="U1720" s="22">
        <v>330.65000000000003</v>
      </c>
      <c r="V1720" s="23">
        <v>20</v>
      </c>
      <c r="W1720" s="41">
        <v>20</v>
      </c>
      <c r="X1720" s="23">
        <f t="shared" si="498"/>
        <v>0</v>
      </c>
      <c r="Y1720" s="24">
        <f t="shared" si="499"/>
        <v>0</v>
      </c>
      <c r="Z1720" s="24">
        <f t="shared" si="504"/>
        <v>104</v>
      </c>
      <c r="AA1720" s="22">
        <f t="shared" si="505"/>
        <v>3.1793269230769234</v>
      </c>
      <c r="AB1720" s="22">
        <f t="shared" si="500"/>
        <v>38.151923076923083</v>
      </c>
      <c r="AC1720" s="22">
        <f t="shared" si="501"/>
        <v>292.49807692307695</v>
      </c>
      <c r="AD1720" s="22">
        <f t="shared" si="502"/>
        <v>-6.9230769231012346E-3</v>
      </c>
      <c r="AE1720" s="24"/>
      <c r="AF1720" s="4">
        <v>38.151923076923083</v>
      </c>
      <c r="AG1720" s="4">
        <v>0</v>
      </c>
      <c r="AH1720" s="4">
        <f t="shared" si="503"/>
        <v>38.151923076923083</v>
      </c>
    </row>
    <row r="1721" spans="1:34">
      <c r="A1721" s="16" t="s">
        <v>3728</v>
      </c>
      <c r="B1721" s="16" t="s">
        <v>3729</v>
      </c>
      <c r="C1721" s="16" t="s">
        <v>2268</v>
      </c>
      <c r="D1721" s="19">
        <v>40422</v>
      </c>
      <c r="E1721" s="16" t="s">
        <v>111</v>
      </c>
      <c r="F1721" s="20">
        <v>20</v>
      </c>
      <c r="G1721" s="20">
        <v>0</v>
      </c>
      <c r="H1721" s="20">
        <v>8</v>
      </c>
      <c r="I1721" s="20">
        <v>0</v>
      </c>
      <c r="J1721" s="21">
        <f t="shared" si="493"/>
        <v>96</v>
      </c>
      <c r="K1721" s="22">
        <v>531.15</v>
      </c>
      <c r="L1721" s="19">
        <v>44804</v>
      </c>
      <c r="M1721" s="22">
        <v>318.70999999999998</v>
      </c>
      <c r="N1721" s="22">
        <v>212.44</v>
      </c>
      <c r="O1721" s="22">
        <f t="shared" si="494"/>
        <v>230.14</v>
      </c>
      <c r="P1721" s="22">
        <v>17.7</v>
      </c>
      <c r="Q1721" s="22">
        <f t="shared" si="495"/>
        <v>2.2124999999999999</v>
      </c>
      <c r="R1721" s="22">
        <f t="shared" si="496"/>
        <v>8.85</v>
      </c>
      <c r="S1721" s="22">
        <f t="shared" si="497"/>
        <v>203.59</v>
      </c>
      <c r="U1721" s="22">
        <v>230.14</v>
      </c>
      <c r="V1721" s="23">
        <v>20</v>
      </c>
      <c r="W1721" s="41">
        <v>20</v>
      </c>
      <c r="X1721" s="23">
        <f t="shared" si="498"/>
        <v>0</v>
      </c>
      <c r="Y1721" s="24">
        <f t="shared" si="499"/>
        <v>0</v>
      </c>
      <c r="Z1721" s="24">
        <f t="shared" si="504"/>
        <v>104</v>
      </c>
      <c r="AA1721" s="22">
        <f t="shared" si="505"/>
        <v>2.2128846153846151</v>
      </c>
      <c r="AB1721" s="22">
        <f t="shared" si="500"/>
        <v>26.554615384615381</v>
      </c>
      <c r="AC1721" s="22">
        <f t="shared" si="501"/>
        <v>203.58538461538461</v>
      </c>
      <c r="AD1721" s="22">
        <f t="shared" si="502"/>
        <v>-4.6153846153913491E-3</v>
      </c>
      <c r="AE1721" s="24"/>
      <c r="AF1721" s="4">
        <v>26.554615384615381</v>
      </c>
      <c r="AG1721" s="4">
        <v>0</v>
      </c>
      <c r="AH1721" s="4">
        <f t="shared" si="503"/>
        <v>26.554615384615381</v>
      </c>
    </row>
    <row r="1722" spans="1:34">
      <c r="A1722" s="16" t="s">
        <v>3730</v>
      </c>
      <c r="B1722" s="16" t="s">
        <v>3731</v>
      </c>
      <c r="C1722" s="16" t="s">
        <v>3732</v>
      </c>
      <c r="D1722" s="19">
        <v>40422</v>
      </c>
      <c r="E1722" s="16" t="s">
        <v>111</v>
      </c>
      <c r="F1722" s="20">
        <v>20</v>
      </c>
      <c r="G1722" s="20">
        <v>0</v>
      </c>
      <c r="H1722" s="20">
        <v>8</v>
      </c>
      <c r="I1722" s="20">
        <v>0</v>
      </c>
      <c r="J1722" s="21">
        <f t="shared" si="493"/>
        <v>96</v>
      </c>
      <c r="K1722" s="22">
        <v>416</v>
      </c>
      <c r="L1722" s="19">
        <v>44804</v>
      </c>
      <c r="M1722" s="22">
        <v>249.59</v>
      </c>
      <c r="N1722" s="22">
        <v>166.41</v>
      </c>
      <c r="O1722" s="22">
        <f t="shared" si="494"/>
        <v>180.26999999999998</v>
      </c>
      <c r="P1722" s="22">
        <v>13.86</v>
      </c>
      <c r="Q1722" s="22">
        <f t="shared" si="495"/>
        <v>1.7324999999999999</v>
      </c>
      <c r="R1722" s="22">
        <f t="shared" si="496"/>
        <v>6.93</v>
      </c>
      <c r="S1722" s="22">
        <f t="shared" si="497"/>
        <v>159.47999999999996</v>
      </c>
      <c r="U1722" s="22">
        <v>180.26999999999998</v>
      </c>
      <c r="V1722" s="23">
        <v>20</v>
      </c>
      <c r="W1722" s="41">
        <v>20</v>
      </c>
      <c r="X1722" s="23">
        <f t="shared" si="498"/>
        <v>0</v>
      </c>
      <c r="Y1722" s="24">
        <f t="shared" si="499"/>
        <v>0</v>
      </c>
      <c r="Z1722" s="24">
        <f t="shared" si="504"/>
        <v>104</v>
      </c>
      <c r="AA1722" s="22">
        <f t="shared" si="505"/>
        <v>1.7333653846153845</v>
      </c>
      <c r="AB1722" s="22">
        <f t="shared" si="500"/>
        <v>20.800384615384615</v>
      </c>
      <c r="AC1722" s="22">
        <f t="shared" si="501"/>
        <v>159.46961538461537</v>
      </c>
      <c r="AD1722" s="22">
        <f t="shared" si="502"/>
        <v>-1.0384615384595008E-2</v>
      </c>
      <c r="AE1722" s="24"/>
      <c r="AF1722" s="4">
        <v>20.800384615384615</v>
      </c>
      <c r="AG1722" s="4">
        <v>0</v>
      </c>
      <c r="AH1722" s="4">
        <f t="shared" si="503"/>
        <v>20.800384615384615</v>
      </c>
    </row>
    <row r="1723" spans="1:34">
      <c r="A1723" s="16" t="s">
        <v>3733</v>
      </c>
      <c r="B1723" s="16" t="s">
        <v>3734</v>
      </c>
      <c r="C1723" s="16" t="s">
        <v>2308</v>
      </c>
      <c r="D1723" s="19">
        <v>40452</v>
      </c>
      <c r="E1723" s="16" t="s">
        <v>111</v>
      </c>
      <c r="F1723" s="20">
        <v>20</v>
      </c>
      <c r="G1723" s="20">
        <v>0</v>
      </c>
      <c r="H1723" s="20">
        <v>8</v>
      </c>
      <c r="I1723" s="20">
        <v>1</v>
      </c>
      <c r="J1723" s="21">
        <f t="shared" si="493"/>
        <v>97</v>
      </c>
      <c r="K1723" s="22">
        <v>920.12</v>
      </c>
      <c r="L1723" s="19">
        <v>44804</v>
      </c>
      <c r="M1723" s="22">
        <v>548.28</v>
      </c>
      <c r="N1723" s="22">
        <v>371.84</v>
      </c>
      <c r="O1723" s="22">
        <f t="shared" si="494"/>
        <v>402.51</v>
      </c>
      <c r="P1723" s="22">
        <v>30.67</v>
      </c>
      <c r="Q1723" s="22">
        <f t="shared" si="495"/>
        <v>3.8337500000000002</v>
      </c>
      <c r="R1723" s="22">
        <f t="shared" si="496"/>
        <v>15.335000000000001</v>
      </c>
      <c r="S1723" s="22">
        <f t="shared" si="497"/>
        <v>356.505</v>
      </c>
      <c r="U1723" s="22">
        <v>402.51</v>
      </c>
      <c r="V1723" s="23">
        <v>20</v>
      </c>
      <c r="W1723" s="41">
        <v>20</v>
      </c>
      <c r="X1723" s="23">
        <f t="shared" si="498"/>
        <v>0</v>
      </c>
      <c r="Y1723" s="24">
        <f t="shared" si="499"/>
        <v>0</v>
      </c>
      <c r="Z1723" s="24">
        <f t="shared" si="504"/>
        <v>105</v>
      </c>
      <c r="AA1723" s="22">
        <f t="shared" si="505"/>
        <v>3.8334285714285712</v>
      </c>
      <c r="AB1723" s="22">
        <f t="shared" si="500"/>
        <v>46.001142857142852</v>
      </c>
      <c r="AC1723" s="22">
        <f t="shared" si="501"/>
        <v>356.50885714285715</v>
      </c>
      <c r="AD1723" s="22">
        <f t="shared" si="502"/>
        <v>3.8571428571572142E-3</v>
      </c>
      <c r="AE1723" s="24"/>
      <c r="AF1723" s="4">
        <v>46.001142857142852</v>
      </c>
      <c r="AG1723" s="4">
        <v>0</v>
      </c>
      <c r="AH1723" s="4">
        <f t="shared" si="503"/>
        <v>46.001142857142852</v>
      </c>
    </row>
    <row r="1724" spans="1:34">
      <c r="A1724" s="16" t="s">
        <v>3735</v>
      </c>
      <c r="B1724" s="16" t="s">
        <v>3736</v>
      </c>
      <c r="C1724" s="16" t="s">
        <v>2622</v>
      </c>
      <c r="D1724" s="19">
        <v>40452</v>
      </c>
      <c r="E1724" s="16" t="s">
        <v>111</v>
      </c>
      <c r="F1724" s="20">
        <v>20</v>
      </c>
      <c r="G1724" s="20">
        <v>0</v>
      </c>
      <c r="H1724" s="20">
        <v>8</v>
      </c>
      <c r="I1724" s="20">
        <v>1</v>
      </c>
      <c r="J1724" s="21">
        <f t="shared" si="493"/>
        <v>97</v>
      </c>
      <c r="K1724" s="22">
        <v>180.28</v>
      </c>
      <c r="L1724" s="19">
        <v>44804</v>
      </c>
      <c r="M1724" s="22">
        <v>107.36</v>
      </c>
      <c r="N1724" s="22">
        <v>72.92</v>
      </c>
      <c r="O1724" s="22">
        <f t="shared" si="494"/>
        <v>78.92</v>
      </c>
      <c r="P1724" s="22">
        <v>6</v>
      </c>
      <c r="Q1724" s="22">
        <f t="shared" si="495"/>
        <v>0.75</v>
      </c>
      <c r="R1724" s="22">
        <f t="shared" si="496"/>
        <v>3</v>
      </c>
      <c r="S1724" s="22">
        <f t="shared" si="497"/>
        <v>69.92</v>
      </c>
      <c r="U1724" s="22">
        <v>78.92</v>
      </c>
      <c r="V1724" s="23">
        <v>20</v>
      </c>
      <c r="W1724" s="41">
        <v>20</v>
      </c>
      <c r="X1724" s="23">
        <f t="shared" si="498"/>
        <v>0</v>
      </c>
      <c r="Y1724" s="24">
        <f t="shared" si="499"/>
        <v>0</v>
      </c>
      <c r="Z1724" s="24">
        <f t="shared" si="504"/>
        <v>105</v>
      </c>
      <c r="AA1724" s="22">
        <f t="shared" si="505"/>
        <v>0.75161904761904763</v>
      </c>
      <c r="AB1724" s="22">
        <f t="shared" si="500"/>
        <v>9.0194285714285716</v>
      </c>
      <c r="AC1724" s="22">
        <f t="shared" si="501"/>
        <v>69.900571428571425</v>
      </c>
      <c r="AD1724" s="22">
        <f t="shared" si="502"/>
        <v>-1.9428571428576902E-2</v>
      </c>
      <c r="AE1724" s="24"/>
      <c r="AF1724" s="4">
        <v>9.0194285714285716</v>
      </c>
      <c r="AG1724" s="4">
        <v>0</v>
      </c>
      <c r="AH1724" s="4">
        <f t="shared" si="503"/>
        <v>9.0194285714285716</v>
      </c>
    </row>
    <row r="1725" spans="1:34">
      <c r="A1725" s="16" t="s">
        <v>3737</v>
      </c>
      <c r="B1725" s="16" t="s">
        <v>3738</v>
      </c>
      <c r="C1725" s="16" t="s">
        <v>2308</v>
      </c>
      <c r="D1725" s="19">
        <v>40483</v>
      </c>
      <c r="E1725" s="16" t="s">
        <v>111</v>
      </c>
      <c r="F1725" s="20">
        <v>20</v>
      </c>
      <c r="G1725" s="20">
        <v>0</v>
      </c>
      <c r="H1725" s="20">
        <v>8</v>
      </c>
      <c r="I1725" s="20">
        <v>2</v>
      </c>
      <c r="J1725" s="21">
        <f t="shared" si="493"/>
        <v>98</v>
      </c>
      <c r="K1725" s="22">
        <v>924.87</v>
      </c>
      <c r="L1725" s="19">
        <v>44804</v>
      </c>
      <c r="M1725" s="22">
        <v>547.16999999999996</v>
      </c>
      <c r="N1725" s="22">
        <v>377.7</v>
      </c>
      <c r="O1725" s="22">
        <f t="shared" si="494"/>
        <v>408.52</v>
      </c>
      <c r="P1725" s="22">
        <v>30.82</v>
      </c>
      <c r="Q1725" s="22">
        <f t="shared" si="495"/>
        <v>3.8525</v>
      </c>
      <c r="R1725" s="22">
        <f t="shared" si="496"/>
        <v>15.41</v>
      </c>
      <c r="S1725" s="22">
        <f t="shared" si="497"/>
        <v>362.28999999999996</v>
      </c>
      <c r="U1725" s="22">
        <v>408.52</v>
      </c>
      <c r="V1725" s="23">
        <v>20</v>
      </c>
      <c r="W1725" s="41">
        <v>20</v>
      </c>
      <c r="X1725" s="23">
        <f t="shared" si="498"/>
        <v>0</v>
      </c>
      <c r="Y1725" s="24">
        <f t="shared" si="499"/>
        <v>0</v>
      </c>
      <c r="Z1725" s="24">
        <f t="shared" si="504"/>
        <v>106</v>
      </c>
      <c r="AA1725" s="22">
        <f t="shared" si="505"/>
        <v>3.853962264150943</v>
      </c>
      <c r="AB1725" s="22">
        <f t="shared" si="500"/>
        <v>46.247547169811313</v>
      </c>
      <c r="AC1725" s="22">
        <f t="shared" si="501"/>
        <v>362.27245283018868</v>
      </c>
      <c r="AD1725" s="22">
        <f t="shared" si="502"/>
        <v>-1.7547169811280128E-2</v>
      </c>
      <c r="AE1725" s="24"/>
      <c r="AF1725" s="4">
        <v>46.247547169811313</v>
      </c>
      <c r="AG1725" s="4">
        <v>0</v>
      </c>
      <c r="AH1725" s="4">
        <f t="shared" si="503"/>
        <v>46.247547169811313</v>
      </c>
    </row>
    <row r="1726" spans="1:34">
      <c r="A1726" s="16" t="s">
        <v>3739</v>
      </c>
      <c r="B1726" s="16" t="s">
        <v>3740</v>
      </c>
      <c r="C1726" s="16" t="s">
        <v>3741</v>
      </c>
      <c r="D1726" s="19">
        <v>40513</v>
      </c>
      <c r="E1726" s="16" t="s">
        <v>45</v>
      </c>
      <c r="F1726" s="20">
        <v>0</v>
      </c>
      <c r="G1726" s="20">
        <v>0</v>
      </c>
      <c r="H1726" s="20">
        <v>0</v>
      </c>
      <c r="I1726" s="20">
        <v>0</v>
      </c>
      <c r="J1726" s="21">
        <f t="shared" si="493"/>
        <v>0</v>
      </c>
      <c r="K1726" s="22">
        <v>1931.83</v>
      </c>
      <c r="L1726" s="19">
        <v>44804</v>
      </c>
      <c r="M1726" s="22">
        <v>0</v>
      </c>
      <c r="N1726" s="22">
        <v>1931.83</v>
      </c>
      <c r="O1726" s="22">
        <f t="shared" si="494"/>
        <v>1931.83</v>
      </c>
      <c r="P1726" s="22">
        <v>0</v>
      </c>
      <c r="Q1726" s="22">
        <f t="shared" si="495"/>
        <v>0</v>
      </c>
      <c r="R1726" s="22">
        <f t="shared" si="496"/>
        <v>0</v>
      </c>
      <c r="S1726" s="22">
        <f t="shared" si="497"/>
        <v>1931.83</v>
      </c>
      <c r="U1726" s="22">
        <v>1931.83</v>
      </c>
      <c r="V1726" s="23">
        <v>0</v>
      </c>
      <c r="W1726" s="41">
        <v>0</v>
      </c>
      <c r="X1726" s="23">
        <f t="shared" si="498"/>
        <v>0</v>
      </c>
      <c r="Y1726" s="24">
        <f t="shared" si="499"/>
        <v>0</v>
      </c>
      <c r="Z1726" s="24">
        <v>0</v>
      </c>
      <c r="AA1726" s="22">
        <v>0</v>
      </c>
      <c r="AB1726" s="22">
        <f t="shared" si="500"/>
        <v>0</v>
      </c>
      <c r="AC1726" s="22">
        <f t="shared" si="501"/>
        <v>1931.83</v>
      </c>
      <c r="AD1726" s="22">
        <f t="shared" si="502"/>
        <v>0</v>
      </c>
      <c r="AE1726" s="24"/>
      <c r="AF1726" s="4">
        <v>0</v>
      </c>
      <c r="AG1726" s="4">
        <v>0</v>
      </c>
      <c r="AH1726" s="4">
        <f t="shared" si="503"/>
        <v>0</v>
      </c>
    </row>
    <row r="1727" spans="1:34">
      <c r="A1727" s="16" t="s">
        <v>3742</v>
      </c>
      <c r="B1727" s="16" t="s">
        <v>3743</v>
      </c>
      <c r="C1727" s="16" t="s">
        <v>3741</v>
      </c>
      <c r="D1727" s="19">
        <v>40513</v>
      </c>
      <c r="E1727" s="16" t="s">
        <v>111</v>
      </c>
      <c r="F1727" s="20">
        <v>20</v>
      </c>
      <c r="G1727" s="20">
        <v>0</v>
      </c>
      <c r="H1727" s="20">
        <v>8</v>
      </c>
      <c r="I1727" s="20">
        <v>3</v>
      </c>
      <c r="J1727" s="21">
        <f t="shared" si="493"/>
        <v>99</v>
      </c>
      <c r="K1727" s="22">
        <v>-1931.83</v>
      </c>
      <c r="L1727" s="19">
        <v>44804</v>
      </c>
      <c r="M1727" s="22">
        <v>-1134.94</v>
      </c>
      <c r="N1727" s="22">
        <v>-796.89</v>
      </c>
      <c r="O1727" s="22">
        <f t="shared" si="494"/>
        <v>-861.28</v>
      </c>
      <c r="P1727" s="22">
        <v>-64.39</v>
      </c>
      <c r="Q1727" s="22">
        <f t="shared" si="495"/>
        <v>-8.0487500000000001</v>
      </c>
      <c r="R1727" s="22">
        <f t="shared" si="496"/>
        <v>-32.195</v>
      </c>
      <c r="S1727" s="22">
        <f t="shared" si="497"/>
        <v>-764.69499999999994</v>
      </c>
      <c r="U1727" s="22">
        <v>-861.28</v>
      </c>
      <c r="V1727" s="23">
        <v>20</v>
      </c>
      <c r="W1727" s="41">
        <v>20</v>
      </c>
      <c r="X1727" s="23">
        <f t="shared" si="498"/>
        <v>0</v>
      </c>
      <c r="Y1727" s="24">
        <f t="shared" si="499"/>
        <v>0</v>
      </c>
      <c r="Z1727" s="24">
        <f t="shared" si="504"/>
        <v>107</v>
      </c>
      <c r="AA1727" s="22">
        <f t="shared" si="505"/>
        <v>-8.049345794392524</v>
      </c>
      <c r="AB1727" s="22">
        <f t="shared" si="500"/>
        <v>-96.592149532710295</v>
      </c>
      <c r="AC1727" s="22">
        <f t="shared" si="501"/>
        <v>-764.68785046728965</v>
      </c>
      <c r="AD1727" s="22">
        <f t="shared" si="502"/>
        <v>7.1495327102866213E-3</v>
      </c>
      <c r="AE1727" s="24"/>
      <c r="AF1727" s="4">
        <v>-96.592149532710295</v>
      </c>
      <c r="AG1727" s="4">
        <v>0</v>
      </c>
      <c r="AH1727" s="4">
        <f t="shared" si="503"/>
        <v>-96.592149532710295</v>
      </c>
    </row>
    <row r="1728" spans="1:34">
      <c r="A1728" s="16" t="s">
        <v>3744</v>
      </c>
      <c r="B1728" s="16" t="s">
        <v>3745</v>
      </c>
      <c r="C1728" s="16" t="s">
        <v>2308</v>
      </c>
      <c r="D1728" s="19">
        <v>40513</v>
      </c>
      <c r="E1728" s="16" t="s">
        <v>111</v>
      </c>
      <c r="F1728" s="20">
        <v>20</v>
      </c>
      <c r="G1728" s="20">
        <v>0</v>
      </c>
      <c r="H1728" s="20">
        <v>8</v>
      </c>
      <c r="I1728" s="20">
        <v>3</v>
      </c>
      <c r="J1728" s="21">
        <f t="shared" si="493"/>
        <v>99</v>
      </c>
      <c r="K1728" s="22">
        <v>272.92</v>
      </c>
      <c r="L1728" s="19">
        <v>44804</v>
      </c>
      <c r="M1728" s="22">
        <v>160.4</v>
      </c>
      <c r="N1728" s="22">
        <v>112.52</v>
      </c>
      <c r="O1728" s="22">
        <f t="shared" si="494"/>
        <v>121.61999999999999</v>
      </c>
      <c r="P1728" s="22">
        <v>9.1</v>
      </c>
      <c r="Q1728" s="22">
        <f t="shared" si="495"/>
        <v>1.1375</v>
      </c>
      <c r="R1728" s="22">
        <f t="shared" si="496"/>
        <v>4.55</v>
      </c>
      <c r="S1728" s="22">
        <f t="shared" si="497"/>
        <v>107.97</v>
      </c>
      <c r="U1728" s="22">
        <v>121.61999999999999</v>
      </c>
      <c r="V1728" s="23">
        <v>20</v>
      </c>
      <c r="W1728" s="41">
        <v>20</v>
      </c>
      <c r="X1728" s="23">
        <f t="shared" si="498"/>
        <v>0</v>
      </c>
      <c r="Y1728" s="24">
        <f t="shared" si="499"/>
        <v>0</v>
      </c>
      <c r="Z1728" s="24">
        <f t="shared" si="504"/>
        <v>107</v>
      </c>
      <c r="AA1728" s="22">
        <f t="shared" si="505"/>
        <v>1.1366355140186915</v>
      </c>
      <c r="AB1728" s="22">
        <f t="shared" si="500"/>
        <v>13.639626168224297</v>
      </c>
      <c r="AC1728" s="22">
        <f t="shared" si="501"/>
        <v>107.98037383177569</v>
      </c>
      <c r="AD1728" s="22">
        <f t="shared" si="502"/>
        <v>1.0373831775694953E-2</v>
      </c>
      <c r="AE1728" s="24"/>
      <c r="AF1728" s="4">
        <v>13.639626168224297</v>
      </c>
      <c r="AG1728" s="4">
        <v>0</v>
      </c>
      <c r="AH1728" s="4">
        <f t="shared" si="503"/>
        <v>13.639626168224297</v>
      </c>
    </row>
    <row r="1729" spans="1:34">
      <c r="A1729" s="16" t="s">
        <v>3746</v>
      </c>
      <c r="B1729" s="16" t="s">
        <v>3747</v>
      </c>
      <c r="C1729" s="16" t="s">
        <v>3748</v>
      </c>
      <c r="D1729" s="19">
        <v>40513</v>
      </c>
      <c r="E1729" s="16" t="s">
        <v>111</v>
      </c>
      <c r="F1729" s="20">
        <v>20</v>
      </c>
      <c r="G1729" s="20">
        <v>0</v>
      </c>
      <c r="H1729" s="20">
        <v>8</v>
      </c>
      <c r="I1729" s="20">
        <v>3</v>
      </c>
      <c r="J1729" s="21">
        <f t="shared" si="493"/>
        <v>99</v>
      </c>
      <c r="K1729" s="22">
        <v>800</v>
      </c>
      <c r="L1729" s="19">
        <v>44804</v>
      </c>
      <c r="M1729" s="22">
        <v>469.99</v>
      </c>
      <c r="N1729" s="22">
        <v>330.01</v>
      </c>
      <c r="O1729" s="22">
        <f t="shared" si="494"/>
        <v>356.67</v>
      </c>
      <c r="P1729" s="22">
        <v>26.66</v>
      </c>
      <c r="Q1729" s="22">
        <f t="shared" si="495"/>
        <v>3.3325</v>
      </c>
      <c r="R1729" s="22">
        <f t="shared" si="496"/>
        <v>13.33</v>
      </c>
      <c r="S1729" s="22">
        <f t="shared" si="497"/>
        <v>316.68</v>
      </c>
      <c r="U1729" s="22">
        <v>356.67</v>
      </c>
      <c r="V1729" s="23">
        <v>20</v>
      </c>
      <c r="W1729" s="41">
        <v>20</v>
      </c>
      <c r="X1729" s="23">
        <f t="shared" si="498"/>
        <v>0</v>
      </c>
      <c r="Y1729" s="24">
        <f t="shared" si="499"/>
        <v>0</v>
      </c>
      <c r="Z1729" s="24">
        <f t="shared" si="504"/>
        <v>107</v>
      </c>
      <c r="AA1729" s="22">
        <f t="shared" si="505"/>
        <v>3.3333644859813085</v>
      </c>
      <c r="AB1729" s="22">
        <f t="shared" si="500"/>
        <v>40.000373831775704</v>
      </c>
      <c r="AC1729" s="22">
        <f t="shared" si="501"/>
        <v>316.66962616822434</v>
      </c>
      <c r="AD1729" s="22">
        <f t="shared" si="502"/>
        <v>-1.0373831775666531E-2</v>
      </c>
      <c r="AE1729" s="24"/>
      <c r="AF1729" s="4">
        <v>40.000373831775704</v>
      </c>
      <c r="AG1729" s="4">
        <v>0</v>
      </c>
      <c r="AH1729" s="4">
        <f t="shared" si="503"/>
        <v>40.000373831775704</v>
      </c>
    </row>
    <row r="1730" spans="1:34">
      <c r="A1730" s="16" t="s">
        <v>3749</v>
      </c>
      <c r="B1730" s="16" t="s">
        <v>3750</v>
      </c>
      <c r="C1730" s="16" t="s">
        <v>3751</v>
      </c>
      <c r="D1730" s="19">
        <v>40544</v>
      </c>
      <c r="E1730" s="16" t="s">
        <v>111</v>
      </c>
      <c r="F1730" s="20">
        <v>20</v>
      </c>
      <c r="G1730" s="20">
        <v>0</v>
      </c>
      <c r="H1730" s="20">
        <v>8</v>
      </c>
      <c r="I1730" s="20">
        <v>4</v>
      </c>
      <c r="J1730" s="21">
        <f t="shared" si="493"/>
        <v>100</v>
      </c>
      <c r="K1730" s="22">
        <v>6100.83</v>
      </c>
      <c r="L1730" s="19">
        <v>44804</v>
      </c>
      <c r="M1730" s="22">
        <v>3558.8</v>
      </c>
      <c r="N1730" s="22">
        <v>2542.0300000000002</v>
      </c>
      <c r="O1730" s="22">
        <f t="shared" si="494"/>
        <v>2745.3900000000003</v>
      </c>
      <c r="P1730" s="22">
        <v>203.36</v>
      </c>
      <c r="Q1730" s="22">
        <f t="shared" si="495"/>
        <v>25.42</v>
      </c>
      <c r="R1730" s="22">
        <f t="shared" si="496"/>
        <v>101.68</v>
      </c>
      <c r="S1730" s="22">
        <f t="shared" si="497"/>
        <v>2440.3500000000004</v>
      </c>
      <c r="U1730" s="22">
        <v>2745.3900000000003</v>
      </c>
      <c r="V1730" s="23">
        <v>20</v>
      </c>
      <c r="W1730" s="41">
        <v>20</v>
      </c>
      <c r="X1730" s="23">
        <f t="shared" si="498"/>
        <v>0</v>
      </c>
      <c r="Y1730" s="24">
        <f t="shared" si="499"/>
        <v>0</v>
      </c>
      <c r="Z1730" s="24">
        <f t="shared" si="504"/>
        <v>108</v>
      </c>
      <c r="AA1730" s="22">
        <f t="shared" si="505"/>
        <v>25.42027777777778</v>
      </c>
      <c r="AB1730" s="22">
        <f t="shared" si="500"/>
        <v>305.04333333333335</v>
      </c>
      <c r="AC1730" s="22">
        <f t="shared" si="501"/>
        <v>2440.3466666666668</v>
      </c>
      <c r="AD1730" s="22">
        <f t="shared" si="502"/>
        <v>-3.3333333335576754E-3</v>
      </c>
      <c r="AE1730" s="24"/>
      <c r="AF1730" s="4">
        <v>305.04333333333335</v>
      </c>
      <c r="AG1730" s="4">
        <v>0</v>
      </c>
      <c r="AH1730" s="4">
        <f t="shared" si="503"/>
        <v>305.04333333333335</v>
      </c>
    </row>
    <row r="1731" spans="1:34">
      <c r="A1731" s="16" t="s">
        <v>3752</v>
      </c>
      <c r="B1731" s="16" t="s">
        <v>3753</v>
      </c>
      <c r="C1731" s="16" t="s">
        <v>3754</v>
      </c>
      <c r="D1731" s="19">
        <v>40544</v>
      </c>
      <c r="E1731" s="16" t="s">
        <v>111</v>
      </c>
      <c r="F1731" s="20">
        <v>20</v>
      </c>
      <c r="G1731" s="20">
        <v>0</v>
      </c>
      <c r="H1731" s="20">
        <v>8</v>
      </c>
      <c r="I1731" s="20">
        <v>4</v>
      </c>
      <c r="J1731" s="21">
        <f t="shared" si="493"/>
        <v>100</v>
      </c>
      <c r="K1731" s="22">
        <v>256.3</v>
      </c>
      <c r="L1731" s="19">
        <v>44804</v>
      </c>
      <c r="M1731" s="22">
        <v>149.57</v>
      </c>
      <c r="N1731" s="22">
        <v>106.73</v>
      </c>
      <c r="O1731" s="22">
        <f t="shared" si="494"/>
        <v>115.27000000000001</v>
      </c>
      <c r="P1731" s="22">
        <v>8.5399999999999991</v>
      </c>
      <c r="Q1731" s="22">
        <f t="shared" si="495"/>
        <v>1.0674999999999999</v>
      </c>
      <c r="R1731" s="22">
        <f t="shared" si="496"/>
        <v>4.2699999999999996</v>
      </c>
      <c r="S1731" s="22">
        <f t="shared" si="497"/>
        <v>102.46000000000002</v>
      </c>
      <c r="U1731" s="22">
        <v>115.27000000000001</v>
      </c>
      <c r="V1731" s="23">
        <v>20</v>
      </c>
      <c r="W1731" s="41">
        <v>20</v>
      </c>
      <c r="X1731" s="23">
        <f t="shared" si="498"/>
        <v>0</v>
      </c>
      <c r="Y1731" s="24">
        <f t="shared" si="499"/>
        <v>0</v>
      </c>
      <c r="Z1731" s="24">
        <f t="shared" si="504"/>
        <v>108</v>
      </c>
      <c r="AA1731" s="22">
        <f t="shared" si="505"/>
        <v>1.0673148148148148</v>
      </c>
      <c r="AB1731" s="22">
        <f t="shared" si="500"/>
        <v>12.807777777777778</v>
      </c>
      <c r="AC1731" s="22">
        <f t="shared" si="501"/>
        <v>102.46222222222224</v>
      </c>
      <c r="AD1731" s="22">
        <f t="shared" si="502"/>
        <v>2.2222222222154642E-3</v>
      </c>
      <c r="AE1731" s="24"/>
      <c r="AF1731" s="4">
        <v>12.807777777777778</v>
      </c>
      <c r="AG1731" s="4">
        <v>0</v>
      </c>
      <c r="AH1731" s="4">
        <f t="shared" si="503"/>
        <v>12.807777777777778</v>
      </c>
    </row>
    <row r="1732" spans="1:34">
      <c r="A1732" s="16" t="s">
        <v>3755</v>
      </c>
      <c r="B1732" s="16" t="s">
        <v>3756</v>
      </c>
      <c r="C1732" s="16" t="s">
        <v>2308</v>
      </c>
      <c r="D1732" s="19">
        <v>40544</v>
      </c>
      <c r="E1732" s="16" t="s">
        <v>111</v>
      </c>
      <c r="F1732" s="20">
        <v>20</v>
      </c>
      <c r="G1732" s="20">
        <v>0</v>
      </c>
      <c r="H1732" s="20">
        <v>8</v>
      </c>
      <c r="I1732" s="20">
        <v>4</v>
      </c>
      <c r="J1732" s="21">
        <f t="shared" si="493"/>
        <v>100</v>
      </c>
      <c r="K1732" s="22">
        <v>343.68</v>
      </c>
      <c r="L1732" s="19">
        <v>44804</v>
      </c>
      <c r="M1732" s="22">
        <v>200.43</v>
      </c>
      <c r="N1732" s="22">
        <v>143.25</v>
      </c>
      <c r="O1732" s="22">
        <f t="shared" si="494"/>
        <v>154.69999999999999</v>
      </c>
      <c r="P1732" s="22">
        <v>11.45</v>
      </c>
      <c r="Q1732" s="22">
        <f t="shared" si="495"/>
        <v>1.4312499999999999</v>
      </c>
      <c r="R1732" s="22">
        <f t="shared" si="496"/>
        <v>5.7249999999999996</v>
      </c>
      <c r="S1732" s="22">
        <f t="shared" si="497"/>
        <v>137.52500000000001</v>
      </c>
      <c r="U1732" s="22">
        <v>154.69999999999999</v>
      </c>
      <c r="V1732" s="23">
        <v>20</v>
      </c>
      <c r="W1732" s="41">
        <v>20</v>
      </c>
      <c r="X1732" s="23">
        <f t="shared" si="498"/>
        <v>0</v>
      </c>
      <c r="Y1732" s="24">
        <f t="shared" si="499"/>
        <v>0</v>
      </c>
      <c r="Z1732" s="24">
        <f t="shared" si="504"/>
        <v>108</v>
      </c>
      <c r="AA1732" s="22">
        <f t="shared" si="505"/>
        <v>1.4324074074074074</v>
      </c>
      <c r="AB1732" s="22">
        <f t="shared" si="500"/>
        <v>17.18888888888889</v>
      </c>
      <c r="AC1732" s="22">
        <f t="shared" si="501"/>
        <v>137.51111111111109</v>
      </c>
      <c r="AD1732" s="22">
        <f t="shared" si="502"/>
        <v>-1.3888888888914153E-2</v>
      </c>
      <c r="AE1732" s="24"/>
      <c r="AF1732" s="4">
        <v>17.18888888888889</v>
      </c>
      <c r="AG1732" s="4">
        <v>0</v>
      </c>
      <c r="AH1732" s="4">
        <f t="shared" si="503"/>
        <v>17.18888888888889</v>
      </c>
    </row>
    <row r="1733" spans="1:34">
      <c r="A1733" s="16" t="s">
        <v>3757</v>
      </c>
      <c r="B1733" s="16" t="s">
        <v>3758</v>
      </c>
      <c r="C1733" s="16" t="s">
        <v>2308</v>
      </c>
      <c r="D1733" s="19">
        <v>40575</v>
      </c>
      <c r="E1733" s="16" t="s">
        <v>111</v>
      </c>
      <c r="F1733" s="20">
        <v>20</v>
      </c>
      <c r="G1733" s="20">
        <v>0</v>
      </c>
      <c r="H1733" s="20">
        <v>8</v>
      </c>
      <c r="I1733" s="20">
        <v>5</v>
      </c>
      <c r="J1733" s="21">
        <f t="shared" si="493"/>
        <v>101</v>
      </c>
      <c r="K1733" s="22">
        <v>559.54999999999995</v>
      </c>
      <c r="L1733" s="19">
        <v>44804</v>
      </c>
      <c r="M1733" s="22">
        <v>324.10000000000002</v>
      </c>
      <c r="N1733" s="22">
        <v>235.45</v>
      </c>
      <c r="O1733" s="22">
        <f t="shared" si="494"/>
        <v>254.1</v>
      </c>
      <c r="P1733" s="22">
        <v>18.649999999999999</v>
      </c>
      <c r="Q1733" s="22">
        <f t="shared" si="495"/>
        <v>2.3312499999999998</v>
      </c>
      <c r="R1733" s="22">
        <f t="shared" si="496"/>
        <v>9.3249999999999993</v>
      </c>
      <c r="S1733" s="22">
        <f t="shared" si="497"/>
        <v>226.125</v>
      </c>
      <c r="U1733" s="22">
        <v>254.1</v>
      </c>
      <c r="V1733" s="23">
        <v>20</v>
      </c>
      <c r="W1733" s="41">
        <v>20</v>
      </c>
      <c r="X1733" s="23">
        <f t="shared" si="498"/>
        <v>0</v>
      </c>
      <c r="Y1733" s="24">
        <f t="shared" si="499"/>
        <v>0</v>
      </c>
      <c r="Z1733" s="24">
        <f t="shared" si="504"/>
        <v>109</v>
      </c>
      <c r="AA1733" s="22">
        <f t="shared" si="505"/>
        <v>2.3311926605504585</v>
      </c>
      <c r="AB1733" s="22">
        <f t="shared" si="500"/>
        <v>27.974311926605502</v>
      </c>
      <c r="AC1733" s="22">
        <f t="shared" si="501"/>
        <v>226.12568807339449</v>
      </c>
      <c r="AD1733" s="22">
        <f t="shared" si="502"/>
        <v>6.8807339448540006E-4</v>
      </c>
      <c r="AE1733" s="24"/>
      <c r="AF1733" s="4">
        <v>27.974311926605502</v>
      </c>
      <c r="AG1733" s="4">
        <v>0</v>
      </c>
      <c r="AH1733" s="4">
        <f t="shared" si="503"/>
        <v>27.974311926605502</v>
      </c>
    </row>
    <row r="1734" spans="1:34">
      <c r="A1734" s="16" t="s">
        <v>3759</v>
      </c>
      <c r="B1734" s="16" t="s">
        <v>3760</v>
      </c>
      <c r="C1734" s="16" t="s">
        <v>2308</v>
      </c>
      <c r="D1734" s="19">
        <v>40603</v>
      </c>
      <c r="E1734" s="16" t="s">
        <v>111</v>
      </c>
      <c r="F1734" s="20">
        <v>20</v>
      </c>
      <c r="G1734" s="20">
        <v>0</v>
      </c>
      <c r="H1734" s="20">
        <v>8</v>
      </c>
      <c r="I1734" s="20">
        <v>6</v>
      </c>
      <c r="J1734" s="21">
        <f t="shared" si="493"/>
        <v>102</v>
      </c>
      <c r="K1734" s="22">
        <v>297.82</v>
      </c>
      <c r="L1734" s="19">
        <v>44804</v>
      </c>
      <c r="M1734" s="22">
        <v>171.23</v>
      </c>
      <c r="N1734" s="22">
        <v>126.59</v>
      </c>
      <c r="O1734" s="22">
        <f t="shared" si="494"/>
        <v>136.51</v>
      </c>
      <c r="P1734" s="22">
        <v>9.92</v>
      </c>
      <c r="Q1734" s="22">
        <f t="shared" si="495"/>
        <v>1.24</v>
      </c>
      <c r="R1734" s="22">
        <f t="shared" si="496"/>
        <v>4.96</v>
      </c>
      <c r="S1734" s="22">
        <f t="shared" si="497"/>
        <v>121.63</v>
      </c>
      <c r="U1734" s="22">
        <v>136.51</v>
      </c>
      <c r="V1734" s="23">
        <v>20</v>
      </c>
      <c r="W1734" s="41">
        <v>20</v>
      </c>
      <c r="X1734" s="23">
        <f t="shared" si="498"/>
        <v>0</v>
      </c>
      <c r="Y1734" s="24">
        <f t="shared" si="499"/>
        <v>0</v>
      </c>
      <c r="Z1734" s="24">
        <f t="shared" si="504"/>
        <v>110</v>
      </c>
      <c r="AA1734" s="22">
        <f t="shared" si="505"/>
        <v>1.2409999999999999</v>
      </c>
      <c r="AB1734" s="22">
        <f t="shared" si="500"/>
        <v>14.891999999999999</v>
      </c>
      <c r="AC1734" s="22">
        <f t="shared" si="501"/>
        <v>121.61799999999999</v>
      </c>
      <c r="AD1734" s="22">
        <f t="shared" si="502"/>
        <v>-1.2000000000000455E-2</v>
      </c>
      <c r="AE1734" s="24"/>
      <c r="AF1734" s="4">
        <v>14.891999999999999</v>
      </c>
      <c r="AG1734" s="4">
        <v>0</v>
      </c>
      <c r="AH1734" s="4">
        <f t="shared" si="503"/>
        <v>14.891999999999999</v>
      </c>
    </row>
    <row r="1735" spans="1:34">
      <c r="A1735" s="16" t="s">
        <v>3761</v>
      </c>
      <c r="B1735" s="16" t="s">
        <v>3762</v>
      </c>
      <c r="C1735" s="16" t="s">
        <v>3763</v>
      </c>
      <c r="D1735" s="19">
        <v>40603</v>
      </c>
      <c r="E1735" s="16" t="s">
        <v>45</v>
      </c>
      <c r="F1735" s="20">
        <v>0</v>
      </c>
      <c r="G1735" s="20">
        <v>0</v>
      </c>
      <c r="H1735" s="20">
        <v>0</v>
      </c>
      <c r="I1735" s="20">
        <v>0</v>
      </c>
      <c r="J1735" s="21">
        <f t="shared" si="493"/>
        <v>0</v>
      </c>
      <c r="K1735" s="22">
        <v>1252</v>
      </c>
      <c r="L1735" s="19">
        <v>44804</v>
      </c>
      <c r="M1735" s="22">
        <v>0</v>
      </c>
      <c r="N1735" s="22">
        <v>1252</v>
      </c>
      <c r="O1735" s="22">
        <f t="shared" si="494"/>
        <v>1252</v>
      </c>
      <c r="P1735" s="22">
        <v>0</v>
      </c>
      <c r="Q1735" s="22">
        <f t="shared" si="495"/>
        <v>0</v>
      </c>
      <c r="R1735" s="22">
        <f t="shared" si="496"/>
        <v>0</v>
      </c>
      <c r="S1735" s="22">
        <f t="shared" si="497"/>
        <v>1252</v>
      </c>
      <c r="U1735" s="22">
        <v>1252</v>
      </c>
      <c r="V1735" s="23">
        <v>0</v>
      </c>
      <c r="W1735" s="41">
        <v>0</v>
      </c>
      <c r="X1735" s="23">
        <f t="shared" si="498"/>
        <v>0</v>
      </c>
      <c r="Y1735" s="24">
        <f t="shared" si="499"/>
        <v>0</v>
      </c>
      <c r="Z1735" s="24">
        <v>0</v>
      </c>
      <c r="AA1735" s="22">
        <v>0</v>
      </c>
      <c r="AB1735" s="22">
        <f t="shared" si="500"/>
        <v>0</v>
      </c>
      <c r="AC1735" s="22">
        <f t="shared" si="501"/>
        <v>1252</v>
      </c>
      <c r="AD1735" s="22">
        <f t="shared" si="502"/>
        <v>0</v>
      </c>
      <c r="AE1735" s="24"/>
      <c r="AF1735" s="4">
        <v>0</v>
      </c>
      <c r="AG1735" s="4">
        <v>0</v>
      </c>
      <c r="AH1735" s="4">
        <f t="shared" si="503"/>
        <v>0</v>
      </c>
    </row>
    <row r="1736" spans="1:34">
      <c r="A1736" s="16" t="s">
        <v>3764</v>
      </c>
      <c r="B1736" s="16" t="s">
        <v>3765</v>
      </c>
      <c r="C1736" s="16" t="s">
        <v>3763</v>
      </c>
      <c r="D1736" s="19">
        <v>40603</v>
      </c>
      <c r="E1736" s="16" t="s">
        <v>111</v>
      </c>
      <c r="F1736" s="20">
        <v>20</v>
      </c>
      <c r="G1736" s="20">
        <v>0</v>
      </c>
      <c r="H1736" s="20">
        <v>8</v>
      </c>
      <c r="I1736" s="20">
        <v>6</v>
      </c>
      <c r="J1736" s="21">
        <f t="shared" si="493"/>
        <v>102</v>
      </c>
      <c r="K1736" s="22">
        <v>-1252</v>
      </c>
      <c r="L1736" s="19">
        <v>44804</v>
      </c>
      <c r="M1736" s="22">
        <v>-719.91</v>
      </c>
      <c r="N1736" s="22">
        <v>-532.09</v>
      </c>
      <c r="O1736" s="22">
        <f t="shared" si="494"/>
        <v>-573.82000000000005</v>
      </c>
      <c r="P1736" s="22">
        <v>-41.73</v>
      </c>
      <c r="Q1736" s="22">
        <f t="shared" si="495"/>
        <v>-5.2162499999999996</v>
      </c>
      <c r="R1736" s="22">
        <f t="shared" si="496"/>
        <v>-20.864999999999998</v>
      </c>
      <c r="S1736" s="22">
        <f t="shared" si="497"/>
        <v>-511.22500000000002</v>
      </c>
      <c r="U1736" s="22">
        <v>-573.82000000000005</v>
      </c>
      <c r="V1736" s="23">
        <v>20</v>
      </c>
      <c r="W1736" s="41">
        <v>20</v>
      </c>
      <c r="X1736" s="23">
        <f t="shared" si="498"/>
        <v>0</v>
      </c>
      <c r="Y1736" s="24">
        <f t="shared" si="499"/>
        <v>0</v>
      </c>
      <c r="Z1736" s="24">
        <f t="shared" si="504"/>
        <v>110</v>
      </c>
      <c r="AA1736" s="22">
        <f t="shared" si="505"/>
        <v>-5.2165454545454546</v>
      </c>
      <c r="AB1736" s="22">
        <f t="shared" si="500"/>
        <v>-62.598545454545459</v>
      </c>
      <c r="AC1736" s="22">
        <f t="shared" si="501"/>
        <v>-511.22145454545461</v>
      </c>
      <c r="AD1736" s="22">
        <f t="shared" si="502"/>
        <v>3.5454545454172148E-3</v>
      </c>
      <c r="AE1736" s="24"/>
      <c r="AF1736" s="4">
        <v>-62.598545454545459</v>
      </c>
      <c r="AG1736" s="4">
        <v>0</v>
      </c>
      <c r="AH1736" s="4">
        <f t="shared" si="503"/>
        <v>-62.598545454545459</v>
      </c>
    </row>
    <row r="1737" spans="1:34">
      <c r="A1737" s="16" t="s">
        <v>3766</v>
      </c>
      <c r="B1737" s="16" t="s">
        <v>3767</v>
      </c>
      <c r="C1737" s="16" t="s">
        <v>3768</v>
      </c>
      <c r="D1737" s="19">
        <v>40603</v>
      </c>
      <c r="E1737" s="16" t="s">
        <v>111</v>
      </c>
      <c r="F1737" s="20">
        <v>20</v>
      </c>
      <c r="G1737" s="20">
        <v>0</v>
      </c>
      <c r="H1737" s="20">
        <v>8</v>
      </c>
      <c r="I1737" s="20">
        <v>6</v>
      </c>
      <c r="J1737" s="21">
        <f t="shared" si="493"/>
        <v>102</v>
      </c>
      <c r="K1737" s="22">
        <v>-86.33</v>
      </c>
      <c r="L1737" s="19">
        <v>44804</v>
      </c>
      <c r="M1737" s="22">
        <v>-49.68</v>
      </c>
      <c r="N1737" s="22">
        <v>-36.65</v>
      </c>
      <c r="O1737" s="22">
        <f t="shared" si="494"/>
        <v>-39.53</v>
      </c>
      <c r="P1737" s="22">
        <v>-2.88</v>
      </c>
      <c r="Q1737" s="22">
        <f t="shared" si="495"/>
        <v>-0.36</v>
      </c>
      <c r="R1737" s="22">
        <f t="shared" si="496"/>
        <v>-1.44</v>
      </c>
      <c r="S1737" s="22">
        <f t="shared" si="497"/>
        <v>-35.21</v>
      </c>
      <c r="U1737" s="22">
        <v>-39.53</v>
      </c>
      <c r="V1737" s="23">
        <v>20</v>
      </c>
      <c r="W1737" s="41">
        <v>20</v>
      </c>
      <c r="X1737" s="23">
        <f t="shared" si="498"/>
        <v>0</v>
      </c>
      <c r="Y1737" s="24">
        <f t="shared" si="499"/>
        <v>0</v>
      </c>
      <c r="Z1737" s="24">
        <f t="shared" si="504"/>
        <v>110</v>
      </c>
      <c r="AA1737" s="22">
        <f t="shared" si="505"/>
        <v>-0.35936363636363639</v>
      </c>
      <c r="AB1737" s="22">
        <f t="shared" si="500"/>
        <v>-4.3123636363636368</v>
      </c>
      <c r="AC1737" s="22">
        <f t="shared" si="501"/>
        <v>-35.217636363636366</v>
      </c>
      <c r="AD1737" s="22">
        <f t="shared" si="502"/>
        <v>-7.6363636363652176E-3</v>
      </c>
      <c r="AE1737" s="24"/>
      <c r="AF1737" s="4">
        <v>-4.3123636363636368</v>
      </c>
      <c r="AG1737" s="4">
        <v>0</v>
      </c>
      <c r="AH1737" s="4">
        <f t="shared" si="503"/>
        <v>-4.3123636363636368</v>
      </c>
    </row>
    <row r="1738" spans="1:34">
      <c r="A1738" s="16" t="s">
        <v>3769</v>
      </c>
      <c r="B1738" s="16" t="s">
        <v>3770</v>
      </c>
      <c r="C1738" s="16" t="s">
        <v>3768</v>
      </c>
      <c r="D1738" s="19">
        <v>40603</v>
      </c>
      <c r="E1738" s="16" t="s">
        <v>45</v>
      </c>
      <c r="F1738" s="20">
        <v>0</v>
      </c>
      <c r="G1738" s="20">
        <v>0</v>
      </c>
      <c r="H1738" s="20">
        <v>0</v>
      </c>
      <c r="I1738" s="20">
        <v>0</v>
      </c>
      <c r="J1738" s="21">
        <f t="shared" si="493"/>
        <v>0</v>
      </c>
      <c r="K1738" s="22">
        <v>86.33</v>
      </c>
      <c r="L1738" s="19">
        <v>44804</v>
      </c>
      <c r="M1738" s="22">
        <v>0</v>
      </c>
      <c r="N1738" s="22">
        <v>86.33</v>
      </c>
      <c r="O1738" s="22">
        <f t="shared" si="494"/>
        <v>86.33</v>
      </c>
      <c r="P1738" s="22">
        <v>0</v>
      </c>
      <c r="Q1738" s="22">
        <f t="shared" si="495"/>
        <v>0</v>
      </c>
      <c r="R1738" s="22">
        <f t="shared" si="496"/>
        <v>0</v>
      </c>
      <c r="S1738" s="22">
        <f t="shared" si="497"/>
        <v>86.33</v>
      </c>
      <c r="U1738" s="22">
        <v>86.33</v>
      </c>
      <c r="V1738" s="23">
        <v>0</v>
      </c>
      <c r="W1738" s="41">
        <v>0</v>
      </c>
      <c r="X1738" s="23">
        <f t="shared" si="498"/>
        <v>0</v>
      </c>
      <c r="Y1738" s="24">
        <f t="shared" si="499"/>
        <v>0</v>
      </c>
      <c r="Z1738" s="24">
        <v>0</v>
      </c>
      <c r="AA1738" s="22">
        <v>0</v>
      </c>
      <c r="AB1738" s="22">
        <f t="shared" si="500"/>
        <v>0</v>
      </c>
      <c r="AC1738" s="22">
        <f t="shared" si="501"/>
        <v>86.33</v>
      </c>
      <c r="AD1738" s="22">
        <f t="shared" si="502"/>
        <v>0</v>
      </c>
      <c r="AE1738" s="24"/>
      <c r="AF1738" s="4">
        <v>0</v>
      </c>
      <c r="AG1738" s="4">
        <v>0</v>
      </c>
      <c r="AH1738" s="4">
        <f t="shared" si="503"/>
        <v>0</v>
      </c>
    </row>
    <row r="1739" spans="1:34">
      <c r="A1739" s="16" t="s">
        <v>3771</v>
      </c>
      <c r="B1739" s="16" t="s">
        <v>3772</v>
      </c>
      <c r="C1739" s="16" t="s">
        <v>1355</v>
      </c>
      <c r="D1739" s="19">
        <v>40634</v>
      </c>
      <c r="E1739" s="16" t="s">
        <v>111</v>
      </c>
      <c r="F1739" s="20">
        <v>20</v>
      </c>
      <c r="G1739" s="20">
        <v>0</v>
      </c>
      <c r="H1739" s="20">
        <v>8</v>
      </c>
      <c r="I1739" s="20">
        <v>7</v>
      </c>
      <c r="J1739" s="21">
        <f t="shared" si="493"/>
        <v>103</v>
      </c>
      <c r="K1739" s="22">
        <v>30.36</v>
      </c>
      <c r="L1739" s="19">
        <v>44804</v>
      </c>
      <c r="M1739" s="22">
        <v>17.36</v>
      </c>
      <c r="N1739" s="22">
        <v>13</v>
      </c>
      <c r="O1739" s="22">
        <f t="shared" si="494"/>
        <v>14.01</v>
      </c>
      <c r="P1739" s="22">
        <v>1.01</v>
      </c>
      <c r="Q1739" s="22">
        <f t="shared" si="495"/>
        <v>0.12625</v>
      </c>
      <c r="R1739" s="22">
        <f t="shared" si="496"/>
        <v>0.505</v>
      </c>
      <c r="S1739" s="22">
        <f t="shared" si="497"/>
        <v>12.494999999999999</v>
      </c>
      <c r="U1739" s="22">
        <v>14.01</v>
      </c>
      <c r="V1739" s="23">
        <v>20</v>
      </c>
      <c r="W1739" s="41">
        <v>20</v>
      </c>
      <c r="X1739" s="23">
        <f t="shared" si="498"/>
        <v>0</v>
      </c>
      <c r="Y1739" s="24">
        <f t="shared" si="499"/>
        <v>0</v>
      </c>
      <c r="Z1739" s="24">
        <f t="shared" si="504"/>
        <v>111</v>
      </c>
      <c r="AA1739" s="22">
        <f t="shared" si="505"/>
        <v>0.1262162162162162</v>
      </c>
      <c r="AB1739" s="22">
        <f t="shared" si="500"/>
        <v>1.5145945945945944</v>
      </c>
      <c r="AC1739" s="22">
        <f t="shared" si="501"/>
        <v>12.495405405405405</v>
      </c>
      <c r="AD1739" s="22">
        <f t="shared" si="502"/>
        <v>4.0540540540590086E-4</v>
      </c>
      <c r="AE1739" s="24"/>
      <c r="AF1739" s="4">
        <v>1.5145945945945944</v>
      </c>
      <c r="AG1739" s="4">
        <v>0</v>
      </c>
      <c r="AH1739" s="4">
        <f t="shared" si="503"/>
        <v>1.5145945945945944</v>
      </c>
    </row>
    <row r="1740" spans="1:34">
      <c r="A1740" s="16" t="s">
        <v>3773</v>
      </c>
      <c r="B1740" s="16" t="s">
        <v>3774</v>
      </c>
      <c r="C1740" s="16" t="s">
        <v>2308</v>
      </c>
      <c r="D1740" s="19">
        <v>40634</v>
      </c>
      <c r="E1740" s="16" t="s">
        <v>111</v>
      </c>
      <c r="F1740" s="20">
        <v>20</v>
      </c>
      <c r="G1740" s="20">
        <v>0</v>
      </c>
      <c r="H1740" s="20">
        <v>8</v>
      </c>
      <c r="I1740" s="20">
        <v>7</v>
      </c>
      <c r="J1740" s="21">
        <f t="shared" si="493"/>
        <v>103</v>
      </c>
      <c r="K1740" s="22">
        <v>468.32</v>
      </c>
      <c r="L1740" s="19">
        <v>44804</v>
      </c>
      <c r="M1740" s="22">
        <v>267.37</v>
      </c>
      <c r="N1740" s="22">
        <v>200.95</v>
      </c>
      <c r="O1740" s="22">
        <f t="shared" si="494"/>
        <v>216.56</v>
      </c>
      <c r="P1740" s="22">
        <v>15.61</v>
      </c>
      <c r="Q1740" s="22">
        <f t="shared" si="495"/>
        <v>1.9512499999999999</v>
      </c>
      <c r="R1740" s="22">
        <f t="shared" si="496"/>
        <v>7.8049999999999997</v>
      </c>
      <c r="S1740" s="22">
        <f t="shared" si="497"/>
        <v>193.14499999999998</v>
      </c>
      <c r="U1740" s="22">
        <v>216.56</v>
      </c>
      <c r="V1740" s="23">
        <v>20</v>
      </c>
      <c r="W1740" s="41">
        <v>20</v>
      </c>
      <c r="X1740" s="23">
        <f t="shared" si="498"/>
        <v>0</v>
      </c>
      <c r="Y1740" s="24">
        <f t="shared" si="499"/>
        <v>0</v>
      </c>
      <c r="Z1740" s="24">
        <f t="shared" si="504"/>
        <v>111</v>
      </c>
      <c r="AA1740" s="22">
        <f t="shared" si="505"/>
        <v>1.950990990990991</v>
      </c>
      <c r="AB1740" s="22">
        <f t="shared" si="500"/>
        <v>23.411891891891891</v>
      </c>
      <c r="AC1740" s="22">
        <f t="shared" si="501"/>
        <v>193.14810810810812</v>
      </c>
      <c r="AD1740" s="22">
        <f t="shared" si="502"/>
        <v>3.1081081081367756E-3</v>
      </c>
      <c r="AE1740" s="24"/>
      <c r="AF1740" s="4">
        <v>23.411891891891891</v>
      </c>
      <c r="AG1740" s="4">
        <v>0</v>
      </c>
      <c r="AH1740" s="4">
        <f t="shared" si="503"/>
        <v>23.411891891891891</v>
      </c>
    </row>
    <row r="1741" spans="1:34">
      <c r="A1741" s="16" t="s">
        <v>3775</v>
      </c>
      <c r="B1741" s="16" t="s">
        <v>3776</v>
      </c>
      <c r="C1741" s="16" t="s">
        <v>2308</v>
      </c>
      <c r="D1741" s="19">
        <v>40664</v>
      </c>
      <c r="E1741" s="16" t="s">
        <v>111</v>
      </c>
      <c r="F1741" s="20">
        <v>20</v>
      </c>
      <c r="G1741" s="20">
        <v>0</v>
      </c>
      <c r="H1741" s="20">
        <v>8</v>
      </c>
      <c r="I1741" s="20">
        <v>8</v>
      </c>
      <c r="J1741" s="21">
        <f t="shared" si="493"/>
        <v>104</v>
      </c>
      <c r="K1741" s="22">
        <v>1056.6300000000001</v>
      </c>
      <c r="L1741" s="19">
        <v>44804</v>
      </c>
      <c r="M1741" s="22">
        <v>598.74</v>
      </c>
      <c r="N1741" s="22">
        <v>457.89</v>
      </c>
      <c r="O1741" s="22">
        <f t="shared" si="494"/>
        <v>493.11</v>
      </c>
      <c r="P1741" s="22">
        <v>35.22</v>
      </c>
      <c r="Q1741" s="22">
        <f t="shared" si="495"/>
        <v>4.4024999999999999</v>
      </c>
      <c r="R1741" s="22">
        <f t="shared" si="496"/>
        <v>17.61</v>
      </c>
      <c r="S1741" s="22">
        <f t="shared" si="497"/>
        <v>440.28</v>
      </c>
      <c r="U1741" s="22">
        <v>493.11</v>
      </c>
      <c r="V1741" s="23">
        <v>20</v>
      </c>
      <c r="W1741" s="41">
        <v>20</v>
      </c>
      <c r="X1741" s="23">
        <f t="shared" si="498"/>
        <v>0</v>
      </c>
      <c r="Y1741" s="24">
        <f t="shared" si="499"/>
        <v>0</v>
      </c>
      <c r="Z1741" s="24">
        <f t="shared" si="504"/>
        <v>112</v>
      </c>
      <c r="AA1741" s="22">
        <f t="shared" si="505"/>
        <v>4.402767857142857</v>
      </c>
      <c r="AB1741" s="22">
        <f t="shared" si="500"/>
        <v>52.833214285714284</v>
      </c>
      <c r="AC1741" s="22">
        <f t="shared" si="501"/>
        <v>440.27678571428572</v>
      </c>
      <c r="AD1741" s="22">
        <f t="shared" si="502"/>
        <v>-3.214285714250309E-3</v>
      </c>
      <c r="AE1741" s="24"/>
      <c r="AF1741" s="4">
        <v>52.833214285714284</v>
      </c>
      <c r="AG1741" s="4">
        <v>0</v>
      </c>
      <c r="AH1741" s="4">
        <f t="shared" si="503"/>
        <v>52.833214285714284</v>
      </c>
    </row>
    <row r="1742" spans="1:34">
      <c r="A1742" s="16" t="s">
        <v>3777</v>
      </c>
      <c r="B1742" s="16" t="s">
        <v>3778</v>
      </c>
      <c r="C1742" s="16" t="s">
        <v>3779</v>
      </c>
      <c r="D1742" s="19">
        <v>40664</v>
      </c>
      <c r="E1742" s="16" t="s">
        <v>111</v>
      </c>
      <c r="F1742" s="20">
        <v>20</v>
      </c>
      <c r="G1742" s="20">
        <v>0</v>
      </c>
      <c r="H1742" s="20">
        <v>8</v>
      </c>
      <c r="I1742" s="20">
        <v>8</v>
      </c>
      <c r="J1742" s="21">
        <f t="shared" si="493"/>
        <v>104</v>
      </c>
      <c r="K1742" s="22">
        <v>32</v>
      </c>
      <c r="L1742" s="19">
        <v>44804</v>
      </c>
      <c r="M1742" s="22">
        <v>18.13</v>
      </c>
      <c r="N1742" s="22">
        <v>13.87</v>
      </c>
      <c r="O1742" s="22">
        <f t="shared" si="494"/>
        <v>14.93</v>
      </c>
      <c r="P1742" s="22">
        <v>1.06</v>
      </c>
      <c r="Q1742" s="22">
        <f t="shared" si="495"/>
        <v>0.13250000000000001</v>
      </c>
      <c r="R1742" s="22">
        <f t="shared" si="496"/>
        <v>0.53</v>
      </c>
      <c r="S1742" s="22">
        <f t="shared" si="497"/>
        <v>13.34</v>
      </c>
      <c r="U1742" s="22">
        <v>14.93</v>
      </c>
      <c r="V1742" s="23">
        <v>20</v>
      </c>
      <c r="W1742" s="41">
        <v>20</v>
      </c>
      <c r="X1742" s="23">
        <f t="shared" si="498"/>
        <v>0</v>
      </c>
      <c r="Y1742" s="24">
        <f t="shared" si="499"/>
        <v>0</v>
      </c>
      <c r="Z1742" s="24">
        <f t="shared" si="504"/>
        <v>112</v>
      </c>
      <c r="AA1742" s="22">
        <f t="shared" si="505"/>
        <v>0.13330357142857144</v>
      </c>
      <c r="AB1742" s="22">
        <f t="shared" si="500"/>
        <v>1.5996428571428574</v>
      </c>
      <c r="AC1742" s="22">
        <f t="shared" si="501"/>
        <v>13.330357142857142</v>
      </c>
      <c r="AD1742" s="22">
        <f t="shared" si="502"/>
        <v>-9.6428571428575083E-3</v>
      </c>
      <c r="AE1742" s="24"/>
      <c r="AF1742" s="4">
        <v>1.5996428571428574</v>
      </c>
      <c r="AG1742" s="4">
        <v>0</v>
      </c>
      <c r="AH1742" s="4">
        <f t="shared" si="503"/>
        <v>1.5996428571428574</v>
      </c>
    </row>
    <row r="1743" spans="1:34">
      <c r="A1743" s="16" t="s">
        <v>3780</v>
      </c>
      <c r="B1743" s="16" t="s">
        <v>3781</v>
      </c>
      <c r="C1743" s="16" t="s">
        <v>2308</v>
      </c>
      <c r="D1743" s="19">
        <v>40695</v>
      </c>
      <c r="E1743" s="16" t="s">
        <v>111</v>
      </c>
      <c r="F1743" s="20">
        <v>20</v>
      </c>
      <c r="G1743" s="20">
        <v>0</v>
      </c>
      <c r="H1743" s="20">
        <v>8</v>
      </c>
      <c r="I1743" s="20">
        <v>9</v>
      </c>
      <c r="J1743" s="21">
        <f t="shared" si="493"/>
        <v>105</v>
      </c>
      <c r="K1743" s="22">
        <v>304.11</v>
      </c>
      <c r="L1743" s="19">
        <v>44804</v>
      </c>
      <c r="M1743" s="22">
        <v>171.12</v>
      </c>
      <c r="N1743" s="22">
        <v>132.99</v>
      </c>
      <c r="O1743" s="22">
        <f t="shared" si="494"/>
        <v>143.13</v>
      </c>
      <c r="P1743" s="22">
        <v>10.14</v>
      </c>
      <c r="Q1743" s="22">
        <f t="shared" si="495"/>
        <v>1.2675000000000001</v>
      </c>
      <c r="R1743" s="22">
        <f t="shared" si="496"/>
        <v>5.07</v>
      </c>
      <c r="S1743" s="22">
        <f t="shared" si="497"/>
        <v>127.92000000000002</v>
      </c>
      <c r="U1743" s="22">
        <v>143.13</v>
      </c>
      <c r="V1743" s="23">
        <v>20</v>
      </c>
      <c r="W1743" s="41">
        <v>20</v>
      </c>
      <c r="X1743" s="23">
        <f t="shared" si="498"/>
        <v>0</v>
      </c>
      <c r="Y1743" s="24">
        <f t="shared" si="499"/>
        <v>0</v>
      </c>
      <c r="Z1743" s="24">
        <f t="shared" si="504"/>
        <v>113</v>
      </c>
      <c r="AA1743" s="22">
        <f t="shared" si="505"/>
        <v>1.2666371681415929</v>
      </c>
      <c r="AB1743" s="22">
        <f t="shared" si="500"/>
        <v>15.199646017699115</v>
      </c>
      <c r="AC1743" s="22">
        <f t="shared" si="501"/>
        <v>127.93035398230089</v>
      </c>
      <c r="AD1743" s="22">
        <f t="shared" si="502"/>
        <v>1.0353982300870257E-2</v>
      </c>
      <c r="AE1743" s="24"/>
      <c r="AF1743" s="4">
        <v>15.199646017699115</v>
      </c>
      <c r="AG1743" s="4">
        <v>0</v>
      </c>
      <c r="AH1743" s="4">
        <f t="shared" si="503"/>
        <v>15.199646017699115</v>
      </c>
    </row>
    <row r="1744" spans="1:34">
      <c r="A1744" s="16" t="s">
        <v>3782</v>
      </c>
      <c r="B1744" s="16" t="s">
        <v>3783</v>
      </c>
      <c r="C1744" s="16" t="s">
        <v>2308</v>
      </c>
      <c r="D1744" s="19">
        <v>40725</v>
      </c>
      <c r="E1744" s="16" t="s">
        <v>111</v>
      </c>
      <c r="F1744" s="20">
        <v>20</v>
      </c>
      <c r="G1744" s="20">
        <v>0</v>
      </c>
      <c r="H1744" s="20">
        <v>8</v>
      </c>
      <c r="I1744" s="20">
        <v>10</v>
      </c>
      <c r="J1744" s="21">
        <f t="shared" si="493"/>
        <v>106</v>
      </c>
      <c r="K1744" s="22">
        <v>477.51</v>
      </c>
      <c r="L1744" s="19">
        <v>44804</v>
      </c>
      <c r="M1744" s="22">
        <v>266.66000000000003</v>
      </c>
      <c r="N1744" s="22">
        <v>210.85</v>
      </c>
      <c r="O1744" s="22">
        <f t="shared" si="494"/>
        <v>226.76999999999998</v>
      </c>
      <c r="P1744" s="22">
        <v>15.92</v>
      </c>
      <c r="Q1744" s="22">
        <f t="shared" si="495"/>
        <v>1.99</v>
      </c>
      <c r="R1744" s="22">
        <f t="shared" si="496"/>
        <v>7.96</v>
      </c>
      <c r="S1744" s="22">
        <f t="shared" si="497"/>
        <v>202.89</v>
      </c>
      <c r="U1744" s="22">
        <v>226.76999999999998</v>
      </c>
      <c r="V1744" s="23">
        <v>20</v>
      </c>
      <c r="W1744" s="41">
        <v>20</v>
      </c>
      <c r="X1744" s="23">
        <f t="shared" si="498"/>
        <v>0</v>
      </c>
      <c r="Y1744" s="24">
        <f t="shared" si="499"/>
        <v>0</v>
      </c>
      <c r="Z1744" s="24">
        <f t="shared" si="504"/>
        <v>114</v>
      </c>
      <c r="AA1744" s="22">
        <f t="shared" si="505"/>
        <v>1.9892105263157893</v>
      </c>
      <c r="AB1744" s="22">
        <f t="shared" si="500"/>
        <v>23.870526315789473</v>
      </c>
      <c r="AC1744" s="22">
        <f t="shared" si="501"/>
        <v>202.89947368421051</v>
      </c>
      <c r="AD1744" s="22">
        <f t="shared" si="502"/>
        <v>9.4736842105191954E-3</v>
      </c>
      <c r="AE1744" s="24"/>
      <c r="AF1744" s="4">
        <v>23.870526315789473</v>
      </c>
      <c r="AG1744" s="4">
        <v>0</v>
      </c>
      <c r="AH1744" s="4">
        <f t="shared" si="503"/>
        <v>23.870526315789473</v>
      </c>
    </row>
    <row r="1745" spans="1:34">
      <c r="A1745" s="16" t="s">
        <v>3784</v>
      </c>
      <c r="B1745" s="16" t="s">
        <v>3785</v>
      </c>
      <c r="C1745" s="16" t="s">
        <v>1736</v>
      </c>
      <c r="D1745" s="19">
        <v>40725</v>
      </c>
      <c r="E1745" s="16" t="s">
        <v>111</v>
      </c>
      <c r="F1745" s="20">
        <v>20</v>
      </c>
      <c r="G1745" s="20">
        <v>0</v>
      </c>
      <c r="H1745" s="20">
        <v>8</v>
      </c>
      <c r="I1745" s="20">
        <v>10</v>
      </c>
      <c r="J1745" s="21">
        <f t="shared" si="493"/>
        <v>106</v>
      </c>
      <c r="K1745" s="22">
        <v>51.72</v>
      </c>
      <c r="L1745" s="19">
        <v>44804</v>
      </c>
      <c r="M1745" s="22">
        <v>28.7</v>
      </c>
      <c r="N1745" s="22">
        <v>23.02</v>
      </c>
      <c r="O1745" s="22">
        <f t="shared" si="494"/>
        <v>24.74</v>
      </c>
      <c r="P1745" s="22">
        <v>1.72</v>
      </c>
      <c r="Q1745" s="22">
        <f t="shared" si="495"/>
        <v>0.215</v>
      </c>
      <c r="R1745" s="22">
        <f t="shared" si="496"/>
        <v>0.86</v>
      </c>
      <c r="S1745" s="22">
        <f t="shared" si="497"/>
        <v>22.16</v>
      </c>
      <c r="U1745" s="22">
        <v>24.74</v>
      </c>
      <c r="V1745" s="23">
        <v>20</v>
      </c>
      <c r="W1745" s="41">
        <v>20</v>
      </c>
      <c r="X1745" s="23">
        <f t="shared" si="498"/>
        <v>0</v>
      </c>
      <c r="Y1745" s="24">
        <f t="shared" si="499"/>
        <v>0</v>
      </c>
      <c r="Z1745" s="24">
        <f t="shared" si="504"/>
        <v>114</v>
      </c>
      <c r="AA1745" s="22">
        <f t="shared" si="505"/>
        <v>0.21701754385964911</v>
      </c>
      <c r="AB1745" s="22">
        <f t="shared" si="500"/>
        <v>2.6042105263157893</v>
      </c>
      <c r="AC1745" s="22">
        <f t="shared" si="501"/>
        <v>22.135789473684209</v>
      </c>
      <c r="AD1745" s="22">
        <f t="shared" si="502"/>
        <v>-2.4210526315791014E-2</v>
      </c>
      <c r="AE1745" s="24"/>
      <c r="AF1745" s="4">
        <v>2.6042105263157893</v>
      </c>
      <c r="AG1745" s="4">
        <v>0</v>
      </c>
      <c r="AH1745" s="4">
        <f t="shared" si="503"/>
        <v>2.6042105263157893</v>
      </c>
    </row>
    <row r="1746" spans="1:34">
      <c r="A1746" s="16" t="s">
        <v>3786</v>
      </c>
      <c r="B1746" s="16" t="s">
        <v>3787</v>
      </c>
      <c r="C1746" s="16" t="s">
        <v>2308</v>
      </c>
      <c r="D1746" s="19">
        <v>40756</v>
      </c>
      <c r="E1746" s="16" t="s">
        <v>111</v>
      </c>
      <c r="F1746" s="20">
        <v>20</v>
      </c>
      <c r="G1746" s="20">
        <v>0</v>
      </c>
      <c r="H1746" s="20">
        <v>8</v>
      </c>
      <c r="I1746" s="20">
        <v>11</v>
      </c>
      <c r="J1746" s="21">
        <f t="shared" si="493"/>
        <v>107</v>
      </c>
      <c r="K1746" s="22">
        <v>308.06</v>
      </c>
      <c r="L1746" s="19">
        <v>44804</v>
      </c>
      <c r="M1746" s="22">
        <v>170.68</v>
      </c>
      <c r="N1746" s="22">
        <v>137.38</v>
      </c>
      <c r="O1746" s="22">
        <f t="shared" si="494"/>
        <v>147.63999999999999</v>
      </c>
      <c r="P1746" s="22">
        <v>10.26</v>
      </c>
      <c r="Q1746" s="22">
        <f t="shared" si="495"/>
        <v>1.2825</v>
      </c>
      <c r="R1746" s="22">
        <f t="shared" si="496"/>
        <v>5.13</v>
      </c>
      <c r="S1746" s="22">
        <f t="shared" si="497"/>
        <v>132.25</v>
      </c>
      <c r="U1746" s="22">
        <v>147.63999999999999</v>
      </c>
      <c r="V1746" s="23">
        <v>20</v>
      </c>
      <c r="W1746" s="41">
        <v>20</v>
      </c>
      <c r="X1746" s="23">
        <f t="shared" si="498"/>
        <v>0</v>
      </c>
      <c r="Y1746" s="24">
        <f t="shared" si="499"/>
        <v>0</v>
      </c>
      <c r="Z1746" s="24">
        <f t="shared" si="504"/>
        <v>115</v>
      </c>
      <c r="AA1746" s="22">
        <f t="shared" si="505"/>
        <v>1.2838260869565217</v>
      </c>
      <c r="AB1746" s="22">
        <f t="shared" si="500"/>
        <v>15.405913043478261</v>
      </c>
      <c r="AC1746" s="22">
        <f t="shared" si="501"/>
        <v>132.23408695652174</v>
      </c>
      <c r="AD1746" s="22">
        <f t="shared" si="502"/>
        <v>-1.5913043478263944E-2</v>
      </c>
      <c r="AE1746" s="24"/>
      <c r="AF1746" s="4">
        <v>15.405913043478261</v>
      </c>
      <c r="AG1746" s="4">
        <v>0</v>
      </c>
      <c r="AH1746" s="4">
        <f t="shared" si="503"/>
        <v>15.405913043478261</v>
      </c>
    </row>
    <row r="1747" spans="1:34">
      <c r="A1747" s="16" t="s">
        <v>3788</v>
      </c>
      <c r="B1747" s="16" t="s">
        <v>3789</v>
      </c>
      <c r="C1747" s="16" t="s">
        <v>2308</v>
      </c>
      <c r="D1747" s="19">
        <v>40787</v>
      </c>
      <c r="E1747" s="16" t="s">
        <v>111</v>
      </c>
      <c r="F1747" s="20">
        <v>20</v>
      </c>
      <c r="G1747" s="20">
        <v>0</v>
      </c>
      <c r="H1747" s="20">
        <v>9</v>
      </c>
      <c r="I1747" s="20">
        <v>0</v>
      </c>
      <c r="J1747" s="21">
        <f t="shared" si="493"/>
        <v>108</v>
      </c>
      <c r="K1747" s="22">
        <v>1230.03</v>
      </c>
      <c r="L1747" s="19">
        <v>44804</v>
      </c>
      <c r="M1747" s="22">
        <v>676.51</v>
      </c>
      <c r="N1747" s="22">
        <v>553.52</v>
      </c>
      <c r="O1747" s="22">
        <f t="shared" si="494"/>
        <v>594.52</v>
      </c>
      <c r="P1747" s="22">
        <v>41</v>
      </c>
      <c r="Q1747" s="22">
        <f t="shared" si="495"/>
        <v>5.125</v>
      </c>
      <c r="R1747" s="22">
        <f t="shared" si="496"/>
        <v>20.5</v>
      </c>
      <c r="S1747" s="22">
        <f t="shared" si="497"/>
        <v>533.02</v>
      </c>
      <c r="U1747" s="22">
        <v>594.52</v>
      </c>
      <c r="V1747" s="23">
        <v>20</v>
      </c>
      <c r="W1747" s="41">
        <v>20</v>
      </c>
      <c r="X1747" s="23">
        <f t="shared" si="498"/>
        <v>0</v>
      </c>
      <c r="Y1747" s="24">
        <f t="shared" si="499"/>
        <v>0</v>
      </c>
      <c r="Z1747" s="24">
        <f t="shared" si="504"/>
        <v>116</v>
      </c>
      <c r="AA1747" s="22">
        <f t="shared" si="505"/>
        <v>5.125172413793103</v>
      </c>
      <c r="AB1747" s="22">
        <f t="shared" si="500"/>
        <v>61.502068965517239</v>
      </c>
      <c r="AC1747" s="22">
        <f t="shared" si="501"/>
        <v>533.01793103448279</v>
      </c>
      <c r="AD1747" s="22">
        <f t="shared" si="502"/>
        <v>-2.068965517196375E-3</v>
      </c>
      <c r="AE1747" s="24"/>
      <c r="AF1747" s="4">
        <v>61.502068965517239</v>
      </c>
      <c r="AG1747" s="4">
        <v>0</v>
      </c>
      <c r="AH1747" s="4">
        <f t="shared" si="503"/>
        <v>61.502068965517239</v>
      </c>
    </row>
    <row r="1748" spans="1:34">
      <c r="A1748" s="16" t="s">
        <v>3790</v>
      </c>
      <c r="B1748" s="16" t="s">
        <v>3791</v>
      </c>
      <c r="C1748" s="16" t="s">
        <v>1714</v>
      </c>
      <c r="D1748" s="19">
        <v>40817</v>
      </c>
      <c r="E1748" s="16" t="s">
        <v>111</v>
      </c>
      <c r="F1748" s="20">
        <v>20</v>
      </c>
      <c r="G1748" s="20">
        <v>0</v>
      </c>
      <c r="H1748" s="20">
        <v>9</v>
      </c>
      <c r="I1748" s="20">
        <v>1</v>
      </c>
      <c r="J1748" s="21">
        <f t="shared" si="493"/>
        <v>109</v>
      </c>
      <c r="K1748" s="22">
        <v>228.29</v>
      </c>
      <c r="L1748" s="19">
        <v>44804</v>
      </c>
      <c r="M1748" s="22">
        <v>124.66</v>
      </c>
      <c r="N1748" s="22">
        <v>103.63</v>
      </c>
      <c r="O1748" s="22">
        <f t="shared" si="494"/>
        <v>111.24</v>
      </c>
      <c r="P1748" s="22">
        <v>7.61</v>
      </c>
      <c r="Q1748" s="22">
        <f t="shared" si="495"/>
        <v>0.95125000000000004</v>
      </c>
      <c r="R1748" s="22">
        <f t="shared" si="496"/>
        <v>3.8050000000000002</v>
      </c>
      <c r="S1748" s="22">
        <f t="shared" si="497"/>
        <v>99.824999999999989</v>
      </c>
      <c r="U1748" s="22">
        <v>111.24</v>
      </c>
      <c r="V1748" s="23">
        <v>20</v>
      </c>
      <c r="W1748" s="41">
        <v>20</v>
      </c>
      <c r="X1748" s="23">
        <f t="shared" si="498"/>
        <v>0</v>
      </c>
      <c r="Y1748" s="24">
        <f t="shared" si="499"/>
        <v>0</v>
      </c>
      <c r="Z1748" s="24">
        <f t="shared" si="504"/>
        <v>117</v>
      </c>
      <c r="AA1748" s="22">
        <f t="shared" si="505"/>
        <v>0.9507692307692307</v>
      </c>
      <c r="AB1748" s="22">
        <f t="shared" si="500"/>
        <v>11.409230769230769</v>
      </c>
      <c r="AC1748" s="22">
        <f t="shared" si="501"/>
        <v>99.830769230769221</v>
      </c>
      <c r="AD1748" s="22">
        <f t="shared" si="502"/>
        <v>5.769230769232081E-3</v>
      </c>
      <c r="AE1748" s="24"/>
      <c r="AF1748" s="4">
        <v>11.409230769230769</v>
      </c>
      <c r="AG1748" s="4">
        <v>0</v>
      </c>
      <c r="AH1748" s="4">
        <f t="shared" si="503"/>
        <v>11.409230769230769</v>
      </c>
    </row>
    <row r="1749" spans="1:34">
      <c r="A1749" s="16" t="s">
        <v>3792</v>
      </c>
      <c r="B1749" s="16" t="s">
        <v>3793</v>
      </c>
      <c r="C1749" s="16" t="s">
        <v>2308</v>
      </c>
      <c r="D1749" s="19">
        <v>40817</v>
      </c>
      <c r="E1749" s="16" t="s">
        <v>111</v>
      </c>
      <c r="F1749" s="20">
        <v>20</v>
      </c>
      <c r="G1749" s="20">
        <v>0</v>
      </c>
      <c r="H1749" s="20">
        <v>9</v>
      </c>
      <c r="I1749" s="20">
        <v>1</v>
      </c>
      <c r="J1749" s="21">
        <f t="shared" si="493"/>
        <v>109</v>
      </c>
      <c r="K1749" s="22">
        <v>973.35</v>
      </c>
      <c r="L1749" s="19">
        <v>44804</v>
      </c>
      <c r="M1749" s="22">
        <v>531.32000000000005</v>
      </c>
      <c r="N1749" s="22">
        <v>442.03</v>
      </c>
      <c r="O1749" s="22">
        <f t="shared" si="494"/>
        <v>474.46999999999997</v>
      </c>
      <c r="P1749" s="22">
        <v>32.44</v>
      </c>
      <c r="Q1749" s="22">
        <f t="shared" si="495"/>
        <v>4.0549999999999997</v>
      </c>
      <c r="R1749" s="22">
        <f t="shared" si="496"/>
        <v>16.22</v>
      </c>
      <c r="S1749" s="22">
        <f t="shared" si="497"/>
        <v>425.80999999999995</v>
      </c>
      <c r="U1749" s="22">
        <v>474.46999999999997</v>
      </c>
      <c r="V1749" s="23">
        <v>20</v>
      </c>
      <c r="W1749" s="41">
        <v>20</v>
      </c>
      <c r="X1749" s="23">
        <f t="shared" si="498"/>
        <v>0</v>
      </c>
      <c r="Y1749" s="24">
        <f t="shared" si="499"/>
        <v>0</v>
      </c>
      <c r="Z1749" s="24">
        <f t="shared" si="504"/>
        <v>117</v>
      </c>
      <c r="AA1749" s="22">
        <f t="shared" si="505"/>
        <v>4.0552991452991449</v>
      </c>
      <c r="AB1749" s="22">
        <f t="shared" si="500"/>
        <v>48.663589743589739</v>
      </c>
      <c r="AC1749" s="22">
        <f t="shared" si="501"/>
        <v>425.80641025641023</v>
      </c>
      <c r="AD1749" s="22">
        <f t="shared" si="502"/>
        <v>-3.5897435897140895E-3</v>
      </c>
      <c r="AE1749" s="24"/>
      <c r="AF1749" s="4">
        <v>48.663589743589739</v>
      </c>
      <c r="AG1749" s="4">
        <v>0</v>
      </c>
      <c r="AH1749" s="4">
        <f t="shared" si="503"/>
        <v>48.663589743589739</v>
      </c>
    </row>
    <row r="1750" spans="1:34">
      <c r="A1750" s="16" t="s">
        <v>3794</v>
      </c>
      <c r="B1750" s="16" t="s">
        <v>3795</v>
      </c>
      <c r="C1750" s="16" t="s">
        <v>2268</v>
      </c>
      <c r="D1750" s="19">
        <v>40817</v>
      </c>
      <c r="E1750" s="16" t="s">
        <v>111</v>
      </c>
      <c r="F1750" s="20">
        <v>20</v>
      </c>
      <c r="G1750" s="20">
        <v>0</v>
      </c>
      <c r="H1750" s="20">
        <v>9</v>
      </c>
      <c r="I1750" s="20">
        <v>1</v>
      </c>
      <c r="J1750" s="21">
        <f t="shared" si="493"/>
        <v>109</v>
      </c>
      <c r="K1750" s="22">
        <v>198.95</v>
      </c>
      <c r="L1750" s="19">
        <v>44804</v>
      </c>
      <c r="M1750" s="22">
        <v>108.63</v>
      </c>
      <c r="N1750" s="22">
        <v>90.32</v>
      </c>
      <c r="O1750" s="22">
        <f t="shared" si="494"/>
        <v>96.949999999999989</v>
      </c>
      <c r="P1750" s="22">
        <v>6.63</v>
      </c>
      <c r="Q1750" s="22">
        <f t="shared" si="495"/>
        <v>0.82874999999999999</v>
      </c>
      <c r="R1750" s="22">
        <f t="shared" si="496"/>
        <v>3.3149999999999999</v>
      </c>
      <c r="S1750" s="22">
        <f t="shared" si="497"/>
        <v>87.004999999999995</v>
      </c>
      <c r="U1750" s="22">
        <v>96.949999999999989</v>
      </c>
      <c r="V1750" s="23">
        <v>20</v>
      </c>
      <c r="W1750" s="41">
        <v>20</v>
      </c>
      <c r="X1750" s="23">
        <f t="shared" si="498"/>
        <v>0</v>
      </c>
      <c r="Y1750" s="24">
        <f t="shared" si="499"/>
        <v>0</v>
      </c>
      <c r="Z1750" s="24">
        <f t="shared" si="504"/>
        <v>117</v>
      </c>
      <c r="AA1750" s="22">
        <f t="shared" si="505"/>
        <v>0.82863247863247858</v>
      </c>
      <c r="AB1750" s="22">
        <f t="shared" si="500"/>
        <v>9.9435897435897438</v>
      </c>
      <c r="AC1750" s="22">
        <f t="shared" si="501"/>
        <v>87.006410256410248</v>
      </c>
      <c r="AD1750" s="22">
        <f t="shared" si="502"/>
        <v>1.4102564102529414E-3</v>
      </c>
      <c r="AE1750" s="24"/>
      <c r="AF1750" s="4">
        <v>9.9435897435897438</v>
      </c>
      <c r="AG1750" s="4">
        <v>0</v>
      </c>
      <c r="AH1750" s="4">
        <f t="shared" si="503"/>
        <v>9.9435897435897438</v>
      </c>
    </row>
    <row r="1751" spans="1:34">
      <c r="A1751" s="16" t="s">
        <v>3796</v>
      </c>
      <c r="B1751" s="16" t="s">
        <v>3797</v>
      </c>
      <c r="C1751" s="16" t="s">
        <v>2308</v>
      </c>
      <c r="D1751" s="19">
        <v>40848</v>
      </c>
      <c r="E1751" s="16" t="s">
        <v>111</v>
      </c>
      <c r="F1751" s="20">
        <v>20</v>
      </c>
      <c r="G1751" s="20">
        <v>0</v>
      </c>
      <c r="H1751" s="20">
        <v>9</v>
      </c>
      <c r="I1751" s="20">
        <v>2</v>
      </c>
      <c r="J1751" s="21">
        <f t="shared" si="493"/>
        <v>110</v>
      </c>
      <c r="K1751" s="22">
        <v>306.69</v>
      </c>
      <c r="L1751" s="19">
        <v>44804</v>
      </c>
      <c r="M1751" s="22">
        <v>166.19</v>
      </c>
      <c r="N1751" s="22">
        <v>140.5</v>
      </c>
      <c r="O1751" s="22">
        <f t="shared" si="494"/>
        <v>150.72</v>
      </c>
      <c r="P1751" s="22">
        <v>10.220000000000001</v>
      </c>
      <c r="Q1751" s="22">
        <f t="shared" si="495"/>
        <v>1.2775000000000001</v>
      </c>
      <c r="R1751" s="22">
        <f t="shared" si="496"/>
        <v>5.1100000000000003</v>
      </c>
      <c r="S1751" s="22">
        <f t="shared" si="497"/>
        <v>135.38999999999999</v>
      </c>
      <c r="U1751" s="22">
        <v>150.72</v>
      </c>
      <c r="V1751" s="23">
        <v>20</v>
      </c>
      <c r="W1751" s="41">
        <v>20</v>
      </c>
      <c r="X1751" s="23">
        <f t="shared" si="498"/>
        <v>0</v>
      </c>
      <c r="Y1751" s="24">
        <f t="shared" si="499"/>
        <v>0</v>
      </c>
      <c r="Z1751" s="24">
        <f t="shared" si="504"/>
        <v>118</v>
      </c>
      <c r="AA1751" s="22">
        <f t="shared" si="505"/>
        <v>1.2772881355932204</v>
      </c>
      <c r="AB1751" s="22">
        <f t="shared" si="500"/>
        <v>15.327457627118644</v>
      </c>
      <c r="AC1751" s="22">
        <f t="shared" si="501"/>
        <v>135.39254237288137</v>
      </c>
      <c r="AD1751" s="22">
        <f t="shared" si="502"/>
        <v>2.5423728813791513E-3</v>
      </c>
      <c r="AE1751" s="24"/>
      <c r="AF1751" s="4">
        <v>15.327457627118644</v>
      </c>
      <c r="AG1751" s="4">
        <v>0</v>
      </c>
      <c r="AH1751" s="4">
        <f t="shared" si="503"/>
        <v>15.327457627118644</v>
      </c>
    </row>
    <row r="1752" spans="1:34">
      <c r="A1752" s="16" t="s">
        <v>3798</v>
      </c>
      <c r="B1752" s="16" t="s">
        <v>3799</v>
      </c>
      <c r="C1752" s="16" t="s">
        <v>3800</v>
      </c>
      <c r="D1752" s="19">
        <v>40878</v>
      </c>
      <c r="E1752" s="16" t="s">
        <v>111</v>
      </c>
      <c r="F1752" s="20">
        <v>20</v>
      </c>
      <c r="G1752" s="20">
        <v>0</v>
      </c>
      <c r="H1752" s="20">
        <v>9</v>
      </c>
      <c r="I1752" s="20">
        <v>3</v>
      </c>
      <c r="J1752" s="21">
        <f t="shared" si="493"/>
        <v>111</v>
      </c>
      <c r="K1752" s="22">
        <v>-489.88</v>
      </c>
      <c r="L1752" s="19">
        <v>44804</v>
      </c>
      <c r="M1752" s="22">
        <v>-263.26</v>
      </c>
      <c r="N1752" s="22">
        <v>-226.62</v>
      </c>
      <c r="O1752" s="22">
        <f t="shared" si="494"/>
        <v>-242.94</v>
      </c>
      <c r="P1752" s="22">
        <v>-16.32</v>
      </c>
      <c r="Q1752" s="22">
        <f t="shared" si="495"/>
        <v>-2.04</v>
      </c>
      <c r="R1752" s="22">
        <f t="shared" si="496"/>
        <v>-8.16</v>
      </c>
      <c r="S1752" s="22">
        <f t="shared" si="497"/>
        <v>-218.46</v>
      </c>
      <c r="U1752" s="22">
        <v>-242.94</v>
      </c>
      <c r="V1752" s="23">
        <v>20</v>
      </c>
      <c r="W1752" s="41">
        <v>20</v>
      </c>
      <c r="X1752" s="23">
        <f t="shared" si="498"/>
        <v>0</v>
      </c>
      <c r="Y1752" s="24">
        <f t="shared" si="499"/>
        <v>0</v>
      </c>
      <c r="Z1752" s="24">
        <f t="shared" si="504"/>
        <v>119</v>
      </c>
      <c r="AA1752" s="22">
        <f t="shared" si="505"/>
        <v>-2.0415126050420169</v>
      </c>
      <c r="AB1752" s="22">
        <f t="shared" si="500"/>
        <v>-24.498151260504201</v>
      </c>
      <c r="AC1752" s="22">
        <f t="shared" si="501"/>
        <v>-218.44184873949581</v>
      </c>
      <c r="AD1752" s="22">
        <f t="shared" si="502"/>
        <v>1.8151260504197353E-2</v>
      </c>
      <c r="AE1752" s="24"/>
      <c r="AF1752" s="4">
        <v>-24.498151260504201</v>
      </c>
      <c r="AG1752" s="4">
        <v>0</v>
      </c>
      <c r="AH1752" s="4">
        <f t="shared" si="503"/>
        <v>-24.498151260504201</v>
      </c>
    </row>
    <row r="1753" spans="1:34">
      <c r="A1753" s="16" t="s">
        <v>3801</v>
      </c>
      <c r="B1753" s="16" t="s">
        <v>3802</v>
      </c>
      <c r="C1753" s="16" t="s">
        <v>3800</v>
      </c>
      <c r="D1753" s="19">
        <v>40878</v>
      </c>
      <c r="E1753" s="16" t="s">
        <v>45</v>
      </c>
      <c r="F1753" s="20">
        <v>0</v>
      </c>
      <c r="G1753" s="20">
        <v>0</v>
      </c>
      <c r="H1753" s="20">
        <v>0</v>
      </c>
      <c r="I1753" s="20">
        <v>0</v>
      </c>
      <c r="J1753" s="21">
        <f t="shared" si="493"/>
        <v>0</v>
      </c>
      <c r="K1753" s="22">
        <v>489.88</v>
      </c>
      <c r="L1753" s="19">
        <v>44804</v>
      </c>
      <c r="M1753" s="22">
        <v>0</v>
      </c>
      <c r="N1753" s="22">
        <v>489.88</v>
      </c>
      <c r="O1753" s="22">
        <f t="shared" si="494"/>
        <v>489.88</v>
      </c>
      <c r="P1753" s="22">
        <v>0</v>
      </c>
      <c r="Q1753" s="22">
        <f t="shared" si="495"/>
        <v>0</v>
      </c>
      <c r="R1753" s="22">
        <f t="shared" si="496"/>
        <v>0</v>
      </c>
      <c r="S1753" s="22">
        <f t="shared" si="497"/>
        <v>489.88</v>
      </c>
      <c r="U1753" s="22">
        <v>489.88</v>
      </c>
      <c r="V1753" s="23">
        <v>0</v>
      </c>
      <c r="W1753" s="41">
        <v>0</v>
      </c>
      <c r="X1753" s="23">
        <f t="shared" si="498"/>
        <v>0</v>
      </c>
      <c r="Y1753" s="24">
        <f t="shared" si="499"/>
        <v>0</v>
      </c>
      <c r="Z1753" s="24">
        <v>0</v>
      </c>
      <c r="AA1753" s="22">
        <v>0</v>
      </c>
      <c r="AB1753" s="22">
        <f t="shared" si="500"/>
        <v>0</v>
      </c>
      <c r="AC1753" s="22">
        <f t="shared" si="501"/>
        <v>489.88</v>
      </c>
      <c r="AD1753" s="22">
        <f t="shared" si="502"/>
        <v>0</v>
      </c>
      <c r="AE1753" s="24"/>
      <c r="AF1753" s="4">
        <v>0</v>
      </c>
      <c r="AG1753" s="4">
        <v>0</v>
      </c>
      <c r="AH1753" s="4">
        <f t="shared" si="503"/>
        <v>0</v>
      </c>
    </row>
    <row r="1754" spans="1:34">
      <c r="A1754" s="16" t="s">
        <v>3803</v>
      </c>
      <c r="B1754" s="16" t="s">
        <v>3804</v>
      </c>
      <c r="C1754" s="16" t="s">
        <v>2308</v>
      </c>
      <c r="D1754" s="19">
        <v>40878</v>
      </c>
      <c r="E1754" s="16" t="s">
        <v>111</v>
      </c>
      <c r="F1754" s="20">
        <v>20</v>
      </c>
      <c r="G1754" s="20">
        <v>0</v>
      </c>
      <c r="H1754" s="20">
        <v>9</v>
      </c>
      <c r="I1754" s="20">
        <v>3</v>
      </c>
      <c r="J1754" s="21">
        <f t="shared" si="493"/>
        <v>111</v>
      </c>
      <c r="K1754" s="22">
        <v>700.19</v>
      </c>
      <c r="L1754" s="19">
        <v>44804</v>
      </c>
      <c r="M1754" s="22">
        <v>376.37</v>
      </c>
      <c r="N1754" s="22">
        <v>323.82</v>
      </c>
      <c r="O1754" s="22">
        <f t="shared" si="494"/>
        <v>347.15999999999997</v>
      </c>
      <c r="P1754" s="22">
        <v>23.34</v>
      </c>
      <c r="Q1754" s="22">
        <f t="shared" si="495"/>
        <v>2.9175</v>
      </c>
      <c r="R1754" s="22">
        <f t="shared" si="496"/>
        <v>11.67</v>
      </c>
      <c r="S1754" s="22">
        <f t="shared" si="497"/>
        <v>312.14999999999998</v>
      </c>
      <c r="U1754" s="22">
        <v>347.15999999999997</v>
      </c>
      <c r="V1754" s="23">
        <v>20</v>
      </c>
      <c r="W1754" s="41">
        <v>20</v>
      </c>
      <c r="X1754" s="23">
        <f t="shared" si="498"/>
        <v>0</v>
      </c>
      <c r="Y1754" s="24">
        <f t="shared" si="499"/>
        <v>0</v>
      </c>
      <c r="Z1754" s="24">
        <f t="shared" si="504"/>
        <v>119</v>
      </c>
      <c r="AA1754" s="22">
        <f t="shared" si="505"/>
        <v>2.9173109243697475</v>
      </c>
      <c r="AB1754" s="22">
        <f t="shared" si="500"/>
        <v>35.00773109243697</v>
      </c>
      <c r="AC1754" s="22">
        <f t="shared" si="501"/>
        <v>312.15226890756298</v>
      </c>
      <c r="AD1754" s="22">
        <f t="shared" si="502"/>
        <v>2.2689075630069055E-3</v>
      </c>
      <c r="AE1754" s="24"/>
      <c r="AF1754" s="4">
        <v>35.00773109243697</v>
      </c>
      <c r="AG1754" s="4">
        <v>0</v>
      </c>
      <c r="AH1754" s="4">
        <f t="shared" si="503"/>
        <v>35.00773109243697</v>
      </c>
    </row>
    <row r="1755" spans="1:34">
      <c r="A1755" s="16" t="s">
        <v>3805</v>
      </c>
      <c r="B1755" s="16" t="s">
        <v>3806</v>
      </c>
      <c r="C1755" s="16" t="s">
        <v>2436</v>
      </c>
      <c r="D1755" s="19">
        <v>40909</v>
      </c>
      <c r="E1755" s="16" t="s">
        <v>111</v>
      </c>
      <c r="F1755" s="20">
        <v>20</v>
      </c>
      <c r="G1755" s="20">
        <v>0</v>
      </c>
      <c r="H1755" s="20">
        <v>9</v>
      </c>
      <c r="I1755" s="20">
        <v>4</v>
      </c>
      <c r="J1755" s="21">
        <f t="shared" si="493"/>
        <v>112</v>
      </c>
      <c r="K1755" s="22">
        <v>133.58000000000001</v>
      </c>
      <c r="L1755" s="19">
        <v>44804</v>
      </c>
      <c r="M1755" s="22">
        <v>71.260000000000005</v>
      </c>
      <c r="N1755" s="22">
        <v>62.32</v>
      </c>
      <c r="O1755" s="22">
        <f t="shared" si="494"/>
        <v>66.77</v>
      </c>
      <c r="P1755" s="22">
        <v>4.45</v>
      </c>
      <c r="Q1755" s="22">
        <f t="shared" si="495"/>
        <v>0.55625000000000002</v>
      </c>
      <c r="R1755" s="22">
        <f t="shared" si="496"/>
        <v>2.2250000000000001</v>
      </c>
      <c r="S1755" s="22">
        <f t="shared" si="497"/>
        <v>60.094999999999992</v>
      </c>
      <c r="U1755" s="22">
        <v>66.77</v>
      </c>
      <c r="V1755" s="23">
        <v>20</v>
      </c>
      <c r="W1755" s="41">
        <v>20</v>
      </c>
      <c r="X1755" s="23">
        <f t="shared" si="498"/>
        <v>0</v>
      </c>
      <c r="Y1755" s="24">
        <f t="shared" si="499"/>
        <v>0</v>
      </c>
      <c r="Z1755" s="24">
        <f t="shared" si="504"/>
        <v>120</v>
      </c>
      <c r="AA1755" s="22">
        <f t="shared" si="505"/>
        <v>0.55641666666666667</v>
      </c>
      <c r="AB1755" s="22">
        <f t="shared" si="500"/>
        <v>6.6769999999999996</v>
      </c>
      <c r="AC1755" s="22">
        <f t="shared" si="501"/>
        <v>60.092999999999996</v>
      </c>
      <c r="AD1755" s="22">
        <f t="shared" si="502"/>
        <v>-1.9999999999953388E-3</v>
      </c>
      <c r="AE1755" s="24"/>
      <c r="AF1755" s="4">
        <v>6.6769999999999996</v>
      </c>
      <c r="AG1755" s="4">
        <v>0</v>
      </c>
      <c r="AH1755" s="4">
        <f t="shared" si="503"/>
        <v>6.6769999999999996</v>
      </c>
    </row>
    <row r="1756" spans="1:34">
      <c r="A1756" s="16" t="s">
        <v>3807</v>
      </c>
      <c r="B1756" s="16" t="s">
        <v>3808</v>
      </c>
      <c r="C1756" s="16" t="s">
        <v>1714</v>
      </c>
      <c r="D1756" s="19">
        <v>40909</v>
      </c>
      <c r="E1756" s="16" t="s">
        <v>111</v>
      </c>
      <c r="F1756" s="20">
        <v>20</v>
      </c>
      <c r="G1756" s="20">
        <v>0</v>
      </c>
      <c r="H1756" s="20">
        <v>9</v>
      </c>
      <c r="I1756" s="20">
        <v>4</v>
      </c>
      <c r="J1756" s="21">
        <f t="shared" si="493"/>
        <v>112</v>
      </c>
      <c r="K1756" s="22">
        <v>158.52000000000001</v>
      </c>
      <c r="L1756" s="19">
        <v>44804</v>
      </c>
      <c r="M1756" s="22">
        <v>84.56</v>
      </c>
      <c r="N1756" s="22">
        <v>73.959999999999994</v>
      </c>
      <c r="O1756" s="22">
        <f t="shared" si="494"/>
        <v>79.239999999999995</v>
      </c>
      <c r="P1756" s="22">
        <v>5.28</v>
      </c>
      <c r="Q1756" s="22">
        <f t="shared" si="495"/>
        <v>0.66</v>
      </c>
      <c r="R1756" s="22">
        <f t="shared" si="496"/>
        <v>2.64</v>
      </c>
      <c r="S1756" s="22">
        <f t="shared" si="497"/>
        <v>71.319999999999993</v>
      </c>
      <c r="U1756" s="22">
        <v>79.239999999999995</v>
      </c>
      <c r="V1756" s="23">
        <v>20</v>
      </c>
      <c r="W1756" s="41">
        <v>20</v>
      </c>
      <c r="X1756" s="23">
        <f t="shared" si="498"/>
        <v>0</v>
      </c>
      <c r="Y1756" s="24">
        <f t="shared" si="499"/>
        <v>0</v>
      </c>
      <c r="Z1756" s="24">
        <f t="shared" si="504"/>
        <v>120</v>
      </c>
      <c r="AA1756" s="22">
        <f t="shared" si="505"/>
        <v>0.66033333333333333</v>
      </c>
      <c r="AB1756" s="22">
        <f t="shared" si="500"/>
        <v>7.9239999999999995</v>
      </c>
      <c r="AC1756" s="22">
        <f t="shared" si="501"/>
        <v>71.316000000000003</v>
      </c>
      <c r="AD1756" s="22">
        <f t="shared" si="502"/>
        <v>-3.9999999999906777E-3</v>
      </c>
      <c r="AE1756" s="24"/>
      <c r="AF1756" s="4">
        <v>7.9239999999999995</v>
      </c>
      <c r="AG1756" s="4">
        <v>0</v>
      </c>
      <c r="AH1756" s="4">
        <f t="shared" si="503"/>
        <v>7.9239999999999995</v>
      </c>
    </row>
    <row r="1757" spans="1:34">
      <c r="A1757" s="16" t="s">
        <v>3809</v>
      </c>
      <c r="B1757" s="16" t="s">
        <v>3810</v>
      </c>
      <c r="C1757" s="16" t="s">
        <v>2308</v>
      </c>
      <c r="D1757" s="19">
        <v>40940</v>
      </c>
      <c r="E1757" s="16" t="s">
        <v>111</v>
      </c>
      <c r="F1757" s="20">
        <v>20</v>
      </c>
      <c r="G1757" s="20">
        <v>0</v>
      </c>
      <c r="H1757" s="20">
        <v>9</v>
      </c>
      <c r="I1757" s="20">
        <v>5</v>
      </c>
      <c r="J1757" s="21">
        <f t="shared" si="493"/>
        <v>113</v>
      </c>
      <c r="K1757" s="22">
        <v>312.58999999999997</v>
      </c>
      <c r="L1757" s="19">
        <v>44804</v>
      </c>
      <c r="M1757" s="22">
        <v>165.42</v>
      </c>
      <c r="N1757" s="22">
        <v>147.16999999999999</v>
      </c>
      <c r="O1757" s="22">
        <f t="shared" si="494"/>
        <v>157.58999999999997</v>
      </c>
      <c r="P1757" s="22">
        <v>10.42</v>
      </c>
      <c r="Q1757" s="22">
        <f t="shared" si="495"/>
        <v>1.3025</v>
      </c>
      <c r="R1757" s="22">
        <f t="shared" si="496"/>
        <v>5.21</v>
      </c>
      <c r="S1757" s="22">
        <f t="shared" si="497"/>
        <v>141.95999999999998</v>
      </c>
      <c r="U1757" s="22">
        <v>157.58999999999997</v>
      </c>
      <c r="V1757" s="23">
        <v>20</v>
      </c>
      <c r="W1757" s="41">
        <v>20</v>
      </c>
      <c r="X1757" s="23">
        <f t="shared" si="498"/>
        <v>0</v>
      </c>
      <c r="Y1757" s="24">
        <f t="shared" si="499"/>
        <v>0</v>
      </c>
      <c r="Z1757" s="24">
        <f t="shared" si="504"/>
        <v>121</v>
      </c>
      <c r="AA1757" s="22">
        <f t="shared" si="505"/>
        <v>1.3023966942148759</v>
      </c>
      <c r="AB1757" s="22">
        <f t="shared" si="500"/>
        <v>15.628760330578512</v>
      </c>
      <c r="AC1757" s="22">
        <f t="shared" si="501"/>
        <v>141.96123966942147</v>
      </c>
      <c r="AD1757" s="22">
        <f t="shared" si="502"/>
        <v>1.2396694214942272E-3</v>
      </c>
      <c r="AE1757" s="24"/>
      <c r="AF1757" s="4">
        <v>15.628760330578512</v>
      </c>
      <c r="AG1757" s="4">
        <v>0</v>
      </c>
      <c r="AH1757" s="4">
        <f t="shared" si="503"/>
        <v>15.628760330578512</v>
      </c>
    </row>
    <row r="1758" spans="1:34">
      <c r="A1758" s="16" t="s">
        <v>3811</v>
      </c>
      <c r="B1758" s="16" t="s">
        <v>3812</v>
      </c>
      <c r="C1758" s="16" t="s">
        <v>2308</v>
      </c>
      <c r="D1758" s="19">
        <v>40969</v>
      </c>
      <c r="E1758" s="16" t="s">
        <v>111</v>
      </c>
      <c r="F1758" s="20">
        <v>20</v>
      </c>
      <c r="G1758" s="20">
        <v>0</v>
      </c>
      <c r="H1758" s="20">
        <v>9</v>
      </c>
      <c r="I1758" s="20">
        <v>6</v>
      </c>
      <c r="J1758" s="21">
        <f t="shared" ref="J1758:J1821" si="506">(H1758*12)+I1758</f>
        <v>114</v>
      </c>
      <c r="K1758" s="22">
        <v>479.23</v>
      </c>
      <c r="L1758" s="19">
        <v>44804</v>
      </c>
      <c r="M1758" s="22">
        <v>251.59</v>
      </c>
      <c r="N1758" s="22">
        <v>227.64</v>
      </c>
      <c r="O1758" s="22">
        <f t="shared" ref="O1758:O1821" si="507">+N1758+P1758</f>
        <v>243.60999999999999</v>
      </c>
      <c r="P1758" s="22">
        <v>15.97</v>
      </c>
      <c r="Q1758" s="22">
        <f t="shared" ref="Q1758:Q1821" si="508">+P1758/8</f>
        <v>1.9962500000000001</v>
      </c>
      <c r="R1758" s="22">
        <f t="shared" ref="R1758:R1821" si="509">+Q1758*4</f>
        <v>7.9850000000000003</v>
      </c>
      <c r="S1758" s="22">
        <f t="shared" ref="S1758:S1821" si="510">+O1758-P1758-R1758</f>
        <v>219.65499999999997</v>
      </c>
      <c r="U1758" s="22">
        <v>243.60999999999999</v>
      </c>
      <c r="V1758" s="23">
        <v>20</v>
      </c>
      <c r="W1758" s="41">
        <v>20</v>
      </c>
      <c r="X1758" s="23">
        <f t="shared" ref="X1758:X1821" si="511">+V1758-W1758</f>
        <v>0</v>
      </c>
      <c r="Y1758" s="24">
        <f t="shared" ref="Y1758:Y1821" si="512">+X1758*12</f>
        <v>0</v>
      </c>
      <c r="Z1758" s="24">
        <f t="shared" si="504"/>
        <v>122</v>
      </c>
      <c r="AA1758" s="22">
        <f t="shared" si="505"/>
        <v>1.9968032786885244</v>
      </c>
      <c r="AB1758" s="22">
        <f t="shared" ref="AB1758:AB1821" si="513">+AA1758*12</f>
        <v>23.961639344262291</v>
      </c>
      <c r="AC1758" s="22">
        <f t="shared" ref="AC1758:AC1821" si="514">+U1758-AB1758</f>
        <v>219.64836065573769</v>
      </c>
      <c r="AD1758" s="22">
        <f t="shared" ref="AD1758:AD1821" si="515">+AC1758-S1758</f>
        <v>-6.6393442622825205E-3</v>
      </c>
      <c r="AE1758" s="24"/>
      <c r="AF1758" s="4">
        <v>23.961639344262291</v>
      </c>
      <c r="AG1758" s="4">
        <v>0</v>
      </c>
      <c r="AH1758" s="4">
        <f t="shared" ref="AH1758:AH1821" si="516">+AF1758+AG1758</f>
        <v>23.961639344262291</v>
      </c>
    </row>
    <row r="1759" spans="1:34">
      <c r="A1759" s="16" t="s">
        <v>3813</v>
      </c>
      <c r="B1759" s="16" t="s">
        <v>3814</v>
      </c>
      <c r="C1759" s="16" t="s">
        <v>2268</v>
      </c>
      <c r="D1759" s="19">
        <v>40969</v>
      </c>
      <c r="E1759" s="16" t="s">
        <v>111</v>
      </c>
      <c r="F1759" s="20">
        <v>20</v>
      </c>
      <c r="G1759" s="20">
        <v>0</v>
      </c>
      <c r="H1759" s="20">
        <v>9</v>
      </c>
      <c r="I1759" s="20">
        <v>6</v>
      </c>
      <c r="J1759" s="21">
        <f t="shared" si="506"/>
        <v>114</v>
      </c>
      <c r="K1759" s="22">
        <v>231.92</v>
      </c>
      <c r="L1759" s="19">
        <v>44804</v>
      </c>
      <c r="M1759" s="22">
        <v>121.8</v>
      </c>
      <c r="N1759" s="22">
        <v>110.12</v>
      </c>
      <c r="O1759" s="22">
        <f t="shared" si="507"/>
        <v>117.85000000000001</v>
      </c>
      <c r="P1759" s="22">
        <v>7.73</v>
      </c>
      <c r="Q1759" s="22">
        <f t="shared" si="508"/>
        <v>0.96625000000000005</v>
      </c>
      <c r="R1759" s="22">
        <f t="shared" si="509"/>
        <v>3.8650000000000002</v>
      </c>
      <c r="S1759" s="22">
        <f t="shared" si="510"/>
        <v>106.25500000000001</v>
      </c>
      <c r="U1759" s="22">
        <v>117.85000000000001</v>
      </c>
      <c r="V1759" s="23">
        <v>20</v>
      </c>
      <c r="W1759" s="41">
        <v>20</v>
      </c>
      <c r="X1759" s="23">
        <f t="shared" si="511"/>
        <v>0</v>
      </c>
      <c r="Y1759" s="24">
        <f t="shared" si="512"/>
        <v>0</v>
      </c>
      <c r="Z1759" s="24">
        <f t="shared" ref="Z1759:Z1822" si="517">+J1759+Y1759+8</f>
        <v>122</v>
      </c>
      <c r="AA1759" s="22">
        <f t="shared" ref="AA1759:AA1822" si="518">+U1759/Z1759</f>
        <v>0.96598360655737714</v>
      </c>
      <c r="AB1759" s="22">
        <f t="shared" si="513"/>
        <v>11.591803278688525</v>
      </c>
      <c r="AC1759" s="22">
        <f t="shared" si="514"/>
        <v>106.25819672131148</v>
      </c>
      <c r="AD1759" s="22">
        <f t="shared" si="515"/>
        <v>3.1967213114683091E-3</v>
      </c>
      <c r="AE1759" s="24"/>
      <c r="AF1759" s="4">
        <v>11.591803278688525</v>
      </c>
      <c r="AG1759" s="4">
        <v>0</v>
      </c>
      <c r="AH1759" s="4">
        <f t="shared" si="516"/>
        <v>11.591803278688525</v>
      </c>
    </row>
    <row r="1760" spans="1:34">
      <c r="A1760" s="16" t="s">
        <v>3815</v>
      </c>
      <c r="B1760" s="16" t="s">
        <v>3816</v>
      </c>
      <c r="C1760" s="16" t="s">
        <v>2436</v>
      </c>
      <c r="D1760" s="19">
        <v>41000</v>
      </c>
      <c r="E1760" s="16" t="s">
        <v>111</v>
      </c>
      <c r="F1760" s="20">
        <v>20</v>
      </c>
      <c r="G1760" s="20">
        <v>0</v>
      </c>
      <c r="H1760" s="20">
        <v>9</v>
      </c>
      <c r="I1760" s="20">
        <v>7</v>
      </c>
      <c r="J1760" s="21">
        <f t="shared" si="506"/>
        <v>115</v>
      </c>
      <c r="K1760" s="22">
        <v>146.71</v>
      </c>
      <c r="L1760" s="19">
        <v>44804</v>
      </c>
      <c r="M1760" s="22">
        <v>76.45</v>
      </c>
      <c r="N1760" s="22">
        <v>70.260000000000005</v>
      </c>
      <c r="O1760" s="22">
        <f t="shared" si="507"/>
        <v>75.150000000000006</v>
      </c>
      <c r="P1760" s="22">
        <v>4.8899999999999997</v>
      </c>
      <c r="Q1760" s="22">
        <f t="shared" si="508"/>
        <v>0.61124999999999996</v>
      </c>
      <c r="R1760" s="22">
        <f t="shared" si="509"/>
        <v>2.4449999999999998</v>
      </c>
      <c r="S1760" s="22">
        <f t="shared" si="510"/>
        <v>67.815000000000012</v>
      </c>
      <c r="U1760" s="22">
        <v>75.150000000000006</v>
      </c>
      <c r="V1760" s="23">
        <v>20</v>
      </c>
      <c r="W1760" s="41">
        <v>20</v>
      </c>
      <c r="X1760" s="23">
        <f t="shared" si="511"/>
        <v>0</v>
      </c>
      <c r="Y1760" s="24">
        <f t="shared" si="512"/>
        <v>0</v>
      </c>
      <c r="Z1760" s="24">
        <f t="shared" si="517"/>
        <v>123</v>
      </c>
      <c r="AA1760" s="22">
        <f t="shared" si="518"/>
        <v>0.61097560975609766</v>
      </c>
      <c r="AB1760" s="22">
        <f t="shared" si="513"/>
        <v>7.3317073170731719</v>
      </c>
      <c r="AC1760" s="22">
        <f t="shared" si="514"/>
        <v>67.818292682926838</v>
      </c>
      <c r="AD1760" s="22">
        <f t="shared" si="515"/>
        <v>3.2926829268262736E-3</v>
      </c>
      <c r="AE1760" s="24"/>
      <c r="AF1760" s="4">
        <v>7.3317073170731719</v>
      </c>
      <c r="AG1760" s="4">
        <v>0</v>
      </c>
      <c r="AH1760" s="4">
        <f t="shared" si="516"/>
        <v>7.3317073170731719</v>
      </c>
    </row>
    <row r="1761" spans="1:34">
      <c r="A1761" s="16" t="s">
        <v>3817</v>
      </c>
      <c r="B1761" s="16" t="s">
        <v>3818</v>
      </c>
      <c r="C1761" s="16" t="s">
        <v>2704</v>
      </c>
      <c r="D1761" s="19">
        <v>41000</v>
      </c>
      <c r="E1761" s="16" t="s">
        <v>111</v>
      </c>
      <c r="F1761" s="20">
        <v>20</v>
      </c>
      <c r="G1761" s="20">
        <v>0</v>
      </c>
      <c r="H1761" s="20">
        <v>9</v>
      </c>
      <c r="I1761" s="20">
        <v>7</v>
      </c>
      <c r="J1761" s="21">
        <f t="shared" si="506"/>
        <v>115</v>
      </c>
      <c r="K1761" s="22">
        <v>62221.94</v>
      </c>
      <c r="L1761" s="19">
        <v>44804</v>
      </c>
      <c r="M1761" s="22">
        <v>32407.29</v>
      </c>
      <c r="N1761" s="22">
        <v>29814.65</v>
      </c>
      <c r="O1761" s="22">
        <f t="shared" si="507"/>
        <v>31888.710000000003</v>
      </c>
      <c r="P1761" s="22">
        <v>2074.06</v>
      </c>
      <c r="Q1761" s="22">
        <f t="shared" si="508"/>
        <v>259.25749999999999</v>
      </c>
      <c r="R1761" s="22">
        <f t="shared" si="509"/>
        <v>1037.03</v>
      </c>
      <c r="S1761" s="22">
        <f t="shared" si="510"/>
        <v>28777.620000000003</v>
      </c>
      <c r="U1761" s="22">
        <v>31888.710000000003</v>
      </c>
      <c r="V1761" s="23">
        <v>20</v>
      </c>
      <c r="W1761" s="41">
        <v>20</v>
      </c>
      <c r="X1761" s="23">
        <f t="shared" si="511"/>
        <v>0</v>
      </c>
      <c r="Y1761" s="24">
        <f t="shared" si="512"/>
        <v>0</v>
      </c>
      <c r="Z1761" s="24">
        <f t="shared" si="517"/>
        <v>123</v>
      </c>
      <c r="AA1761" s="22">
        <f t="shared" si="518"/>
        <v>259.25780487804883</v>
      </c>
      <c r="AB1761" s="22">
        <f t="shared" si="513"/>
        <v>3111.0936585365862</v>
      </c>
      <c r="AC1761" s="22">
        <f t="shared" si="514"/>
        <v>28777.616341463417</v>
      </c>
      <c r="AD1761" s="22">
        <f t="shared" si="515"/>
        <v>-3.6585365851351526E-3</v>
      </c>
      <c r="AE1761" s="24"/>
      <c r="AF1761" s="4">
        <v>3111.0936585365862</v>
      </c>
      <c r="AG1761" s="4">
        <v>0</v>
      </c>
      <c r="AH1761" s="4">
        <f t="shared" si="516"/>
        <v>3111.0936585365862</v>
      </c>
    </row>
    <row r="1762" spans="1:34">
      <c r="A1762" s="16" t="s">
        <v>3819</v>
      </c>
      <c r="B1762" s="16" t="s">
        <v>3820</v>
      </c>
      <c r="C1762" s="16" t="s">
        <v>3821</v>
      </c>
      <c r="D1762" s="19">
        <v>41000</v>
      </c>
      <c r="E1762" s="16" t="s">
        <v>111</v>
      </c>
      <c r="F1762" s="20">
        <v>20</v>
      </c>
      <c r="G1762" s="20">
        <v>0</v>
      </c>
      <c r="H1762" s="20">
        <v>9</v>
      </c>
      <c r="I1762" s="20">
        <v>7</v>
      </c>
      <c r="J1762" s="21">
        <f t="shared" si="506"/>
        <v>115</v>
      </c>
      <c r="K1762" s="22">
        <v>1386.81</v>
      </c>
      <c r="L1762" s="19">
        <v>44804</v>
      </c>
      <c r="M1762" s="22">
        <v>722.3</v>
      </c>
      <c r="N1762" s="22">
        <v>664.51</v>
      </c>
      <c r="O1762" s="22">
        <f t="shared" si="507"/>
        <v>710.73</v>
      </c>
      <c r="P1762" s="22">
        <v>46.22</v>
      </c>
      <c r="Q1762" s="22">
        <f t="shared" si="508"/>
        <v>5.7774999999999999</v>
      </c>
      <c r="R1762" s="22">
        <f t="shared" si="509"/>
        <v>23.11</v>
      </c>
      <c r="S1762" s="22">
        <f t="shared" si="510"/>
        <v>641.4</v>
      </c>
      <c r="U1762" s="22">
        <v>710.73</v>
      </c>
      <c r="V1762" s="23">
        <v>20</v>
      </c>
      <c r="W1762" s="41">
        <v>20</v>
      </c>
      <c r="X1762" s="23">
        <f t="shared" si="511"/>
        <v>0</v>
      </c>
      <c r="Y1762" s="24">
        <f t="shared" si="512"/>
        <v>0</v>
      </c>
      <c r="Z1762" s="24">
        <f t="shared" si="517"/>
        <v>123</v>
      </c>
      <c r="AA1762" s="22">
        <f t="shared" si="518"/>
        <v>5.7782926829268293</v>
      </c>
      <c r="AB1762" s="22">
        <f t="shared" si="513"/>
        <v>69.339512195121955</v>
      </c>
      <c r="AC1762" s="22">
        <f t="shared" si="514"/>
        <v>641.39048780487803</v>
      </c>
      <c r="AD1762" s="22">
        <f t="shared" si="515"/>
        <v>-9.5121951219425682E-3</v>
      </c>
      <c r="AE1762" s="24"/>
      <c r="AF1762" s="4">
        <v>69.339512195121955</v>
      </c>
      <c r="AG1762" s="4">
        <v>0</v>
      </c>
      <c r="AH1762" s="4">
        <f t="shared" si="516"/>
        <v>69.339512195121955</v>
      </c>
    </row>
    <row r="1763" spans="1:34">
      <c r="A1763" s="16" t="s">
        <v>3822</v>
      </c>
      <c r="B1763" s="16" t="s">
        <v>3823</v>
      </c>
      <c r="C1763" s="16" t="s">
        <v>2268</v>
      </c>
      <c r="D1763" s="19">
        <v>41061</v>
      </c>
      <c r="E1763" s="16" t="s">
        <v>111</v>
      </c>
      <c r="F1763" s="20">
        <v>20</v>
      </c>
      <c r="G1763" s="20">
        <v>0</v>
      </c>
      <c r="H1763" s="20">
        <v>9</v>
      </c>
      <c r="I1763" s="20">
        <v>9</v>
      </c>
      <c r="J1763" s="21">
        <f t="shared" si="506"/>
        <v>117</v>
      </c>
      <c r="K1763" s="22">
        <v>197.52</v>
      </c>
      <c r="L1763" s="19">
        <v>44804</v>
      </c>
      <c r="M1763" s="22">
        <v>101.26</v>
      </c>
      <c r="N1763" s="22">
        <v>96.26</v>
      </c>
      <c r="O1763" s="22">
        <f t="shared" si="507"/>
        <v>102.84</v>
      </c>
      <c r="P1763" s="22">
        <v>6.58</v>
      </c>
      <c r="Q1763" s="22">
        <f t="shared" si="508"/>
        <v>0.82250000000000001</v>
      </c>
      <c r="R1763" s="22">
        <f t="shared" si="509"/>
        <v>3.29</v>
      </c>
      <c r="S1763" s="22">
        <f t="shared" si="510"/>
        <v>92.97</v>
      </c>
      <c r="U1763" s="22">
        <v>102.84</v>
      </c>
      <c r="V1763" s="23">
        <v>20</v>
      </c>
      <c r="W1763" s="41">
        <v>20</v>
      </c>
      <c r="X1763" s="23">
        <f t="shared" si="511"/>
        <v>0</v>
      </c>
      <c r="Y1763" s="24">
        <f t="shared" si="512"/>
        <v>0</v>
      </c>
      <c r="Z1763" s="24">
        <f t="shared" si="517"/>
        <v>125</v>
      </c>
      <c r="AA1763" s="22">
        <f t="shared" si="518"/>
        <v>0.82272000000000001</v>
      </c>
      <c r="AB1763" s="22">
        <f t="shared" si="513"/>
        <v>9.8726400000000005</v>
      </c>
      <c r="AC1763" s="22">
        <f t="shared" si="514"/>
        <v>92.967359999999999</v>
      </c>
      <c r="AD1763" s="22">
        <f t="shared" si="515"/>
        <v>-2.6399999999995316E-3</v>
      </c>
      <c r="AE1763" s="24"/>
      <c r="AF1763" s="4">
        <v>9.8726400000000005</v>
      </c>
      <c r="AG1763" s="4">
        <v>0</v>
      </c>
      <c r="AH1763" s="4">
        <f t="shared" si="516"/>
        <v>9.8726400000000005</v>
      </c>
    </row>
    <row r="1764" spans="1:34">
      <c r="A1764" s="16" t="s">
        <v>3824</v>
      </c>
      <c r="B1764" s="16" t="s">
        <v>3825</v>
      </c>
      <c r="C1764" s="16" t="s">
        <v>2308</v>
      </c>
      <c r="D1764" s="19">
        <v>41061</v>
      </c>
      <c r="E1764" s="16" t="s">
        <v>111</v>
      </c>
      <c r="F1764" s="20">
        <v>20</v>
      </c>
      <c r="G1764" s="20">
        <v>0</v>
      </c>
      <c r="H1764" s="20">
        <v>9</v>
      </c>
      <c r="I1764" s="20">
        <v>9</v>
      </c>
      <c r="J1764" s="21">
        <f t="shared" si="506"/>
        <v>117</v>
      </c>
      <c r="K1764" s="22">
        <v>615.52</v>
      </c>
      <c r="L1764" s="19">
        <v>44804</v>
      </c>
      <c r="M1764" s="22">
        <v>315.5</v>
      </c>
      <c r="N1764" s="22">
        <v>300.02</v>
      </c>
      <c r="O1764" s="22">
        <f t="shared" si="507"/>
        <v>320.53999999999996</v>
      </c>
      <c r="P1764" s="22">
        <v>20.52</v>
      </c>
      <c r="Q1764" s="22">
        <f t="shared" si="508"/>
        <v>2.5649999999999999</v>
      </c>
      <c r="R1764" s="22">
        <f t="shared" si="509"/>
        <v>10.26</v>
      </c>
      <c r="S1764" s="22">
        <f t="shared" si="510"/>
        <v>289.76</v>
      </c>
      <c r="U1764" s="22">
        <v>320.53999999999996</v>
      </c>
      <c r="V1764" s="23">
        <v>20</v>
      </c>
      <c r="W1764" s="41">
        <v>20</v>
      </c>
      <c r="X1764" s="23">
        <f t="shared" si="511"/>
        <v>0</v>
      </c>
      <c r="Y1764" s="24">
        <f t="shared" si="512"/>
        <v>0</v>
      </c>
      <c r="Z1764" s="24">
        <f t="shared" si="517"/>
        <v>125</v>
      </c>
      <c r="AA1764" s="22">
        <f t="shared" si="518"/>
        <v>2.5643199999999995</v>
      </c>
      <c r="AB1764" s="22">
        <f t="shared" si="513"/>
        <v>30.771839999999994</v>
      </c>
      <c r="AC1764" s="22">
        <f t="shared" si="514"/>
        <v>289.76815999999997</v>
      </c>
      <c r="AD1764" s="22">
        <f t="shared" si="515"/>
        <v>8.1599999999752981E-3</v>
      </c>
      <c r="AE1764" s="24"/>
      <c r="AF1764" s="4">
        <v>30.771839999999994</v>
      </c>
      <c r="AG1764" s="4">
        <v>0</v>
      </c>
      <c r="AH1764" s="4">
        <f t="shared" si="516"/>
        <v>30.771839999999994</v>
      </c>
    </row>
    <row r="1765" spans="1:34">
      <c r="A1765" s="16" t="s">
        <v>3826</v>
      </c>
      <c r="B1765" s="16" t="s">
        <v>3827</v>
      </c>
      <c r="C1765" s="16" t="s">
        <v>2308</v>
      </c>
      <c r="D1765" s="19">
        <v>41091</v>
      </c>
      <c r="E1765" s="16" t="s">
        <v>111</v>
      </c>
      <c r="F1765" s="20">
        <v>20</v>
      </c>
      <c r="G1765" s="20">
        <v>0</v>
      </c>
      <c r="H1765" s="20">
        <v>9</v>
      </c>
      <c r="I1765" s="20">
        <v>10</v>
      </c>
      <c r="J1765" s="21">
        <f t="shared" si="506"/>
        <v>118</v>
      </c>
      <c r="K1765" s="22">
        <v>515.35</v>
      </c>
      <c r="L1765" s="19">
        <v>44804</v>
      </c>
      <c r="M1765" s="22">
        <v>262</v>
      </c>
      <c r="N1765" s="22">
        <v>253.35</v>
      </c>
      <c r="O1765" s="22">
        <f t="shared" si="507"/>
        <v>270.52999999999997</v>
      </c>
      <c r="P1765" s="22">
        <v>17.18</v>
      </c>
      <c r="Q1765" s="22">
        <f t="shared" si="508"/>
        <v>2.1475</v>
      </c>
      <c r="R1765" s="22">
        <f t="shared" si="509"/>
        <v>8.59</v>
      </c>
      <c r="S1765" s="22">
        <f t="shared" si="510"/>
        <v>244.75999999999996</v>
      </c>
      <c r="U1765" s="22">
        <v>270.52999999999997</v>
      </c>
      <c r="V1765" s="23">
        <v>20</v>
      </c>
      <c r="W1765" s="41">
        <v>20</v>
      </c>
      <c r="X1765" s="23">
        <f t="shared" si="511"/>
        <v>0</v>
      </c>
      <c r="Y1765" s="24">
        <f t="shared" si="512"/>
        <v>0</v>
      </c>
      <c r="Z1765" s="24">
        <f t="shared" si="517"/>
        <v>126</v>
      </c>
      <c r="AA1765" s="22">
        <f t="shared" si="518"/>
        <v>2.1470634920634919</v>
      </c>
      <c r="AB1765" s="22">
        <f t="shared" si="513"/>
        <v>25.764761904761905</v>
      </c>
      <c r="AC1765" s="22">
        <f t="shared" si="514"/>
        <v>244.76523809523806</v>
      </c>
      <c r="AD1765" s="22">
        <f t="shared" si="515"/>
        <v>5.2380952380985946E-3</v>
      </c>
      <c r="AE1765" s="24"/>
      <c r="AF1765" s="4">
        <v>25.764761904761905</v>
      </c>
      <c r="AG1765" s="4">
        <v>0</v>
      </c>
      <c r="AH1765" s="4">
        <f t="shared" si="516"/>
        <v>25.764761904761905</v>
      </c>
    </row>
    <row r="1766" spans="1:34">
      <c r="A1766" s="16" t="s">
        <v>3828</v>
      </c>
      <c r="B1766" s="16" t="s">
        <v>3829</v>
      </c>
      <c r="C1766" s="16" t="s">
        <v>2308</v>
      </c>
      <c r="D1766" s="19">
        <v>41122</v>
      </c>
      <c r="E1766" s="16" t="s">
        <v>111</v>
      </c>
      <c r="F1766" s="20">
        <v>20</v>
      </c>
      <c r="G1766" s="20">
        <v>0</v>
      </c>
      <c r="H1766" s="20">
        <v>9</v>
      </c>
      <c r="I1766" s="20">
        <v>11</v>
      </c>
      <c r="J1766" s="21">
        <f t="shared" si="506"/>
        <v>119</v>
      </c>
      <c r="K1766" s="22">
        <v>1577.03</v>
      </c>
      <c r="L1766" s="19">
        <v>44804</v>
      </c>
      <c r="M1766" s="22">
        <v>795.06</v>
      </c>
      <c r="N1766" s="22">
        <v>781.97</v>
      </c>
      <c r="O1766" s="22">
        <f t="shared" si="507"/>
        <v>834.53</v>
      </c>
      <c r="P1766" s="22">
        <v>52.56</v>
      </c>
      <c r="Q1766" s="22">
        <f t="shared" si="508"/>
        <v>6.57</v>
      </c>
      <c r="R1766" s="22">
        <f t="shared" si="509"/>
        <v>26.28</v>
      </c>
      <c r="S1766" s="22">
        <f t="shared" si="510"/>
        <v>755.69</v>
      </c>
      <c r="U1766" s="22">
        <v>834.53</v>
      </c>
      <c r="V1766" s="23">
        <v>20</v>
      </c>
      <c r="W1766" s="41">
        <v>20</v>
      </c>
      <c r="X1766" s="23">
        <f t="shared" si="511"/>
        <v>0</v>
      </c>
      <c r="Y1766" s="24">
        <f t="shared" si="512"/>
        <v>0</v>
      </c>
      <c r="Z1766" s="24">
        <f t="shared" si="517"/>
        <v>127</v>
      </c>
      <c r="AA1766" s="22">
        <f t="shared" si="518"/>
        <v>6.5711023622047238</v>
      </c>
      <c r="AB1766" s="22">
        <f t="shared" si="513"/>
        <v>78.853228346456689</v>
      </c>
      <c r="AC1766" s="22">
        <f t="shared" si="514"/>
        <v>755.67677165354326</v>
      </c>
      <c r="AD1766" s="22">
        <f t="shared" si="515"/>
        <v>-1.3228346456799045E-2</v>
      </c>
      <c r="AE1766" s="24"/>
      <c r="AF1766" s="4">
        <v>78.853228346456689</v>
      </c>
      <c r="AG1766" s="4">
        <v>0</v>
      </c>
      <c r="AH1766" s="4">
        <f t="shared" si="516"/>
        <v>78.853228346456689</v>
      </c>
    </row>
    <row r="1767" spans="1:34">
      <c r="A1767" s="16" t="s">
        <v>3830</v>
      </c>
      <c r="B1767" s="16" t="s">
        <v>3831</v>
      </c>
      <c r="C1767" s="16" t="s">
        <v>1714</v>
      </c>
      <c r="D1767" s="19">
        <v>41091</v>
      </c>
      <c r="E1767" s="16" t="s">
        <v>111</v>
      </c>
      <c r="F1767" s="20">
        <v>20</v>
      </c>
      <c r="G1767" s="20">
        <v>0</v>
      </c>
      <c r="H1767" s="20">
        <v>9</v>
      </c>
      <c r="I1767" s="20">
        <v>10</v>
      </c>
      <c r="J1767" s="21">
        <f t="shared" si="506"/>
        <v>118</v>
      </c>
      <c r="K1767" s="22">
        <v>1037.5899999999999</v>
      </c>
      <c r="L1767" s="19">
        <v>44804</v>
      </c>
      <c r="M1767" s="22">
        <v>527.44000000000005</v>
      </c>
      <c r="N1767" s="22">
        <v>510.15</v>
      </c>
      <c r="O1767" s="22">
        <f t="shared" si="507"/>
        <v>544.73</v>
      </c>
      <c r="P1767" s="22">
        <v>34.58</v>
      </c>
      <c r="Q1767" s="22">
        <f t="shared" si="508"/>
        <v>4.3224999999999998</v>
      </c>
      <c r="R1767" s="22">
        <f t="shared" si="509"/>
        <v>17.29</v>
      </c>
      <c r="S1767" s="22">
        <f t="shared" si="510"/>
        <v>492.86</v>
      </c>
      <c r="U1767" s="22">
        <v>544.73</v>
      </c>
      <c r="V1767" s="23">
        <v>20</v>
      </c>
      <c r="W1767" s="41">
        <v>20</v>
      </c>
      <c r="X1767" s="23">
        <f t="shared" si="511"/>
        <v>0</v>
      </c>
      <c r="Y1767" s="24">
        <f t="shared" si="512"/>
        <v>0</v>
      </c>
      <c r="Z1767" s="24">
        <f t="shared" si="517"/>
        <v>126</v>
      </c>
      <c r="AA1767" s="22">
        <f t="shared" si="518"/>
        <v>4.3232539682539688</v>
      </c>
      <c r="AB1767" s="22">
        <f t="shared" si="513"/>
        <v>51.879047619047626</v>
      </c>
      <c r="AC1767" s="22">
        <f t="shared" si="514"/>
        <v>492.85095238095238</v>
      </c>
      <c r="AD1767" s="22">
        <f t="shared" si="515"/>
        <v>-9.0476190476351803E-3</v>
      </c>
      <c r="AE1767" s="24"/>
      <c r="AF1767" s="4">
        <v>51.879047619047626</v>
      </c>
      <c r="AG1767" s="4">
        <v>0</v>
      </c>
      <c r="AH1767" s="4">
        <f t="shared" si="516"/>
        <v>51.879047619047626</v>
      </c>
    </row>
    <row r="1768" spans="1:34">
      <c r="A1768" s="16" t="s">
        <v>3832</v>
      </c>
      <c r="B1768" s="16" t="s">
        <v>3833</v>
      </c>
      <c r="C1768" s="16" t="s">
        <v>2308</v>
      </c>
      <c r="D1768" s="19">
        <v>41153</v>
      </c>
      <c r="E1768" s="16" t="s">
        <v>111</v>
      </c>
      <c r="F1768" s="20">
        <v>20</v>
      </c>
      <c r="G1768" s="20">
        <v>0</v>
      </c>
      <c r="H1768" s="20">
        <v>10</v>
      </c>
      <c r="I1768" s="20">
        <v>0</v>
      </c>
      <c r="J1768" s="21">
        <f t="shared" si="506"/>
        <v>120</v>
      </c>
      <c r="K1768" s="22">
        <v>608.11</v>
      </c>
      <c r="L1768" s="19">
        <v>44804</v>
      </c>
      <c r="M1768" s="22">
        <v>304.10000000000002</v>
      </c>
      <c r="N1768" s="22">
        <v>304.01</v>
      </c>
      <c r="O1768" s="22">
        <f t="shared" si="507"/>
        <v>324.27999999999997</v>
      </c>
      <c r="P1768" s="22">
        <v>20.27</v>
      </c>
      <c r="Q1768" s="22">
        <f t="shared" si="508"/>
        <v>2.5337499999999999</v>
      </c>
      <c r="R1768" s="22">
        <f t="shared" si="509"/>
        <v>10.135</v>
      </c>
      <c r="S1768" s="22">
        <f t="shared" si="510"/>
        <v>293.875</v>
      </c>
      <c r="U1768" s="22">
        <v>324.27999999999997</v>
      </c>
      <c r="V1768" s="23">
        <v>20</v>
      </c>
      <c r="W1768" s="41">
        <v>20</v>
      </c>
      <c r="X1768" s="23">
        <f t="shared" si="511"/>
        <v>0</v>
      </c>
      <c r="Y1768" s="24">
        <f t="shared" si="512"/>
        <v>0</v>
      </c>
      <c r="Z1768" s="24">
        <f t="shared" si="517"/>
        <v>128</v>
      </c>
      <c r="AA1768" s="22">
        <f t="shared" si="518"/>
        <v>2.5334374999999998</v>
      </c>
      <c r="AB1768" s="22">
        <f t="shared" si="513"/>
        <v>30.401249999999997</v>
      </c>
      <c r="AC1768" s="22">
        <f t="shared" si="514"/>
        <v>293.87874999999997</v>
      </c>
      <c r="AD1768" s="22">
        <f t="shared" si="515"/>
        <v>3.7499999999681677E-3</v>
      </c>
      <c r="AE1768" s="24"/>
      <c r="AF1768" s="4">
        <v>30.401249999999997</v>
      </c>
      <c r="AG1768" s="4">
        <v>0</v>
      </c>
      <c r="AH1768" s="4">
        <f t="shared" si="516"/>
        <v>30.401249999999997</v>
      </c>
    </row>
    <row r="1769" spans="1:34">
      <c r="A1769" s="16" t="s">
        <v>3834</v>
      </c>
      <c r="B1769" s="16" t="s">
        <v>3835</v>
      </c>
      <c r="C1769" s="16" t="s">
        <v>2436</v>
      </c>
      <c r="D1769" s="19">
        <v>41183</v>
      </c>
      <c r="E1769" s="16" t="s">
        <v>111</v>
      </c>
      <c r="F1769" s="20">
        <v>20</v>
      </c>
      <c r="G1769" s="20">
        <v>0</v>
      </c>
      <c r="H1769" s="20">
        <v>10</v>
      </c>
      <c r="I1769" s="20">
        <v>1</v>
      </c>
      <c r="J1769" s="21">
        <f t="shared" si="506"/>
        <v>121</v>
      </c>
      <c r="K1769" s="22">
        <v>166.78</v>
      </c>
      <c r="L1769" s="19">
        <v>44804</v>
      </c>
      <c r="M1769" s="22">
        <v>82.72</v>
      </c>
      <c r="N1769" s="22">
        <v>84.06</v>
      </c>
      <c r="O1769" s="22">
        <f t="shared" si="507"/>
        <v>89.62</v>
      </c>
      <c r="P1769" s="22">
        <v>5.56</v>
      </c>
      <c r="Q1769" s="22">
        <f t="shared" si="508"/>
        <v>0.69499999999999995</v>
      </c>
      <c r="R1769" s="22">
        <f t="shared" si="509"/>
        <v>2.78</v>
      </c>
      <c r="S1769" s="22">
        <f t="shared" si="510"/>
        <v>81.28</v>
      </c>
      <c r="U1769" s="22">
        <v>89.62</v>
      </c>
      <c r="V1769" s="23">
        <v>20</v>
      </c>
      <c r="W1769" s="41">
        <v>20</v>
      </c>
      <c r="X1769" s="23">
        <f t="shared" si="511"/>
        <v>0</v>
      </c>
      <c r="Y1769" s="24">
        <f t="shared" si="512"/>
        <v>0</v>
      </c>
      <c r="Z1769" s="24">
        <f t="shared" si="517"/>
        <v>129</v>
      </c>
      <c r="AA1769" s="22">
        <f t="shared" si="518"/>
        <v>0.69472868217054262</v>
      </c>
      <c r="AB1769" s="22">
        <f t="shared" si="513"/>
        <v>8.336744186046511</v>
      </c>
      <c r="AC1769" s="22">
        <f t="shared" si="514"/>
        <v>81.283255813953488</v>
      </c>
      <c r="AD1769" s="22">
        <f t="shared" si="515"/>
        <v>3.2558139534870634E-3</v>
      </c>
      <c r="AE1769" s="24"/>
      <c r="AF1769" s="4">
        <v>8.336744186046511</v>
      </c>
      <c r="AG1769" s="4">
        <v>0</v>
      </c>
      <c r="AH1769" s="4">
        <f t="shared" si="516"/>
        <v>8.336744186046511</v>
      </c>
    </row>
    <row r="1770" spans="1:34">
      <c r="A1770" s="16" t="s">
        <v>3836</v>
      </c>
      <c r="B1770" s="16" t="s">
        <v>3837</v>
      </c>
      <c r="C1770" s="16" t="s">
        <v>1736</v>
      </c>
      <c r="D1770" s="19">
        <v>41183</v>
      </c>
      <c r="E1770" s="16" t="s">
        <v>111</v>
      </c>
      <c r="F1770" s="20">
        <v>20</v>
      </c>
      <c r="G1770" s="20">
        <v>0</v>
      </c>
      <c r="H1770" s="20">
        <v>10</v>
      </c>
      <c r="I1770" s="20">
        <v>1</v>
      </c>
      <c r="J1770" s="21">
        <f t="shared" si="506"/>
        <v>121</v>
      </c>
      <c r="K1770" s="22">
        <v>71.27</v>
      </c>
      <c r="L1770" s="19">
        <v>44804</v>
      </c>
      <c r="M1770" s="22">
        <v>35.31</v>
      </c>
      <c r="N1770" s="22">
        <v>35.96</v>
      </c>
      <c r="O1770" s="22">
        <f t="shared" si="507"/>
        <v>38.33</v>
      </c>
      <c r="P1770" s="22">
        <v>2.37</v>
      </c>
      <c r="Q1770" s="22">
        <f t="shared" si="508"/>
        <v>0.29625000000000001</v>
      </c>
      <c r="R1770" s="22">
        <f t="shared" si="509"/>
        <v>1.1850000000000001</v>
      </c>
      <c r="S1770" s="22">
        <f t="shared" si="510"/>
        <v>34.774999999999999</v>
      </c>
      <c r="U1770" s="22">
        <v>38.33</v>
      </c>
      <c r="V1770" s="23">
        <v>20</v>
      </c>
      <c r="W1770" s="41">
        <v>20</v>
      </c>
      <c r="X1770" s="23">
        <f t="shared" si="511"/>
        <v>0</v>
      </c>
      <c r="Y1770" s="24">
        <f t="shared" si="512"/>
        <v>0</v>
      </c>
      <c r="Z1770" s="24">
        <f t="shared" si="517"/>
        <v>129</v>
      </c>
      <c r="AA1770" s="22">
        <f t="shared" si="518"/>
        <v>0.29713178294573644</v>
      </c>
      <c r="AB1770" s="22">
        <f t="shared" si="513"/>
        <v>3.5655813953488371</v>
      </c>
      <c r="AC1770" s="22">
        <f t="shared" si="514"/>
        <v>34.764418604651162</v>
      </c>
      <c r="AD1770" s="22">
        <f t="shared" si="515"/>
        <v>-1.0581395348836509E-2</v>
      </c>
      <c r="AE1770" s="24"/>
      <c r="AF1770" s="4">
        <v>3.5655813953488371</v>
      </c>
      <c r="AG1770" s="4">
        <v>0</v>
      </c>
      <c r="AH1770" s="4">
        <f t="shared" si="516"/>
        <v>3.5655813953488371</v>
      </c>
    </row>
    <row r="1771" spans="1:34">
      <c r="A1771" s="16" t="s">
        <v>3838</v>
      </c>
      <c r="B1771" s="16" t="s">
        <v>3839</v>
      </c>
      <c r="C1771" s="16" t="s">
        <v>2308</v>
      </c>
      <c r="D1771" s="19">
        <v>41244</v>
      </c>
      <c r="E1771" s="16" t="s">
        <v>111</v>
      </c>
      <c r="F1771" s="20">
        <v>20</v>
      </c>
      <c r="G1771" s="20">
        <v>0</v>
      </c>
      <c r="H1771" s="20">
        <v>10</v>
      </c>
      <c r="I1771" s="20">
        <v>3</v>
      </c>
      <c r="J1771" s="21">
        <f t="shared" si="506"/>
        <v>123</v>
      </c>
      <c r="K1771" s="22">
        <v>534.74</v>
      </c>
      <c r="L1771" s="19">
        <v>44804</v>
      </c>
      <c r="M1771" s="22">
        <v>260.72000000000003</v>
      </c>
      <c r="N1771" s="22">
        <v>274.02</v>
      </c>
      <c r="O1771" s="22">
        <f t="shared" si="507"/>
        <v>291.83999999999997</v>
      </c>
      <c r="P1771" s="22">
        <v>17.82</v>
      </c>
      <c r="Q1771" s="22">
        <f t="shared" si="508"/>
        <v>2.2275</v>
      </c>
      <c r="R1771" s="22">
        <f t="shared" si="509"/>
        <v>8.91</v>
      </c>
      <c r="S1771" s="22">
        <f t="shared" si="510"/>
        <v>265.10999999999996</v>
      </c>
      <c r="U1771" s="22">
        <v>291.83999999999997</v>
      </c>
      <c r="V1771" s="23">
        <v>20</v>
      </c>
      <c r="W1771" s="41">
        <v>20</v>
      </c>
      <c r="X1771" s="23">
        <f t="shared" si="511"/>
        <v>0</v>
      </c>
      <c r="Y1771" s="24">
        <f t="shared" si="512"/>
        <v>0</v>
      </c>
      <c r="Z1771" s="24">
        <f t="shared" si="517"/>
        <v>131</v>
      </c>
      <c r="AA1771" s="22">
        <f t="shared" si="518"/>
        <v>2.2277862595419844</v>
      </c>
      <c r="AB1771" s="22">
        <f t="shared" si="513"/>
        <v>26.733435114503813</v>
      </c>
      <c r="AC1771" s="22">
        <f t="shared" si="514"/>
        <v>265.10656488549614</v>
      </c>
      <c r="AD1771" s="22">
        <f t="shared" si="515"/>
        <v>-3.4351145038158393E-3</v>
      </c>
      <c r="AE1771" s="24"/>
      <c r="AF1771" s="4">
        <v>26.733435114503813</v>
      </c>
      <c r="AG1771" s="4">
        <v>0</v>
      </c>
      <c r="AH1771" s="4">
        <f t="shared" si="516"/>
        <v>26.733435114503813</v>
      </c>
    </row>
    <row r="1772" spans="1:34">
      <c r="A1772" s="16" t="s">
        <v>3840</v>
      </c>
      <c r="B1772" s="16" t="s">
        <v>3841</v>
      </c>
      <c r="C1772" s="16" t="s">
        <v>2436</v>
      </c>
      <c r="D1772" s="19">
        <v>41275</v>
      </c>
      <c r="E1772" s="16" t="s">
        <v>111</v>
      </c>
      <c r="F1772" s="20">
        <v>20</v>
      </c>
      <c r="G1772" s="20">
        <v>0</v>
      </c>
      <c r="H1772" s="20">
        <v>10</v>
      </c>
      <c r="I1772" s="20">
        <v>4</v>
      </c>
      <c r="J1772" s="21">
        <f t="shared" si="506"/>
        <v>124</v>
      </c>
      <c r="K1772" s="22">
        <v>119.48</v>
      </c>
      <c r="L1772" s="19">
        <v>44804</v>
      </c>
      <c r="M1772" s="22">
        <v>57.72</v>
      </c>
      <c r="N1772" s="22">
        <v>61.76</v>
      </c>
      <c r="O1772" s="22">
        <f t="shared" si="507"/>
        <v>65.739999999999995</v>
      </c>
      <c r="P1772" s="22">
        <v>3.98</v>
      </c>
      <c r="Q1772" s="22">
        <f t="shared" si="508"/>
        <v>0.4975</v>
      </c>
      <c r="R1772" s="22">
        <f t="shared" si="509"/>
        <v>1.99</v>
      </c>
      <c r="S1772" s="22">
        <f t="shared" si="510"/>
        <v>59.769999999999996</v>
      </c>
      <c r="U1772" s="22">
        <v>65.739999999999995</v>
      </c>
      <c r="V1772" s="23">
        <v>20</v>
      </c>
      <c r="W1772" s="41">
        <v>20</v>
      </c>
      <c r="X1772" s="23">
        <f t="shared" si="511"/>
        <v>0</v>
      </c>
      <c r="Y1772" s="24">
        <f t="shared" si="512"/>
        <v>0</v>
      </c>
      <c r="Z1772" s="24">
        <f t="shared" si="517"/>
        <v>132</v>
      </c>
      <c r="AA1772" s="22">
        <f t="shared" si="518"/>
        <v>0.49803030303030299</v>
      </c>
      <c r="AB1772" s="22">
        <f t="shared" si="513"/>
        <v>5.9763636363636357</v>
      </c>
      <c r="AC1772" s="22">
        <f t="shared" si="514"/>
        <v>59.763636363636358</v>
      </c>
      <c r="AD1772" s="22">
        <f t="shared" si="515"/>
        <v>-6.3636363636376814E-3</v>
      </c>
      <c r="AE1772" s="24"/>
      <c r="AF1772" s="4">
        <v>5.9763636363636357</v>
      </c>
      <c r="AG1772" s="4">
        <v>0</v>
      </c>
      <c r="AH1772" s="4">
        <f t="shared" si="516"/>
        <v>5.9763636363636357</v>
      </c>
    </row>
    <row r="1773" spans="1:34">
      <c r="A1773" s="16" t="s">
        <v>3842</v>
      </c>
      <c r="B1773" s="16" t="s">
        <v>3843</v>
      </c>
      <c r="C1773" s="16" t="s">
        <v>2734</v>
      </c>
      <c r="D1773" s="19">
        <v>41275</v>
      </c>
      <c r="E1773" s="16" t="s">
        <v>111</v>
      </c>
      <c r="F1773" s="20">
        <v>20</v>
      </c>
      <c r="G1773" s="20">
        <v>0</v>
      </c>
      <c r="H1773" s="20">
        <v>10</v>
      </c>
      <c r="I1773" s="20">
        <v>4</v>
      </c>
      <c r="J1773" s="21">
        <f t="shared" si="506"/>
        <v>124</v>
      </c>
      <c r="K1773" s="22">
        <v>75.52</v>
      </c>
      <c r="L1773" s="19">
        <v>44804</v>
      </c>
      <c r="M1773" s="22">
        <v>36.549999999999997</v>
      </c>
      <c r="N1773" s="22">
        <v>38.97</v>
      </c>
      <c r="O1773" s="22">
        <f t="shared" si="507"/>
        <v>41.49</v>
      </c>
      <c r="P1773" s="22">
        <v>2.52</v>
      </c>
      <c r="Q1773" s="22">
        <f t="shared" si="508"/>
        <v>0.315</v>
      </c>
      <c r="R1773" s="22">
        <f t="shared" si="509"/>
        <v>1.26</v>
      </c>
      <c r="S1773" s="22">
        <f t="shared" si="510"/>
        <v>37.71</v>
      </c>
      <c r="U1773" s="22">
        <v>41.49</v>
      </c>
      <c r="V1773" s="23">
        <v>20</v>
      </c>
      <c r="W1773" s="41">
        <v>20</v>
      </c>
      <c r="X1773" s="23">
        <f t="shared" si="511"/>
        <v>0</v>
      </c>
      <c r="Y1773" s="24">
        <f t="shared" si="512"/>
        <v>0</v>
      </c>
      <c r="Z1773" s="24">
        <f t="shared" si="517"/>
        <v>132</v>
      </c>
      <c r="AA1773" s="22">
        <f t="shared" si="518"/>
        <v>0.31431818181818183</v>
      </c>
      <c r="AB1773" s="22">
        <f t="shared" si="513"/>
        <v>3.771818181818182</v>
      </c>
      <c r="AC1773" s="22">
        <f t="shared" si="514"/>
        <v>37.718181818181819</v>
      </c>
      <c r="AD1773" s="22">
        <f t="shared" si="515"/>
        <v>8.1818181818178459E-3</v>
      </c>
      <c r="AE1773" s="24"/>
      <c r="AF1773" s="4">
        <v>3.771818181818182</v>
      </c>
      <c r="AG1773" s="4">
        <v>0</v>
      </c>
      <c r="AH1773" s="4">
        <f t="shared" si="516"/>
        <v>3.771818181818182</v>
      </c>
    </row>
    <row r="1774" spans="1:34">
      <c r="A1774" s="16" t="s">
        <v>3844</v>
      </c>
      <c r="B1774" s="16" t="s">
        <v>3845</v>
      </c>
      <c r="C1774" s="16" t="s">
        <v>2308</v>
      </c>
      <c r="D1774" s="19">
        <v>41334</v>
      </c>
      <c r="E1774" s="16" t="s">
        <v>111</v>
      </c>
      <c r="F1774" s="20">
        <v>20</v>
      </c>
      <c r="G1774" s="20">
        <v>0</v>
      </c>
      <c r="H1774" s="20">
        <v>10</v>
      </c>
      <c r="I1774" s="20">
        <v>6</v>
      </c>
      <c r="J1774" s="21">
        <f t="shared" si="506"/>
        <v>126</v>
      </c>
      <c r="K1774" s="22">
        <v>314.87</v>
      </c>
      <c r="L1774" s="19">
        <v>44804</v>
      </c>
      <c r="M1774" s="22">
        <v>149.53</v>
      </c>
      <c r="N1774" s="22">
        <v>165.34</v>
      </c>
      <c r="O1774" s="22">
        <f t="shared" si="507"/>
        <v>175.83</v>
      </c>
      <c r="P1774" s="22">
        <v>10.49</v>
      </c>
      <c r="Q1774" s="22">
        <f t="shared" si="508"/>
        <v>1.31125</v>
      </c>
      <c r="R1774" s="22">
        <f t="shared" si="509"/>
        <v>5.2450000000000001</v>
      </c>
      <c r="S1774" s="22">
        <f t="shared" si="510"/>
        <v>160.095</v>
      </c>
      <c r="U1774" s="22">
        <v>175.83</v>
      </c>
      <c r="V1774" s="23">
        <v>20</v>
      </c>
      <c r="W1774" s="41">
        <v>20</v>
      </c>
      <c r="X1774" s="23">
        <f t="shared" si="511"/>
        <v>0</v>
      </c>
      <c r="Y1774" s="24">
        <f t="shared" si="512"/>
        <v>0</v>
      </c>
      <c r="Z1774" s="24">
        <f t="shared" si="517"/>
        <v>134</v>
      </c>
      <c r="AA1774" s="22">
        <f t="shared" si="518"/>
        <v>1.3121641791044778</v>
      </c>
      <c r="AB1774" s="22">
        <f t="shared" si="513"/>
        <v>15.745970149253733</v>
      </c>
      <c r="AC1774" s="22">
        <f t="shared" si="514"/>
        <v>160.08402985074628</v>
      </c>
      <c r="AD1774" s="22">
        <f t="shared" si="515"/>
        <v>-1.0970149253722639E-2</v>
      </c>
      <c r="AE1774" s="24"/>
      <c r="AF1774" s="4">
        <v>15.745970149253733</v>
      </c>
      <c r="AG1774" s="4">
        <v>0</v>
      </c>
      <c r="AH1774" s="4">
        <f t="shared" si="516"/>
        <v>15.745970149253733</v>
      </c>
    </row>
    <row r="1775" spans="1:34">
      <c r="A1775" s="16" t="s">
        <v>3846</v>
      </c>
      <c r="B1775" s="16" t="s">
        <v>3847</v>
      </c>
      <c r="C1775" s="16" t="s">
        <v>2308</v>
      </c>
      <c r="D1775" s="19">
        <v>41365</v>
      </c>
      <c r="E1775" s="16" t="s">
        <v>111</v>
      </c>
      <c r="F1775" s="20">
        <v>20</v>
      </c>
      <c r="G1775" s="20">
        <v>0</v>
      </c>
      <c r="H1775" s="20">
        <v>10</v>
      </c>
      <c r="I1775" s="20">
        <v>7</v>
      </c>
      <c r="J1775" s="21">
        <f t="shared" si="506"/>
        <v>127</v>
      </c>
      <c r="K1775" s="22">
        <v>451.32</v>
      </c>
      <c r="L1775" s="19">
        <v>44804</v>
      </c>
      <c r="M1775" s="22">
        <v>212.53</v>
      </c>
      <c r="N1775" s="22">
        <v>238.79</v>
      </c>
      <c r="O1775" s="22">
        <f t="shared" si="507"/>
        <v>253.82999999999998</v>
      </c>
      <c r="P1775" s="22">
        <v>15.04</v>
      </c>
      <c r="Q1775" s="22">
        <f t="shared" si="508"/>
        <v>1.88</v>
      </c>
      <c r="R1775" s="22">
        <f t="shared" si="509"/>
        <v>7.52</v>
      </c>
      <c r="S1775" s="22">
        <f t="shared" si="510"/>
        <v>231.26999999999998</v>
      </c>
      <c r="U1775" s="22">
        <v>253.82999999999998</v>
      </c>
      <c r="V1775" s="23">
        <v>20</v>
      </c>
      <c r="W1775" s="41">
        <v>20</v>
      </c>
      <c r="X1775" s="23">
        <f t="shared" si="511"/>
        <v>0</v>
      </c>
      <c r="Y1775" s="24">
        <f t="shared" si="512"/>
        <v>0</v>
      </c>
      <c r="Z1775" s="24">
        <f t="shared" si="517"/>
        <v>135</v>
      </c>
      <c r="AA1775" s="22">
        <f t="shared" si="518"/>
        <v>1.880222222222222</v>
      </c>
      <c r="AB1775" s="22">
        <f t="shared" si="513"/>
        <v>22.562666666666665</v>
      </c>
      <c r="AC1775" s="22">
        <f t="shared" si="514"/>
        <v>231.26733333333331</v>
      </c>
      <c r="AD1775" s="22">
        <f t="shared" si="515"/>
        <v>-2.6666666666699257E-3</v>
      </c>
      <c r="AE1775" s="24"/>
      <c r="AF1775" s="4">
        <v>22.562666666666665</v>
      </c>
      <c r="AG1775" s="4">
        <v>0</v>
      </c>
      <c r="AH1775" s="4">
        <f t="shared" si="516"/>
        <v>22.562666666666665</v>
      </c>
    </row>
    <row r="1776" spans="1:34">
      <c r="A1776" s="16" t="s">
        <v>3848</v>
      </c>
      <c r="B1776" s="16" t="s">
        <v>3849</v>
      </c>
      <c r="C1776" s="16" t="s">
        <v>2308</v>
      </c>
      <c r="D1776" s="19">
        <v>41395</v>
      </c>
      <c r="E1776" s="16" t="s">
        <v>111</v>
      </c>
      <c r="F1776" s="20">
        <v>20</v>
      </c>
      <c r="G1776" s="20">
        <v>0</v>
      </c>
      <c r="H1776" s="20">
        <v>10</v>
      </c>
      <c r="I1776" s="20">
        <v>8</v>
      </c>
      <c r="J1776" s="21">
        <f t="shared" si="506"/>
        <v>128</v>
      </c>
      <c r="K1776" s="22">
        <v>806.42</v>
      </c>
      <c r="L1776" s="19">
        <v>44804</v>
      </c>
      <c r="M1776" s="22">
        <v>376.32</v>
      </c>
      <c r="N1776" s="22">
        <v>430.1</v>
      </c>
      <c r="O1776" s="22">
        <f t="shared" si="507"/>
        <v>456.98</v>
      </c>
      <c r="P1776" s="22">
        <v>26.88</v>
      </c>
      <c r="Q1776" s="22">
        <f t="shared" si="508"/>
        <v>3.36</v>
      </c>
      <c r="R1776" s="22">
        <f t="shared" si="509"/>
        <v>13.44</v>
      </c>
      <c r="S1776" s="22">
        <f t="shared" si="510"/>
        <v>416.66</v>
      </c>
      <c r="U1776" s="22">
        <v>456.98</v>
      </c>
      <c r="V1776" s="23">
        <v>20</v>
      </c>
      <c r="W1776" s="41">
        <v>20</v>
      </c>
      <c r="X1776" s="23">
        <f t="shared" si="511"/>
        <v>0</v>
      </c>
      <c r="Y1776" s="24">
        <f t="shared" si="512"/>
        <v>0</v>
      </c>
      <c r="Z1776" s="24">
        <f t="shared" si="517"/>
        <v>136</v>
      </c>
      <c r="AA1776" s="22">
        <f t="shared" si="518"/>
        <v>3.3601470588235296</v>
      </c>
      <c r="AB1776" s="22">
        <f t="shared" si="513"/>
        <v>40.321764705882359</v>
      </c>
      <c r="AC1776" s="22">
        <f t="shared" si="514"/>
        <v>416.65823529411767</v>
      </c>
      <c r="AD1776" s="22">
        <f t="shared" si="515"/>
        <v>-1.7647058823513362E-3</v>
      </c>
      <c r="AE1776" s="24"/>
      <c r="AF1776" s="4">
        <v>40.321764705882359</v>
      </c>
      <c r="AG1776" s="4">
        <v>0</v>
      </c>
      <c r="AH1776" s="4">
        <f t="shared" si="516"/>
        <v>40.321764705882359</v>
      </c>
    </row>
    <row r="1777" spans="1:34">
      <c r="A1777" s="16" t="s">
        <v>3850</v>
      </c>
      <c r="B1777" s="16" t="s">
        <v>3851</v>
      </c>
      <c r="C1777" s="16" t="s">
        <v>2436</v>
      </c>
      <c r="D1777" s="19">
        <v>41426</v>
      </c>
      <c r="E1777" s="16" t="s">
        <v>111</v>
      </c>
      <c r="F1777" s="20">
        <v>20</v>
      </c>
      <c r="G1777" s="20">
        <v>0</v>
      </c>
      <c r="H1777" s="20">
        <v>10</v>
      </c>
      <c r="I1777" s="20">
        <v>9</v>
      </c>
      <c r="J1777" s="21">
        <f t="shared" si="506"/>
        <v>129</v>
      </c>
      <c r="K1777" s="22">
        <v>229.24</v>
      </c>
      <c r="L1777" s="19">
        <v>44804</v>
      </c>
      <c r="M1777" s="22">
        <v>106.02</v>
      </c>
      <c r="N1777" s="22">
        <v>123.22</v>
      </c>
      <c r="O1777" s="22">
        <f t="shared" si="507"/>
        <v>130.85999999999999</v>
      </c>
      <c r="P1777" s="22">
        <v>7.64</v>
      </c>
      <c r="Q1777" s="22">
        <f t="shared" si="508"/>
        <v>0.95499999999999996</v>
      </c>
      <c r="R1777" s="22">
        <f t="shared" si="509"/>
        <v>3.82</v>
      </c>
      <c r="S1777" s="22">
        <f t="shared" si="510"/>
        <v>119.39999999999999</v>
      </c>
      <c r="U1777" s="22">
        <v>130.85999999999999</v>
      </c>
      <c r="V1777" s="23">
        <v>20</v>
      </c>
      <c r="W1777" s="41">
        <v>20</v>
      </c>
      <c r="X1777" s="23">
        <f t="shared" si="511"/>
        <v>0</v>
      </c>
      <c r="Y1777" s="24">
        <f t="shared" si="512"/>
        <v>0</v>
      </c>
      <c r="Z1777" s="24">
        <f t="shared" si="517"/>
        <v>137</v>
      </c>
      <c r="AA1777" s="22">
        <f t="shared" si="518"/>
        <v>0.95518248175182474</v>
      </c>
      <c r="AB1777" s="22">
        <f t="shared" si="513"/>
        <v>11.462189781021896</v>
      </c>
      <c r="AC1777" s="22">
        <f t="shared" si="514"/>
        <v>119.39781021897809</v>
      </c>
      <c r="AD1777" s="22">
        <f t="shared" si="515"/>
        <v>-2.1897810218973746E-3</v>
      </c>
      <c r="AE1777" s="24"/>
      <c r="AF1777" s="4">
        <v>11.462189781021896</v>
      </c>
      <c r="AG1777" s="4">
        <v>0</v>
      </c>
      <c r="AH1777" s="4">
        <f t="shared" si="516"/>
        <v>11.462189781021896</v>
      </c>
    </row>
    <row r="1778" spans="1:34">
      <c r="A1778" s="16" t="s">
        <v>3852</v>
      </c>
      <c r="B1778" s="16" t="s">
        <v>3853</v>
      </c>
      <c r="C1778" s="16" t="s">
        <v>3854</v>
      </c>
      <c r="D1778" s="19">
        <v>41426</v>
      </c>
      <c r="E1778" s="16" t="s">
        <v>111</v>
      </c>
      <c r="F1778" s="20">
        <v>20</v>
      </c>
      <c r="G1778" s="20">
        <v>0</v>
      </c>
      <c r="H1778" s="20">
        <v>10</v>
      </c>
      <c r="I1778" s="20">
        <v>9</v>
      </c>
      <c r="J1778" s="21">
        <f t="shared" si="506"/>
        <v>129</v>
      </c>
      <c r="K1778" s="22">
        <v>83.96</v>
      </c>
      <c r="L1778" s="19">
        <v>44804</v>
      </c>
      <c r="M1778" s="22">
        <v>38.85</v>
      </c>
      <c r="N1778" s="22">
        <v>45.11</v>
      </c>
      <c r="O1778" s="22">
        <f t="shared" si="507"/>
        <v>47.91</v>
      </c>
      <c r="P1778" s="22">
        <v>2.8</v>
      </c>
      <c r="Q1778" s="22">
        <f t="shared" si="508"/>
        <v>0.35</v>
      </c>
      <c r="R1778" s="22">
        <f t="shared" si="509"/>
        <v>1.4</v>
      </c>
      <c r="S1778" s="22">
        <f t="shared" si="510"/>
        <v>43.71</v>
      </c>
      <c r="U1778" s="22">
        <v>47.91</v>
      </c>
      <c r="V1778" s="23">
        <v>20</v>
      </c>
      <c r="W1778" s="41">
        <v>20</v>
      </c>
      <c r="X1778" s="23">
        <f t="shared" si="511"/>
        <v>0</v>
      </c>
      <c r="Y1778" s="24">
        <f t="shared" si="512"/>
        <v>0</v>
      </c>
      <c r="Z1778" s="24">
        <f t="shared" si="517"/>
        <v>137</v>
      </c>
      <c r="AA1778" s="22">
        <f t="shared" si="518"/>
        <v>0.34970802919708027</v>
      </c>
      <c r="AB1778" s="22">
        <f t="shared" si="513"/>
        <v>4.1964963503649635</v>
      </c>
      <c r="AC1778" s="22">
        <f t="shared" si="514"/>
        <v>43.71350364963503</v>
      </c>
      <c r="AD1778" s="22">
        <f t="shared" si="515"/>
        <v>3.5036496350286939E-3</v>
      </c>
      <c r="AE1778" s="24"/>
      <c r="AF1778" s="4">
        <v>4.1964963503649635</v>
      </c>
      <c r="AG1778" s="4">
        <v>0</v>
      </c>
      <c r="AH1778" s="4">
        <f t="shared" si="516"/>
        <v>4.1964963503649635</v>
      </c>
    </row>
    <row r="1779" spans="1:34">
      <c r="A1779" s="16" t="s">
        <v>3855</v>
      </c>
      <c r="B1779" s="16" t="s">
        <v>3856</v>
      </c>
      <c r="C1779" s="16" t="s">
        <v>3854</v>
      </c>
      <c r="D1779" s="19">
        <v>41456</v>
      </c>
      <c r="E1779" s="16" t="s">
        <v>111</v>
      </c>
      <c r="F1779" s="20">
        <v>20</v>
      </c>
      <c r="G1779" s="20">
        <v>0</v>
      </c>
      <c r="H1779" s="20">
        <v>10</v>
      </c>
      <c r="I1779" s="20">
        <v>10</v>
      </c>
      <c r="J1779" s="21">
        <f t="shared" si="506"/>
        <v>130</v>
      </c>
      <c r="K1779" s="22">
        <v>3652.26</v>
      </c>
      <c r="L1779" s="19">
        <v>44804</v>
      </c>
      <c r="M1779" s="22">
        <v>1673.94</v>
      </c>
      <c r="N1779" s="22">
        <v>1978.32</v>
      </c>
      <c r="O1779" s="22">
        <f t="shared" si="507"/>
        <v>2100.06</v>
      </c>
      <c r="P1779" s="22">
        <v>121.74</v>
      </c>
      <c r="Q1779" s="22">
        <f t="shared" si="508"/>
        <v>15.217499999999999</v>
      </c>
      <c r="R1779" s="22">
        <f t="shared" si="509"/>
        <v>60.87</v>
      </c>
      <c r="S1779" s="22">
        <f t="shared" si="510"/>
        <v>1917.45</v>
      </c>
      <c r="U1779" s="22">
        <v>2100.06</v>
      </c>
      <c r="V1779" s="23">
        <v>20</v>
      </c>
      <c r="W1779" s="41">
        <v>20</v>
      </c>
      <c r="X1779" s="23">
        <f t="shared" si="511"/>
        <v>0</v>
      </c>
      <c r="Y1779" s="24">
        <f t="shared" si="512"/>
        <v>0</v>
      </c>
      <c r="Z1779" s="24">
        <f t="shared" si="517"/>
        <v>138</v>
      </c>
      <c r="AA1779" s="22">
        <f t="shared" si="518"/>
        <v>15.217826086956521</v>
      </c>
      <c r="AB1779" s="22">
        <f t="shared" si="513"/>
        <v>182.61391304347825</v>
      </c>
      <c r="AC1779" s="22">
        <f t="shared" si="514"/>
        <v>1917.4460869565216</v>
      </c>
      <c r="AD1779" s="22">
        <f t="shared" si="515"/>
        <v>-3.9130434784055979E-3</v>
      </c>
      <c r="AE1779" s="24"/>
      <c r="AF1779" s="4">
        <v>182.61391304347825</v>
      </c>
      <c r="AG1779" s="4">
        <v>0</v>
      </c>
      <c r="AH1779" s="4">
        <f t="shared" si="516"/>
        <v>182.61391304347825</v>
      </c>
    </row>
    <row r="1780" spans="1:34">
      <c r="A1780" s="16" t="s">
        <v>3857</v>
      </c>
      <c r="B1780" s="16" t="s">
        <v>3858</v>
      </c>
      <c r="C1780" s="16" t="s">
        <v>2436</v>
      </c>
      <c r="D1780" s="19">
        <v>41456</v>
      </c>
      <c r="E1780" s="16" t="s">
        <v>111</v>
      </c>
      <c r="F1780" s="20">
        <v>20</v>
      </c>
      <c r="G1780" s="20">
        <v>0</v>
      </c>
      <c r="H1780" s="20">
        <v>10</v>
      </c>
      <c r="I1780" s="20">
        <v>10</v>
      </c>
      <c r="J1780" s="21">
        <f t="shared" si="506"/>
        <v>130</v>
      </c>
      <c r="K1780" s="22">
        <v>471.85</v>
      </c>
      <c r="L1780" s="19">
        <v>44804</v>
      </c>
      <c r="M1780" s="22">
        <v>216.25</v>
      </c>
      <c r="N1780" s="22">
        <v>255.6</v>
      </c>
      <c r="O1780" s="22">
        <f t="shared" si="507"/>
        <v>271.32</v>
      </c>
      <c r="P1780" s="22">
        <v>15.72</v>
      </c>
      <c r="Q1780" s="22">
        <f t="shared" si="508"/>
        <v>1.9650000000000001</v>
      </c>
      <c r="R1780" s="22">
        <f t="shared" si="509"/>
        <v>7.86</v>
      </c>
      <c r="S1780" s="22">
        <f t="shared" si="510"/>
        <v>247.73999999999998</v>
      </c>
      <c r="U1780" s="22">
        <v>271.32</v>
      </c>
      <c r="V1780" s="23">
        <v>20</v>
      </c>
      <c r="W1780" s="41">
        <v>20</v>
      </c>
      <c r="X1780" s="23">
        <f t="shared" si="511"/>
        <v>0</v>
      </c>
      <c r="Y1780" s="24">
        <f t="shared" si="512"/>
        <v>0</v>
      </c>
      <c r="Z1780" s="24">
        <f t="shared" si="517"/>
        <v>138</v>
      </c>
      <c r="AA1780" s="22">
        <f t="shared" si="518"/>
        <v>1.9660869565217391</v>
      </c>
      <c r="AB1780" s="22">
        <f t="shared" si="513"/>
        <v>23.593043478260871</v>
      </c>
      <c r="AC1780" s="22">
        <f t="shared" si="514"/>
        <v>247.72695652173911</v>
      </c>
      <c r="AD1780" s="22">
        <f t="shared" si="515"/>
        <v>-1.3043478260868824E-2</v>
      </c>
      <c r="AE1780" s="24"/>
      <c r="AF1780" s="4">
        <v>23.593043478260871</v>
      </c>
      <c r="AG1780" s="4">
        <v>0</v>
      </c>
      <c r="AH1780" s="4">
        <f t="shared" si="516"/>
        <v>23.593043478260871</v>
      </c>
    </row>
    <row r="1781" spans="1:34">
      <c r="A1781" s="16" t="s">
        <v>3859</v>
      </c>
      <c r="B1781" s="16" t="s">
        <v>3860</v>
      </c>
      <c r="C1781" s="16" t="s">
        <v>1736</v>
      </c>
      <c r="D1781" s="19">
        <v>41456</v>
      </c>
      <c r="E1781" s="16" t="s">
        <v>111</v>
      </c>
      <c r="F1781" s="20">
        <v>20</v>
      </c>
      <c r="G1781" s="20">
        <v>0</v>
      </c>
      <c r="H1781" s="20">
        <v>10</v>
      </c>
      <c r="I1781" s="20">
        <v>10</v>
      </c>
      <c r="J1781" s="21">
        <f t="shared" si="506"/>
        <v>130</v>
      </c>
      <c r="K1781" s="22">
        <v>96.7</v>
      </c>
      <c r="L1781" s="19">
        <v>44804</v>
      </c>
      <c r="M1781" s="22">
        <v>44.36</v>
      </c>
      <c r="N1781" s="22">
        <v>52.34</v>
      </c>
      <c r="O1781" s="22">
        <f t="shared" si="507"/>
        <v>55.56</v>
      </c>
      <c r="P1781" s="22">
        <v>3.22</v>
      </c>
      <c r="Q1781" s="22">
        <f t="shared" si="508"/>
        <v>0.40250000000000002</v>
      </c>
      <c r="R1781" s="22">
        <f t="shared" si="509"/>
        <v>1.61</v>
      </c>
      <c r="S1781" s="22">
        <f t="shared" si="510"/>
        <v>50.730000000000004</v>
      </c>
      <c r="U1781" s="22">
        <v>55.56</v>
      </c>
      <c r="V1781" s="23">
        <v>20</v>
      </c>
      <c r="W1781" s="41">
        <v>20</v>
      </c>
      <c r="X1781" s="23">
        <f t="shared" si="511"/>
        <v>0</v>
      </c>
      <c r="Y1781" s="24">
        <f t="shared" si="512"/>
        <v>0</v>
      </c>
      <c r="Z1781" s="24">
        <f t="shared" si="517"/>
        <v>138</v>
      </c>
      <c r="AA1781" s="22">
        <f t="shared" si="518"/>
        <v>0.40260869565217394</v>
      </c>
      <c r="AB1781" s="22">
        <f t="shared" si="513"/>
        <v>4.8313043478260873</v>
      </c>
      <c r="AC1781" s="22">
        <f t="shared" si="514"/>
        <v>50.728695652173911</v>
      </c>
      <c r="AD1781" s="22">
        <f t="shared" si="515"/>
        <v>-1.3043478260925667E-3</v>
      </c>
      <c r="AE1781" s="24"/>
      <c r="AF1781" s="4">
        <v>4.8313043478260873</v>
      </c>
      <c r="AG1781" s="4">
        <v>0</v>
      </c>
      <c r="AH1781" s="4">
        <f t="shared" si="516"/>
        <v>4.8313043478260873</v>
      </c>
    </row>
    <row r="1782" spans="1:34">
      <c r="A1782" s="16" t="s">
        <v>3861</v>
      </c>
      <c r="B1782" s="16" t="s">
        <v>3862</v>
      </c>
      <c r="C1782" s="16" t="s">
        <v>1736</v>
      </c>
      <c r="D1782" s="19">
        <v>41365</v>
      </c>
      <c r="E1782" s="16" t="s">
        <v>111</v>
      </c>
      <c r="F1782" s="20">
        <v>20</v>
      </c>
      <c r="G1782" s="20">
        <v>0</v>
      </c>
      <c r="H1782" s="20">
        <v>10</v>
      </c>
      <c r="I1782" s="20">
        <v>7</v>
      </c>
      <c r="J1782" s="21">
        <f t="shared" si="506"/>
        <v>127</v>
      </c>
      <c r="K1782" s="22">
        <v>101.23</v>
      </c>
      <c r="L1782" s="19">
        <v>44804</v>
      </c>
      <c r="M1782" s="22">
        <v>47.65</v>
      </c>
      <c r="N1782" s="22">
        <v>53.58</v>
      </c>
      <c r="O1782" s="22">
        <f t="shared" si="507"/>
        <v>56.949999999999996</v>
      </c>
      <c r="P1782" s="22">
        <v>3.37</v>
      </c>
      <c r="Q1782" s="22">
        <f t="shared" si="508"/>
        <v>0.42125000000000001</v>
      </c>
      <c r="R1782" s="22">
        <f t="shared" si="509"/>
        <v>1.6850000000000001</v>
      </c>
      <c r="S1782" s="22">
        <f t="shared" si="510"/>
        <v>51.894999999999996</v>
      </c>
      <c r="U1782" s="22">
        <v>56.949999999999996</v>
      </c>
      <c r="V1782" s="23">
        <v>20</v>
      </c>
      <c r="W1782" s="41">
        <v>20</v>
      </c>
      <c r="X1782" s="23">
        <f t="shared" si="511"/>
        <v>0</v>
      </c>
      <c r="Y1782" s="24">
        <f t="shared" si="512"/>
        <v>0</v>
      </c>
      <c r="Z1782" s="24">
        <f t="shared" si="517"/>
        <v>135</v>
      </c>
      <c r="AA1782" s="22">
        <f t="shared" si="518"/>
        <v>0.42185185185185181</v>
      </c>
      <c r="AB1782" s="22">
        <f t="shared" si="513"/>
        <v>5.0622222222222213</v>
      </c>
      <c r="AC1782" s="22">
        <f t="shared" si="514"/>
        <v>51.887777777777771</v>
      </c>
      <c r="AD1782" s="22">
        <f t="shared" si="515"/>
        <v>-7.2222222222251276E-3</v>
      </c>
      <c r="AE1782" s="24"/>
      <c r="AF1782" s="4">
        <v>5.0622222222222213</v>
      </c>
      <c r="AG1782" s="4">
        <v>0</v>
      </c>
      <c r="AH1782" s="4">
        <f t="shared" si="516"/>
        <v>5.0622222222222213</v>
      </c>
    </row>
    <row r="1783" spans="1:34">
      <c r="A1783" s="16" t="s">
        <v>3863</v>
      </c>
      <c r="B1783" s="16" t="s">
        <v>3864</v>
      </c>
      <c r="C1783" s="16" t="s">
        <v>2308</v>
      </c>
      <c r="D1783" s="19">
        <v>41487</v>
      </c>
      <c r="E1783" s="16" t="s">
        <v>111</v>
      </c>
      <c r="F1783" s="20">
        <v>20</v>
      </c>
      <c r="G1783" s="20">
        <v>0</v>
      </c>
      <c r="H1783" s="20">
        <v>10</v>
      </c>
      <c r="I1783" s="20">
        <v>11</v>
      </c>
      <c r="J1783" s="21">
        <f t="shared" si="506"/>
        <v>131</v>
      </c>
      <c r="K1783" s="22">
        <v>544.70000000000005</v>
      </c>
      <c r="L1783" s="19">
        <v>44804</v>
      </c>
      <c r="M1783" s="22">
        <v>247.43</v>
      </c>
      <c r="N1783" s="22">
        <v>297.27</v>
      </c>
      <c r="O1783" s="22">
        <f t="shared" si="507"/>
        <v>315.43</v>
      </c>
      <c r="P1783" s="22">
        <v>18.16</v>
      </c>
      <c r="Q1783" s="22">
        <f t="shared" si="508"/>
        <v>2.27</v>
      </c>
      <c r="R1783" s="22">
        <f t="shared" si="509"/>
        <v>9.08</v>
      </c>
      <c r="S1783" s="22">
        <f t="shared" si="510"/>
        <v>288.19</v>
      </c>
      <c r="U1783" s="22">
        <v>315.43</v>
      </c>
      <c r="V1783" s="23">
        <v>20</v>
      </c>
      <c r="W1783" s="41">
        <v>20</v>
      </c>
      <c r="X1783" s="23">
        <f t="shared" si="511"/>
        <v>0</v>
      </c>
      <c r="Y1783" s="24">
        <f t="shared" si="512"/>
        <v>0</v>
      </c>
      <c r="Z1783" s="24">
        <f t="shared" si="517"/>
        <v>139</v>
      </c>
      <c r="AA1783" s="22">
        <f t="shared" si="518"/>
        <v>2.2692805755395682</v>
      </c>
      <c r="AB1783" s="22">
        <f t="shared" si="513"/>
        <v>27.231366906474818</v>
      </c>
      <c r="AC1783" s="22">
        <f t="shared" si="514"/>
        <v>288.19863309352519</v>
      </c>
      <c r="AD1783" s="22">
        <f t="shared" si="515"/>
        <v>8.6330935251908159E-3</v>
      </c>
      <c r="AE1783" s="24"/>
      <c r="AF1783" s="4">
        <v>27.231366906474818</v>
      </c>
      <c r="AG1783" s="4">
        <v>0</v>
      </c>
      <c r="AH1783" s="4">
        <f t="shared" si="516"/>
        <v>27.231366906474818</v>
      </c>
    </row>
    <row r="1784" spans="1:34">
      <c r="A1784" s="16" t="s">
        <v>3865</v>
      </c>
      <c r="B1784" s="16" t="s">
        <v>3866</v>
      </c>
      <c r="C1784" s="16" t="s">
        <v>3867</v>
      </c>
      <c r="D1784" s="19">
        <v>41518</v>
      </c>
      <c r="E1784" s="16" t="s">
        <v>111</v>
      </c>
      <c r="F1784" s="20">
        <v>20</v>
      </c>
      <c r="G1784" s="20">
        <v>0</v>
      </c>
      <c r="H1784" s="20">
        <v>11</v>
      </c>
      <c r="I1784" s="20">
        <v>0</v>
      </c>
      <c r="J1784" s="21">
        <f t="shared" si="506"/>
        <v>132</v>
      </c>
      <c r="K1784" s="22">
        <v>2476.8200000000002</v>
      </c>
      <c r="L1784" s="19">
        <v>44804</v>
      </c>
      <c r="M1784" s="22">
        <v>1114.56</v>
      </c>
      <c r="N1784" s="22">
        <v>1362.26</v>
      </c>
      <c r="O1784" s="22">
        <f t="shared" si="507"/>
        <v>1444.82</v>
      </c>
      <c r="P1784" s="22">
        <v>82.56</v>
      </c>
      <c r="Q1784" s="22">
        <f t="shared" si="508"/>
        <v>10.32</v>
      </c>
      <c r="R1784" s="22">
        <f t="shared" si="509"/>
        <v>41.28</v>
      </c>
      <c r="S1784" s="22">
        <f t="shared" si="510"/>
        <v>1320.98</v>
      </c>
      <c r="U1784" s="22">
        <v>1444.82</v>
      </c>
      <c r="V1784" s="23">
        <v>20</v>
      </c>
      <c r="W1784" s="41">
        <v>20</v>
      </c>
      <c r="X1784" s="23">
        <f t="shared" si="511"/>
        <v>0</v>
      </c>
      <c r="Y1784" s="24">
        <f t="shared" si="512"/>
        <v>0</v>
      </c>
      <c r="Z1784" s="24">
        <f t="shared" si="517"/>
        <v>140</v>
      </c>
      <c r="AA1784" s="22">
        <f t="shared" si="518"/>
        <v>10.320142857142857</v>
      </c>
      <c r="AB1784" s="22">
        <f t="shared" si="513"/>
        <v>123.84171428571429</v>
      </c>
      <c r="AC1784" s="22">
        <f t="shared" si="514"/>
        <v>1320.9782857142857</v>
      </c>
      <c r="AD1784" s="22">
        <f t="shared" si="515"/>
        <v>-1.7142857143426227E-3</v>
      </c>
      <c r="AE1784" s="24"/>
      <c r="AF1784" s="4">
        <v>123.84171428571429</v>
      </c>
      <c r="AG1784" s="4">
        <v>0</v>
      </c>
      <c r="AH1784" s="4">
        <f t="shared" si="516"/>
        <v>123.84171428571429</v>
      </c>
    </row>
    <row r="1785" spans="1:34">
      <c r="A1785" s="16" t="s">
        <v>3868</v>
      </c>
      <c r="B1785" s="16" t="s">
        <v>3869</v>
      </c>
      <c r="C1785" s="16" t="s">
        <v>2308</v>
      </c>
      <c r="D1785" s="19">
        <v>41518</v>
      </c>
      <c r="E1785" s="16" t="s">
        <v>111</v>
      </c>
      <c r="F1785" s="20">
        <v>20</v>
      </c>
      <c r="G1785" s="20">
        <v>0</v>
      </c>
      <c r="H1785" s="20">
        <v>11</v>
      </c>
      <c r="I1785" s="20">
        <v>0</v>
      </c>
      <c r="J1785" s="21">
        <f t="shared" si="506"/>
        <v>132</v>
      </c>
      <c r="K1785" s="22">
        <v>492.88</v>
      </c>
      <c r="L1785" s="19">
        <v>44804</v>
      </c>
      <c r="M1785" s="22">
        <v>221.76</v>
      </c>
      <c r="N1785" s="22">
        <v>271.12</v>
      </c>
      <c r="O1785" s="22">
        <f t="shared" si="507"/>
        <v>287.54000000000002</v>
      </c>
      <c r="P1785" s="22">
        <v>16.420000000000002</v>
      </c>
      <c r="Q1785" s="22">
        <f t="shared" si="508"/>
        <v>2.0525000000000002</v>
      </c>
      <c r="R1785" s="22">
        <f t="shared" si="509"/>
        <v>8.2100000000000009</v>
      </c>
      <c r="S1785" s="22">
        <f t="shared" si="510"/>
        <v>262.91000000000003</v>
      </c>
      <c r="U1785" s="22">
        <v>287.54000000000002</v>
      </c>
      <c r="V1785" s="23">
        <v>20</v>
      </c>
      <c r="W1785" s="41">
        <v>20</v>
      </c>
      <c r="X1785" s="23">
        <f t="shared" si="511"/>
        <v>0</v>
      </c>
      <c r="Y1785" s="24">
        <f t="shared" si="512"/>
        <v>0</v>
      </c>
      <c r="Z1785" s="24">
        <f t="shared" si="517"/>
        <v>140</v>
      </c>
      <c r="AA1785" s="22">
        <f t="shared" si="518"/>
        <v>2.0538571428571428</v>
      </c>
      <c r="AB1785" s="22">
        <f t="shared" si="513"/>
        <v>24.646285714285714</v>
      </c>
      <c r="AC1785" s="22">
        <f t="shared" si="514"/>
        <v>262.89371428571428</v>
      </c>
      <c r="AD1785" s="22">
        <f t="shared" si="515"/>
        <v>-1.6285714285743325E-2</v>
      </c>
      <c r="AE1785" s="24"/>
      <c r="AF1785" s="4">
        <v>24.646285714285714</v>
      </c>
      <c r="AG1785" s="4">
        <v>0</v>
      </c>
      <c r="AH1785" s="4">
        <f t="shared" si="516"/>
        <v>24.646285714285714</v>
      </c>
    </row>
    <row r="1786" spans="1:34">
      <c r="A1786" s="16" t="s">
        <v>3870</v>
      </c>
      <c r="B1786" s="16" t="s">
        <v>3871</v>
      </c>
      <c r="C1786" s="16" t="s">
        <v>2308</v>
      </c>
      <c r="D1786" s="19">
        <v>41548</v>
      </c>
      <c r="E1786" s="16" t="s">
        <v>111</v>
      </c>
      <c r="F1786" s="20">
        <v>20</v>
      </c>
      <c r="G1786" s="20">
        <v>0</v>
      </c>
      <c r="H1786" s="20">
        <v>11</v>
      </c>
      <c r="I1786" s="20">
        <v>1</v>
      </c>
      <c r="J1786" s="21">
        <f t="shared" si="506"/>
        <v>133</v>
      </c>
      <c r="K1786" s="22">
        <v>394.97</v>
      </c>
      <c r="L1786" s="19">
        <v>44804</v>
      </c>
      <c r="M1786" s="22">
        <v>176.11</v>
      </c>
      <c r="N1786" s="22">
        <v>218.86</v>
      </c>
      <c r="O1786" s="22">
        <f t="shared" si="507"/>
        <v>232.02</v>
      </c>
      <c r="P1786" s="22">
        <v>13.16</v>
      </c>
      <c r="Q1786" s="22">
        <f t="shared" si="508"/>
        <v>1.645</v>
      </c>
      <c r="R1786" s="22">
        <f t="shared" si="509"/>
        <v>6.58</v>
      </c>
      <c r="S1786" s="22">
        <f t="shared" si="510"/>
        <v>212.28</v>
      </c>
      <c r="U1786" s="22">
        <v>232.02</v>
      </c>
      <c r="V1786" s="23">
        <v>20</v>
      </c>
      <c r="W1786" s="41">
        <v>20</v>
      </c>
      <c r="X1786" s="23">
        <f t="shared" si="511"/>
        <v>0</v>
      </c>
      <c r="Y1786" s="24">
        <f t="shared" si="512"/>
        <v>0</v>
      </c>
      <c r="Z1786" s="24">
        <f t="shared" si="517"/>
        <v>141</v>
      </c>
      <c r="AA1786" s="22">
        <f t="shared" si="518"/>
        <v>1.6455319148936172</v>
      </c>
      <c r="AB1786" s="22">
        <f t="shared" si="513"/>
        <v>19.746382978723407</v>
      </c>
      <c r="AC1786" s="22">
        <f t="shared" si="514"/>
        <v>212.27361702127661</v>
      </c>
      <c r="AD1786" s="22">
        <f t="shared" si="515"/>
        <v>-6.382978723394217E-3</v>
      </c>
      <c r="AE1786" s="24"/>
      <c r="AF1786" s="4">
        <v>19.746382978723407</v>
      </c>
      <c r="AG1786" s="4">
        <v>0</v>
      </c>
      <c r="AH1786" s="4">
        <f t="shared" si="516"/>
        <v>19.746382978723407</v>
      </c>
    </row>
    <row r="1787" spans="1:34">
      <c r="A1787" s="16" t="s">
        <v>3872</v>
      </c>
      <c r="B1787" s="16" t="s">
        <v>3873</v>
      </c>
      <c r="C1787" s="16" t="s">
        <v>1841</v>
      </c>
      <c r="D1787" s="19">
        <v>41548</v>
      </c>
      <c r="E1787" s="16" t="s">
        <v>111</v>
      </c>
      <c r="F1787" s="20">
        <v>20</v>
      </c>
      <c r="G1787" s="20">
        <v>0</v>
      </c>
      <c r="H1787" s="20">
        <v>11</v>
      </c>
      <c r="I1787" s="20">
        <v>1</v>
      </c>
      <c r="J1787" s="21">
        <f t="shared" si="506"/>
        <v>133</v>
      </c>
      <c r="K1787" s="22">
        <v>51486.69</v>
      </c>
      <c r="L1787" s="19">
        <v>44804</v>
      </c>
      <c r="M1787" s="22">
        <v>22954.53</v>
      </c>
      <c r="N1787" s="22">
        <v>28532.16</v>
      </c>
      <c r="O1787" s="22">
        <f t="shared" si="507"/>
        <v>30248.38</v>
      </c>
      <c r="P1787" s="22">
        <v>1716.22</v>
      </c>
      <c r="Q1787" s="22">
        <f t="shared" si="508"/>
        <v>214.5275</v>
      </c>
      <c r="R1787" s="22">
        <f t="shared" si="509"/>
        <v>858.11</v>
      </c>
      <c r="S1787" s="22">
        <f t="shared" si="510"/>
        <v>27674.05</v>
      </c>
      <c r="U1787" s="22">
        <v>30248.38</v>
      </c>
      <c r="V1787" s="23">
        <v>20</v>
      </c>
      <c r="W1787" s="41">
        <v>20</v>
      </c>
      <c r="X1787" s="23">
        <f t="shared" si="511"/>
        <v>0</v>
      </c>
      <c r="Y1787" s="24">
        <f t="shared" si="512"/>
        <v>0</v>
      </c>
      <c r="Z1787" s="24">
        <f t="shared" si="517"/>
        <v>141</v>
      </c>
      <c r="AA1787" s="22">
        <f t="shared" si="518"/>
        <v>214.52751773049647</v>
      </c>
      <c r="AB1787" s="22">
        <f t="shared" si="513"/>
        <v>2574.3302127659576</v>
      </c>
      <c r="AC1787" s="22">
        <f t="shared" si="514"/>
        <v>27674.049787234042</v>
      </c>
      <c r="AD1787" s="22">
        <f t="shared" si="515"/>
        <v>-2.1276595725794323E-4</v>
      </c>
      <c r="AE1787" s="24"/>
      <c r="AF1787" s="4">
        <v>2574.3302127659576</v>
      </c>
      <c r="AG1787" s="4">
        <v>0</v>
      </c>
      <c r="AH1787" s="4">
        <f t="shared" si="516"/>
        <v>2574.3302127659576</v>
      </c>
    </row>
    <row r="1788" spans="1:34">
      <c r="A1788" s="16" t="s">
        <v>3874</v>
      </c>
      <c r="B1788" s="16" t="s">
        <v>3875</v>
      </c>
      <c r="C1788" s="16" t="s">
        <v>2776</v>
      </c>
      <c r="D1788" s="19">
        <v>41548</v>
      </c>
      <c r="E1788" s="16" t="s">
        <v>111</v>
      </c>
      <c r="F1788" s="20">
        <v>20</v>
      </c>
      <c r="G1788" s="20">
        <v>0</v>
      </c>
      <c r="H1788" s="20">
        <v>11</v>
      </c>
      <c r="I1788" s="20">
        <v>1</v>
      </c>
      <c r="J1788" s="21">
        <f t="shared" si="506"/>
        <v>133</v>
      </c>
      <c r="K1788" s="22">
        <v>128.9</v>
      </c>
      <c r="L1788" s="19">
        <v>44804</v>
      </c>
      <c r="M1788" s="22">
        <v>57.52</v>
      </c>
      <c r="N1788" s="22">
        <v>71.38</v>
      </c>
      <c r="O1788" s="22">
        <f t="shared" si="507"/>
        <v>75.679999999999993</v>
      </c>
      <c r="P1788" s="22">
        <v>4.3</v>
      </c>
      <c r="Q1788" s="22">
        <f t="shared" si="508"/>
        <v>0.53749999999999998</v>
      </c>
      <c r="R1788" s="22">
        <f t="shared" si="509"/>
        <v>2.15</v>
      </c>
      <c r="S1788" s="22">
        <f t="shared" si="510"/>
        <v>69.22999999999999</v>
      </c>
      <c r="U1788" s="22">
        <v>75.679999999999993</v>
      </c>
      <c r="V1788" s="23">
        <v>20</v>
      </c>
      <c r="W1788" s="41">
        <v>20</v>
      </c>
      <c r="X1788" s="23">
        <f t="shared" si="511"/>
        <v>0</v>
      </c>
      <c r="Y1788" s="24">
        <f t="shared" si="512"/>
        <v>0</v>
      </c>
      <c r="Z1788" s="24">
        <f t="shared" si="517"/>
        <v>141</v>
      </c>
      <c r="AA1788" s="22">
        <f t="shared" si="518"/>
        <v>0.53673758865248222</v>
      </c>
      <c r="AB1788" s="22">
        <f t="shared" si="513"/>
        <v>6.4408510638297862</v>
      </c>
      <c r="AC1788" s="22">
        <f t="shared" si="514"/>
        <v>69.23914893617021</v>
      </c>
      <c r="AD1788" s="22">
        <f t="shared" si="515"/>
        <v>9.1489361702201677E-3</v>
      </c>
      <c r="AE1788" s="24"/>
      <c r="AF1788" s="4">
        <v>6.4408510638297862</v>
      </c>
      <c r="AG1788" s="4">
        <v>0</v>
      </c>
      <c r="AH1788" s="4">
        <f t="shared" si="516"/>
        <v>6.4408510638297862</v>
      </c>
    </row>
    <row r="1789" spans="1:34">
      <c r="A1789" s="16" t="s">
        <v>3876</v>
      </c>
      <c r="B1789" s="16" t="s">
        <v>3877</v>
      </c>
      <c r="C1789" s="16" t="s">
        <v>2308</v>
      </c>
      <c r="D1789" s="19">
        <v>41579</v>
      </c>
      <c r="E1789" s="16" t="s">
        <v>111</v>
      </c>
      <c r="F1789" s="20">
        <v>20</v>
      </c>
      <c r="G1789" s="20">
        <v>0</v>
      </c>
      <c r="H1789" s="20">
        <v>11</v>
      </c>
      <c r="I1789" s="20">
        <v>2</v>
      </c>
      <c r="J1789" s="21">
        <f t="shared" si="506"/>
        <v>134</v>
      </c>
      <c r="K1789" s="22">
        <v>489.72</v>
      </c>
      <c r="L1789" s="19">
        <v>44804</v>
      </c>
      <c r="M1789" s="22">
        <v>216.32</v>
      </c>
      <c r="N1789" s="22">
        <v>273.39999999999998</v>
      </c>
      <c r="O1789" s="22">
        <f t="shared" si="507"/>
        <v>289.71999999999997</v>
      </c>
      <c r="P1789" s="22">
        <v>16.32</v>
      </c>
      <c r="Q1789" s="22">
        <f t="shared" si="508"/>
        <v>2.04</v>
      </c>
      <c r="R1789" s="22">
        <f t="shared" si="509"/>
        <v>8.16</v>
      </c>
      <c r="S1789" s="22">
        <f t="shared" si="510"/>
        <v>265.23999999999995</v>
      </c>
      <c r="U1789" s="22">
        <v>289.71999999999997</v>
      </c>
      <c r="V1789" s="23">
        <v>20</v>
      </c>
      <c r="W1789" s="41">
        <v>20</v>
      </c>
      <c r="X1789" s="23">
        <f t="shared" si="511"/>
        <v>0</v>
      </c>
      <c r="Y1789" s="24">
        <f t="shared" si="512"/>
        <v>0</v>
      </c>
      <c r="Z1789" s="24">
        <f t="shared" si="517"/>
        <v>142</v>
      </c>
      <c r="AA1789" s="22">
        <f t="shared" si="518"/>
        <v>2.0402816901408447</v>
      </c>
      <c r="AB1789" s="22">
        <f t="shared" si="513"/>
        <v>24.483380281690138</v>
      </c>
      <c r="AC1789" s="22">
        <f t="shared" si="514"/>
        <v>265.23661971830984</v>
      </c>
      <c r="AD1789" s="22">
        <f t="shared" si="515"/>
        <v>-3.3802816901129518E-3</v>
      </c>
      <c r="AE1789" s="24"/>
      <c r="AF1789" s="4">
        <v>24.483380281690138</v>
      </c>
      <c r="AG1789" s="4">
        <v>0</v>
      </c>
      <c r="AH1789" s="4">
        <f t="shared" si="516"/>
        <v>24.483380281690138</v>
      </c>
    </row>
    <row r="1790" spans="1:34">
      <c r="A1790" s="16" t="s">
        <v>3878</v>
      </c>
      <c r="B1790" s="16" t="s">
        <v>3879</v>
      </c>
      <c r="C1790" s="16" t="s">
        <v>3880</v>
      </c>
      <c r="D1790" s="19">
        <v>41579</v>
      </c>
      <c r="E1790" s="16" t="s">
        <v>111</v>
      </c>
      <c r="F1790" s="20">
        <v>20</v>
      </c>
      <c r="G1790" s="20">
        <v>0</v>
      </c>
      <c r="H1790" s="20">
        <v>11</v>
      </c>
      <c r="I1790" s="20">
        <v>2</v>
      </c>
      <c r="J1790" s="21">
        <f t="shared" si="506"/>
        <v>134</v>
      </c>
      <c r="K1790" s="22">
        <v>2476.8200000000002</v>
      </c>
      <c r="L1790" s="19">
        <v>44804</v>
      </c>
      <c r="M1790" s="22">
        <v>1093.92</v>
      </c>
      <c r="N1790" s="22">
        <v>1382.9</v>
      </c>
      <c r="O1790" s="22">
        <f t="shared" si="507"/>
        <v>1465.46</v>
      </c>
      <c r="P1790" s="22">
        <v>82.56</v>
      </c>
      <c r="Q1790" s="22">
        <f t="shared" si="508"/>
        <v>10.32</v>
      </c>
      <c r="R1790" s="22">
        <f t="shared" si="509"/>
        <v>41.28</v>
      </c>
      <c r="S1790" s="22">
        <f t="shared" si="510"/>
        <v>1341.6200000000001</v>
      </c>
      <c r="U1790" s="22">
        <v>1465.46</v>
      </c>
      <c r="V1790" s="23">
        <v>20</v>
      </c>
      <c r="W1790" s="41">
        <v>20</v>
      </c>
      <c r="X1790" s="23">
        <f t="shared" si="511"/>
        <v>0</v>
      </c>
      <c r="Y1790" s="24">
        <f t="shared" si="512"/>
        <v>0</v>
      </c>
      <c r="Z1790" s="24">
        <f t="shared" si="517"/>
        <v>142</v>
      </c>
      <c r="AA1790" s="22">
        <f t="shared" si="518"/>
        <v>10.320140845070423</v>
      </c>
      <c r="AB1790" s="22">
        <f t="shared" si="513"/>
        <v>123.84169014084507</v>
      </c>
      <c r="AC1790" s="22">
        <f t="shared" si="514"/>
        <v>1341.618309859155</v>
      </c>
      <c r="AD1790" s="22">
        <f t="shared" si="515"/>
        <v>-1.6901408450848976E-3</v>
      </c>
      <c r="AE1790" s="24"/>
      <c r="AF1790" s="4">
        <v>123.84169014084507</v>
      </c>
      <c r="AG1790" s="4">
        <v>0</v>
      </c>
      <c r="AH1790" s="4">
        <f t="shared" si="516"/>
        <v>123.84169014084507</v>
      </c>
    </row>
    <row r="1791" spans="1:34">
      <c r="A1791" s="16" t="s">
        <v>3881</v>
      </c>
      <c r="B1791" s="16" t="s">
        <v>3882</v>
      </c>
      <c r="C1791" s="16" t="s">
        <v>3880</v>
      </c>
      <c r="D1791" s="19">
        <v>41579</v>
      </c>
      <c r="E1791" s="16" t="s">
        <v>111</v>
      </c>
      <c r="F1791" s="20">
        <v>20</v>
      </c>
      <c r="G1791" s="20">
        <v>0</v>
      </c>
      <c r="H1791" s="20">
        <v>11</v>
      </c>
      <c r="I1791" s="20">
        <v>2</v>
      </c>
      <c r="J1791" s="21">
        <f t="shared" si="506"/>
        <v>134</v>
      </c>
      <c r="K1791" s="22">
        <v>1091.48</v>
      </c>
      <c r="L1791" s="19">
        <v>44804</v>
      </c>
      <c r="M1791" s="22">
        <v>482.05</v>
      </c>
      <c r="N1791" s="22">
        <v>609.42999999999995</v>
      </c>
      <c r="O1791" s="22">
        <f t="shared" si="507"/>
        <v>645.80999999999995</v>
      </c>
      <c r="P1791" s="22">
        <v>36.380000000000003</v>
      </c>
      <c r="Q1791" s="22">
        <f t="shared" si="508"/>
        <v>4.5475000000000003</v>
      </c>
      <c r="R1791" s="22">
        <f t="shared" si="509"/>
        <v>18.190000000000001</v>
      </c>
      <c r="S1791" s="22">
        <f t="shared" si="510"/>
        <v>591.2399999999999</v>
      </c>
      <c r="U1791" s="22">
        <v>645.80999999999995</v>
      </c>
      <c r="V1791" s="23">
        <v>20</v>
      </c>
      <c r="W1791" s="41">
        <v>20</v>
      </c>
      <c r="X1791" s="23">
        <f t="shared" si="511"/>
        <v>0</v>
      </c>
      <c r="Y1791" s="24">
        <f t="shared" si="512"/>
        <v>0</v>
      </c>
      <c r="Z1791" s="24">
        <f t="shared" si="517"/>
        <v>142</v>
      </c>
      <c r="AA1791" s="22">
        <f t="shared" si="518"/>
        <v>4.5479577464788727</v>
      </c>
      <c r="AB1791" s="22">
        <f t="shared" si="513"/>
        <v>54.575492957746476</v>
      </c>
      <c r="AC1791" s="22">
        <f t="shared" si="514"/>
        <v>591.23450704225343</v>
      </c>
      <c r="AD1791" s="22">
        <f t="shared" si="515"/>
        <v>-5.4929577464690738E-3</v>
      </c>
      <c r="AE1791" s="24"/>
      <c r="AF1791" s="4">
        <v>54.575492957746476</v>
      </c>
      <c r="AG1791" s="4">
        <v>0</v>
      </c>
      <c r="AH1791" s="4">
        <f t="shared" si="516"/>
        <v>54.575492957746476</v>
      </c>
    </row>
    <row r="1792" spans="1:34">
      <c r="A1792" s="16" t="s">
        <v>3883</v>
      </c>
      <c r="B1792" s="16" t="s">
        <v>3884</v>
      </c>
      <c r="C1792" s="16" t="s">
        <v>2308</v>
      </c>
      <c r="D1792" s="19">
        <v>41609</v>
      </c>
      <c r="E1792" s="16" t="s">
        <v>111</v>
      </c>
      <c r="F1792" s="20">
        <v>20</v>
      </c>
      <c r="G1792" s="20">
        <v>0</v>
      </c>
      <c r="H1792" s="20">
        <v>11</v>
      </c>
      <c r="I1792" s="20">
        <v>3</v>
      </c>
      <c r="J1792" s="21">
        <f t="shared" si="506"/>
        <v>135</v>
      </c>
      <c r="K1792" s="22">
        <v>841.56</v>
      </c>
      <c r="L1792" s="19">
        <v>44804</v>
      </c>
      <c r="M1792" s="22">
        <v>368.21</v>
      </c>
      <c r="N1792" s="22">
        <v>473.35</v>
      </c>
      <c r="O1792" s="22">
        <f t="shared" si="507"/>
        <v>501.40000000000003</v>
      </c>
      <c r="P1792" s="22">
        <v>28.05</v>
      </c>
      <c r="Q1792" s="22">
        <f t="shared" si="508"/>
        <v>3.5062500000000001</v>
      </c>
      <c r="R1792" s="22">
        <f t="shared" si="509"/>
        <v>14.025</v>
      </c>
      <c r="S1792" s="22">
        <f t="shared" si="510"/>
        <v>459.32500000000005</v>
      </c>
      <c r="U1792" s="22">
        <v>501.40000000000003</v>
      </c>
      <c r="V1792" s="23">
        <v>20</v>
      </c>
      <c r="W1792" s="41">
        <v>20</v>
      </c>
      <c r="X1792" s="23">
        <f t="shared" si="511"/>
        <v>0</v>
      </c>
      <c r="Y1792" s="24">
        <f t="shared" si="512"/>
        <v>0</v>
      </c>
      <c r="Z1792" s="24">
        <f t="shared" si="517"/>
        <v>143</v>
      </c>
      <c r="AA1792" s="22">
        <f t="shared" si="518"/>
        <v>3.5062937062937065</v>
      </c>
      <c r="AB1792" s="22">
        <f t="shared" si="513"/>
        <v>42.075524475524475</v>
      </c>
      <c r="AC1792" s="22">
        <f t="shared" si="514"/>
        <v>459.32447552447559</v>
      </c>
      <c r="AD1792" s="22">
        <f t="shared" si="515"/>
        <v>-5.2447552445755719E-4</v>
      </c>
      <c r="AE1792" s="24"/>
      <c r="AF1792" s="4">
        <v>42.075524475524475</v>
      </c>
      <c r="AG1792" s="4">
        <v>0</v>
      </c>
      <c r="AH1792" s="4">
        <f t="shared" si="516"/>
        <v>42.075524475524475</v>
      </c>
    </row>
    <row r="1793" spans="1:34">
      <c r="A1793" s="16" t="s">
        <v>3885</v>
      </c>
      <c r="B1793" s="16" t="s">
        <v>3886</v>
      </c>
      <c r="C1793" s="16" t="s">
        <v>3887</v>
      </c>
      <c r="D1793" s="19">
        <v>41640</v>
      </c>
      <c r="E1793" s="16" t="s">
        <v>111</v>
      </c>
      <c r="F1793" s="20">
        <v>20</v>
      </c>
      <c r="G1793" s="20">
        <v>0</v>
      </c>
      <c r="H1793" s="20">
        <v>11</v>
      </c>
      <c r="I1793" s="20">
        <v>4</v>
      </c>
      <c r="J1793" s="21">
        <f t="shared" si="506"/>
        <v>136</v>
      </c>
      <c r="K1793" s="22">
        <v>-8765.08</v>
      </c>
      <c r="L1793" s="19">
        <v>44804</v>
      </c>
      <c r="M1793" s="22">
        <v>-3798.16</v>
      </c>
      <c r="N1793" s="22">
        <v>-4966.92</v>
      </c>
      <c r="O1793" s="22">
        <f t="shared" si="507"/>
        <v>-5259.08</v>
      </c>
      <c r="P1793" s="22">
        <v>-292.16000000000003</v>
      </c>
      <c r="Q1793" s="22">
        <f t="shared" si="508"/>
        <v>-36.520000000000003</v>
      </c>
      <c r="R1793" s="22">
        <f t="shared" si="509"/>
        <v>-146.08000000000001</v>
      </c>
      <c r="S1793" s="22">
        <f t="shared" si="510"/>
        <v>-4820.84</v>
      </c>
      <c r="U1793" s="22">
        <v>-5259.08</v>
      </c>
      <c r="V1793" s="23">
        <v>20</v>
      </c>
      <c r="W1793" s="41">
        <v>20</v>
      </c>
      <c r="X1793" s="23">
        <f t="shared" si="511"/>
        <v>0</v>
      </c>
      <c r="Y1793" s="24">
        <f t="shared" si="512"/>
        <v>0</v>
      </c>
      <c r="Z1793" s="24">
        <f t="shared" si="517"/>
        <v>144</v>
      </c>
      <c r="AA1793" s="22">
        <f t="shared" si="518"/>
        <v>-36.521388888888886</v>
      </c>
      <c r="AB1793" s="22">
        <f t="shared" si="513"/>
        <v>-438.25666666666666</v>
      </c>
      <c r="AC1793" s="22">
        <f t="shared" si="514"/>
        <v>-4820.8233333333337</v>
      </c>
      <c r="AD1793" s="22">
        <f t="shared" si="515"/>
        <v>1.6666666666424135E-2</v>
      </c>
      <c r="AE1793" s="24"/>
      <c r="AF1793" s="4">
        <v>-438.25666666666666</v>
      </c>
      <c r="AG1793" s="4">
        <v>0</v>
      </c>
      <c r="AH1793" s="4">
        <f t="shared" si="516"/>
        <v>-438.25666666666666</v>
      </c>
    </row>
    <row r="1794" spans="1:34">
      <c r="A1794" s="16" t="s">
        <v>3888</v>
      </c>
      <c r="B1794" s="16" t="s">
        <v>3889</v>
      </c>
      <c r="C1794" s="16" t="s">
        <v>3887</v>
      </c>
      <c r="D1794" s="19">
        <v>41640</v>
      </c>
      <c r="E1794" s="16" t="s">
        <v>45</v>
      </c>
      <c r="F1794" s="20">
        <v>0</v>
      </c>
      <c r="G1794" s="20">
        <v>0</v>
      </c>
      <c r="H1794" s="20">
        <v>0</v>
      </c>
      <c r="I1794" s="20">
        <v>0</v>
      </c>
      <c r="J1794" s="21">
        <f t="shared" si="506"/>
        <v>0</v>
      </c>
      <c r="K1794" s="22">
        <v>8765.08</v>
      </c>
      <c r="L1794" s="19">
        <v>44804</v>
      </c>
      <c r="M1794" s="22">
        <v>0</v>
      </c>
      <c r="N1794" s="22">
        <v>8765.08</v>
      </c>
      <c r="O1794" s="22">
        <f t="shared" si="507"/>
        <v>8765.08</v>
      </c>
      <c r="P1794" s="22">
        <v>0</v>
      </c>
      <c r="Q1794" s="22">
        <f t="shared" si="508"/>
        <v>0</v>
      </c>
      <c r="R1794" s="22">
        <f t="shared" si="509"/>
        <v>0</v>
      </c>
      <c r="S1794" s="22">
        <f t="shared" si="510"/>
        <v>8765.08</v>
      </c>
      <c r="U1794" s="22">
        <v>8765.08</v>
      </c>
      <c r="V1794" s="23">
        <v>0</v>
      </c>
      <c r="W1794" s="41">
        <v>0</v>
      </c>
      <c r="X1794" s="23">
        <f t="shared" si="511"/>
        <v>0</v>
      </c>
      <c r="Y1794" s="24">
        <f t="shared" si="512"/>
        <v>0</v>
      </c>
      <c r="Z1794" s="24">
        <v>0</v>
      </c>
      <c r="AA1794" s="22">
        <v>0</v>
      </c>
      <c r="AB1794" s="22">
        <f t="shared" si="513"/>
        <v>0</v>
      </c>
      <c r="AC1794" s="22">
        <f t="shared" si="514"/>
        <v>8765.08</v>
      </c>
      <c r="AD1794" s="22">
        <f t="shared" si="515"/>
        <v>0</v>
      </c>
      <c r="AE1794" s="24"/>
      <c r="AF1794" s="4">
        <v>0</v>
      </c>
      <c r="AG1794" s="4">
        <v>0</v>
      </c>
      <c r="AH1794" s="4">
        <f t="shared" si="516"/>
        <v>0</v>
      </c>
    </row>
    <row r="1795" spans="1:34">
      <c r="A1795" s="16" t="s">
        <v>3890</v>
      </c>
      <c r="B1795" s="16" t="s">
        <v>3891</v>
      </c>
      <c r="C1795" s="16" t="s">
        <v>3892</v>
      </c>
      <c r="D1795" s="19">
        <v>41640</v>
      </c>
      <c r="E1795" s="16" t="s">
        <v>111</v>
      </c>
      <c r="F1795" s="20">
        <v>20</v>
      </c>
      <c r="G1795" s="20">
        <v>0</v>
      </c>
      <c r="H1795" s="20">
        <v>11</v>
      </c>
      <c r="I1795" s="20">
        <v>4</v>
      </c>
      <c r="J1795" s="21">
        <f t="shared" si="506"/>
        <v>136</v>
      </c>
      <c r="K1795" s="22">
        <v>4156.0200000000004</v>
      </c>
      <c r="L1795" s="19">
        <v>44804</v>
      </c>
      <c r="M1795" s="22">
        <v>1800.94</v>
      </c>
      <c r="N1795" s="22">
        <v>2355.08</v>
      </c>
      <c r="O1795" s="22">
        <f t="shared" si="507"/>
        <v>2493.61</v>
      </c>
      <c r="P1795" s="22">
        <v>138.53</v>
      </c>
      <c r="Q1795" s="22">
        <f t="shared" si="508"/>
        <v>17.31625</v>
      </c>
      <c r="R1795" s="22">
        <f t="shared" si="509"/>
        <v>69.265000000000001</v>
      </c>
      <c r="S1795" s="22">
        <f t="shared" si="510"/>
        <v>2285.8150000000001</v>
      </c>
      <c r="U1795" s="22">
        <v>2493.61</v>
      </c>
      <c r="V1795" s="23">
        <v>20</v>
      </c>
      <c r="W1795" s="41">
        <v>20</v>
      </c>
      <c r="X1795" s="23">
        <f t="shared" si="511"/>
        <v>0</v>
      </c>
      <c r="Y1795" s="24">
        <f t="shared" si="512"/>
        <v>0</v>
      </c>
      <c r="Z1795" s="24">
        <f t="shared" si="517"/>
        <v>144</v>
      </c>
      <c r="AA1795" s="22">
        <f t="shared" si="518"/>
        <v>17.316736111111112</v>
      </c>
      <c r="AB1795" s="22">
        <f t="shared" si="513"/>
        <v>207.80083333333334</v>
      </c>
      <c r="AC1795" s="22">
        <f t="shared" si="514"/>
        <v>2285.8091666666669</v>
      </c>
      <c r="AD1795" s="22">
        <f t="shared" si="515"/>
        <v>-5.8333333331574977E-3</v>
      </c>
      <c r="AE1795" s="24"/>
      <c r="AF1795" s="4">
        <v>207.80083333333334</v>
      </c>
      <c r="AG1795" s="4">
        <v>0</v>
      </c>
      <c r="AH1795" s="4">
        <f t="shared" si="516"/>
        <v>207.80083333333334</v>
      </c>
    </row>
    <row r="1796" spans="1:34">
      <c r="A1796" s="16" t="s">
        <v>3893</v>
      </c>
      <c r="B1796" s="16" t="s">
        <v>3894</v>
      </c>
      <c r="C1796" s="16" t="s">
        <v>3895</v>
      </c>
      <c r="D1796" s="19">
        <v>41640</v>
      </c>
      <c r="E1796" s="16" t="s">
        <v>111</v>
      </c>
      <c r="F1796" s="20">
        <v>20</v>
      </c>
      <c r="G1796" s="20">
        <v>0</v>
      </c>
      <c r="H1796" s="20">
        <v>11</v>
      </c>
      <c r="I1796" s="20">
        <v>4</v>
      </c>
      <c r="J1796" s="21">
        <f t="shared" si="506"/>
        <v>136</v>
      </c>
      <c r="K1796" s="22">
        <v>2938.6</v>
      </c>
      <c r="L1796" s="19">
        <v>44804</v>
      </c>
      <c r="M1796" s="22">
        <v>1273.3900000000001</v>
      </c>
      <c r="N1796" s="22">
        <v>1665.21</v>
      </c>
      <c r="O1796" s="22">
        <f t="shared" si="507"/>
        <v>1763.16</v>
      </c>
      <c r="P1796" s="22">
        <v>97.95</v>
      </c>
      <c r="Q1796" s="22">
        <f t="shared" si="508"/>
        <v>12.24375</v>
      </c>
      <c r="R1796" s="22">
        <f t="shared" si="509"/>
        <v>48.975000000000001</v>
      </c>
      <c r="S1796" s="22">
        <f t="shared" si="510"/>
        <v>1616.2350000000001</v>
      </c>
      <c r="U1796" s="22">
        <v>1763.16</v>
      </c>
      <c r="V1796" s="23">
        <v>20</v>
      </c>
      <c r="W1796" s="41">
        <v>20</v>
      </c>
      <c r="X1796" s="23">
        <f t="shared" si="511"/>
        <v>0</v>
      </c>
      <c r="Y1796" s="24">
        <f t="shared" si="512"/>
        <v>0</v>
      </c>
      <c r="Z1796" s="24">
        <f t="shared" si="517"/>
        <v>144</v>
      </c>
      <c r="AA1796" s="22">
        <f t="shared" si="518"/>
        <v>12.244166666666667</v>
      </c>
      <c r="AB1796" s="22">
        <f t="shared" si="513"/>
        <v>146.93</v>
      </c>
      <c r="AC1796" s="22">
        <f t="shared" si="514"/>
        <v>1616.23</v>
      </c>
      <c r="AD1796" s="22">
        <f t="shared" si="515"/>
        <v>-5.0000000001091394E-3</v>
      </c>
      <c r="AE1796" s="24"/>
      <c r="AF1796" s="4">
        <v>146.93</v>
      </c>
      <c r="AG1796" s="4">
        <v>0</v>
      </c>
      <c r="AH1796" s="4">
        <f t="shared" si="516"/>
        <v>146.93</v>
      </c>
    </row>
    <row r="1797" spans="1:34">
      <c r="A1797" s="16" t="s">
        <v>3896</v>
      </c>
      <c r="B1797" s="16" t="s">
        <v>3897</v>
      </c>
      <c r="C1797" s="16" t="s">
        <v>2785</v>
      </c>
      <c r="D1797" s="19">
        <v>41640</v>
      </c>
      <c r="E1797" s="16" t="s">
        <v>111</v>
      </c>
      <c r="F1797" s="20">
        <v>20</v>
      </c>
      <c r="G1797" s="20">
        <v>0</v>
      </c>
      <c r="H1797" s="20">
        <v>11</v>
      </c>
      <c r="I1797" s="20">
        <v>4</v>
      </c>
      <c r="J1797" s="21">
        <f t="shared" si="506"/>
        <v>136</v>
      </c>
      <c r="K1797" s="22">
        <v>19.73</v>
      </c>
      <c r="L1797" s="19">
        <v>44804</v>
      </c>
      <c r="M1797" s="22">
        <v>8.58</v>
      </c>
      <c r="N1797" s="22">
        <v>11.15</v>
      </c>
      <c r="O1797" s="22">
        <f t="shared" si="507"/>
        <v>11.81</v>
      </c>
      <c r="P1797" s="22">
        <v>0.66</v>
      </c>
      <c r="Q1797" s="22">
        <f t="shared" si="508"/>
        <v>8.2500000000000004E-2</v>
      </c>
      <c r="R1797" s="22">
        <f t="shared" si="509"/>
        <v>0.33</v>
      </c>
      <c r="S1797" s="22">
        <f t="shared" si="510"/>
        <v>10.82</v>
      </c>
      <c r="U1797" s="22">
        <v>11.81</v>
      </c>
      <c r="V1797" s="23">
        <v>20</v>
      </c>
      <c r="W1797" s="41">
        <v>20</v>
      </c>
      <c r="X1797" s="23">
        <f t="shared" si="511"/>
        <v>0</v>
      </c>
      <c r="Y1797" s="24">
        <f t="shared" si="512"/>
        <v>0</v>
      </c>
      <c r="Z1797" s="24">
        <f t="shared" si="517"/>
        <v>144</v>
      </c>
      <c r="AA1797" s="22">
        <f t="shared" si="518"/>
        <v>8.2013888888888886E-2</v>
      </c>
      <c r="AB1797" s="22">
        <f t="shared" si="513"/>
        <v>0.98416666666666663</v>
      </c>
      <c r="AC1797" s="22">
        <f t="shared" si="514"/>
        <v>10.825833333333334</v>
      </c>
      <c r="AD1797" s="22">
        <f t="shared" si="515"/>
        <v>5.833333333333357E-3</v>
      </c>
      <c r="AE1797" s="24"/>
      <c r="AF1797" s="4">
        <v>0.98416666666666663</v>
      </c>
      <c r="AG1797" s="4">
        <v>0</v>
      </c>
      <c r="AH1797" s="4">
        <f t="shared" si="516"/>
        <v>0.98416666666666663</v>
      </c>
    </row>
    <row r="1798" spans="1:34">
      <c r="A1798" s="16" t="s">
        <v>3898</v>
      </c>
      <c r="B1798" s="16" t="s">
        <v>515</v>
      </c>
      <c r="C1798" s="16" t="s">
        <v>3899</v>
      </c>
      <c r="D1798" s="19">
        <v>41671</v>
      </c>
      <c r="E1798" s="16" t="s">
        <v>111</v>
      </c>
      <c r="F1798" s="20">
        <v>20</v>
      </c>
      <c r="G1798" s="20">
        <v>0</v>
      </c>
      <c r="H1798" s="20">
        <v>11</v>
      </c>
      <c r="I1798" s="20">
        <v>5</v>
      </c>
      <c r="J1798" s="21">
        <f t="shared" si="506"/>
        <v>137</v>
      </c>
      <c r="K1798" s="22">
        <v>4156.0200000000004</v>
      </c>
      <c r="L1798" s="19">
        <v>44804</v>
      </c>
      <c r="M1798" s="22">
        <v>1783.62</v>
      </c>
      <c r="N1798" s="22">
        <v>2372.4</v>
      </c>
      <c r="O1798" s="22">
        <f t="shared" si="507"/>
        <v>2510.9300000000003</v>
      </c>
      <c r="P1798" s="22">
        <v>138.53</v>
      </c>
      <c r="Q1798" s="22">
        <f t="shared" si="508"/>
        <v>17.31625</v>
      </c>
      <c r="R1798" s="22">
        <f t="shared" si="509"/>
        <v>69.265000000000001</v>
      </c>
      <c r="S1798" s="22">
        <f t="shared" si="510"/>
        <v>2303.1350000000002</v>
      </c>
      <c r="U1798" s="22">
        <v>2510.9300000000003</v>
      </c>
      <c r="V1798" s="23">
        <v>20</v>
      </c>
      <c r="W1798" s="41">
        <v>20</v>
      </c>
      <c r="X1798" s="23">
        <f t="shared" si="511"/>
        <v>0</v>
      </c>
      <c r="Y1798" s="24">
        <f t="shared" si="512"/>
        <v>0</v>
      </c>
      <c r="Z1798" s="24">
        <f t="shared" si="517"/>
        <v>145</v>
      </c>
      <c r="AA1798" s="22">
        <f t="shared" si="518"/>
        <v>17.316758620689658</v>
      </c>
      <c r="AB1798" s="22">
        <f t="shared" si="513"/>
        <v>207.80110344827591</v>
      </c>
      <c r="AC1798" s="22">
        <f t="shared" si="514"/>
        <v>2303.1288965517242</v>
      </c>
      <c r="AD1798" s="22">
        <f t="shared" si="515"/>
        <v>-6.103448276007839E-3</v>
      </c>
      <c r="AE1798" s="24"/>
      <c r="AF1798" s="4">
        <v>207.80110344827591</v>
      </c>
      <c r="AG1798" s="4">
        <v>0</v>
      </c>
      <c r="AH1798" s="4">
        <f t="shared" si="516"/>
        <v>207.80110344827591</v>
      </c>
    </row>
    <row r="1799" spans="1:34">
      <c r="A1799" s="16" t="s">
        <v>3900</v>
      </c>
      <c r="B1799" s="16" t="s">
        <v>515</v>
      </c>
      <c r="C1799" s="16" t="s">
        <v>2308</v>
      </c>
      <c r="D1799" s="19">
        <v>41699</v>
      </c>
      <c r="E1799" s="16" t="s">
        <v>111</v>
      </c>
      <c r="F1799" s="20">
        <v>20</v>
      </c>
      <c r="G1799" s="20">
        <v>0</v>
      </c>
      <c r="H1799" s="20">
        <v>11</v>
      </c>
      <c r="I1799" s="20">
        <v>6</v>
      </c>
      <c r="J1799" s="21">
        <f t="shared" si="506"/>
        <v>138</v>
      </c>
      <c r="K1799" s="22">
        <v>198.99</v>
      </c>
      <c r="L1799" s="19">
        <v>44804</v>
      </c>
      <c r="M1799" s="22">
        <v>84.57</v>
      </c>
      <c r="N1799" s="22">
        <v>114.42</v>
      </c>
      <c r="O1799" s="22">
        <f t="shared" si="507"/>
        <v>121.05</v>
      </c>
      <c r="P1799" s="22">
        <v>6.63</v>
      </c>
      <c r="Q1799" s="22">
        <f t="shared" si="508"/>
        <v>0.82874999999999999</v>
      </c>
      <c r="R1799" s="22">
        <f t="shared" si="509"/>
        <v>3.3149999999999999</v>
      </c>
      <c r="S1799" s="22">
        <f t="shared" si="510"/>
        <v>111.105</v>
      </c>
      <c r="U1799" s="22">
        <v>121.05</v>
      </c>
      <c r="V1799" s="23">
        <v>20</v>
      </c>
      <c r="W1799" s="41">
        <v>20</v>
      </c>
      <c r="X1799" s="23">
        <f t="shared" si="511"/>
        <v>0</v>
      </c>
      <c r="Y1799" s="24">
        <f t="shared" si="512"/>
        <v>0</v>
      </c>
      <c r="Z1799" s="24">
        <f t="shared" si="517"/>
        <v>146</v>
      </c>
      <c r="AA1799" s="22">
        <f t="shared" si="518"/>
        <v>0.82910958904109588</v>
      </c>
      <c r="AB1799" s="22">
        <f t="shared" si="513"/>
        <v>9.9493150684931511</v>
      </c>
      <c r="AC1799" s="22">
        <f t="shared" si="514"/>
        <v>111.10068493150685</v>
      </c>
      <c r="AD1799" s="22">
        <f t="shared" si="515"/>
        <v>-4.3150684931561045E-3</v>
      </c>
      <c r="AE1799" s="24"/>
      <c r="AF1799" s="4">
        <v>9.9493150684931511</v>
      </c>
      <c r="AG1799" s="4">
        <v>0</v>
      </c>
      <c r="AH1799" s="4">
        <f t="shared" si="516"/>
        <v>9.9493150684931511</v>
      </c>
    </row>
    <row r="1800" spans="1:34">
      <c r="A1800" s="16" t="s">
        <v>3901</v>
      </c>
      <c r="B1800" s="16" t="s">
        <v>515</v>
      </c>
      <c r="C1800" s="16" t="s">
        <v>3902</v>
      </c>
      <c r="D1800" s="19">
        <v>41760</v>
      </c>
      <c r="E1800" s="16" t="s">
        <v>111</v>
      </c>
      <c r="F1800" s="20">
        <v>20</v>
      </c>
      <c r="G1800" s="20">
        <v>0</v>
      </c>
      <c r="H1800" s="20">
        <v>11</v>
      </c>
      <c r="I1800" s="20">
        <v>8</v>
      </c>
      <c r="J1800" s="21">
        <f t="shared" si="506"/>
        <v>140</v>
      </c>
      <c r="K1800" s="22">
        <v>293.86</v>
      </c>
      <c r="L1800" s="19">
        <v>44804</v>
      </c>
      <c r="M1800" s="22">
        <v>122.42</v>
      </c>
      <c r="N1800" s="22">
        <v>171.44</v>
      </c>
      <c r="O1800" s="22">
        <f t="shared" si="507"/>
        <v>181.23</v>
      </c>
      <c r="P1800" s="22">
        <v>9.7899999999999991</v>
      </c>
      <c r="Q1800" s="22">
        <f t="shared" si="508"/>
        <v>1.2237499999999999</v>
      </c>
      <c r="R1800" s="22">
        <f t="shared" si="509"/>
        <v>4.8949999999999996</v>
      </c>
      <c r="S1800" s="22">
        <f t="shared" si="510"/>
        <v>166.54499999999999</v>
      </c>
      <c r="U1800" s="22">
        <v>181.23</v>
      </c>
      <c r="V1800" s="23">
        <v>20</v>
      </c>
      <c r="W1800" s="41">
        <v>20</v>
      </c>
      <c r="X1800" s="23">
        <f t="shared" si="511"/>
        <v>0</v>
      </c>
      <c r="Y1800" s="24">
        <f t="shared" si="512"/>
        <v>0</v>
      </c>
      <c r="Z1800" s="24">
        <f t="shared" si="517"/>
        <v>148</v>
      </c>
      <c r="AA1800" s="22">
        <f t="shared" si="518"/>
        <v>1.224527027027027</v>
      </c>
      <c r="AB1800" s="22">
        <f t="shared" si="513"/>
        <v>14.694324324324324</v>
      </c>
      <c r="AC1800" s="22">
        <f t="shared" si="514"/>
        <v>166.53567567567566</v>
      </c>
      <c r="AD1800" s="22">
        <f t="shared" si="515"/>
        <v>-9.3243243243250618E-3</v>
      </c>
      <c r="AE1800" s="24"/>
      <c r="AF1800" s="4">
        <v>14.694324324324324</v>
      </c>
      <c r="AG1800" s="4">
        <v>0</v>
      </c>
      <c r="AH1800" s="4">
        <f t="shared" si="516"/>
        <v>14.694324324324324</v>
      </c>
    </row>
    <row r="1801" spans="1:34">
      <c r="A1801" s="16" t="s">
        <v>3903</v>
      </c>
      <c r="B1801" s="16" t="s">
        <v>515</v>
      </c>
      <c r="C1801" s="16" t="s">
        <v>2308</v>
      </c>
      <c r="D1801" s="19">
        <v>41760</v>
      </c>
      <c r="E1801" s="16" t="s">
        <v>111</v>
      </c>
      <c r="F1801" s="20">
        <v>20</v>
      </c>
      <c r="G1801" s="20">
        <v>0</v>
      </c>
      <c r="H1801" s="20">
        <v>11</v>
      </c>
      <c r="I1801" s="20">
        <v>8</v>
      </c>
      <c r="J1801" s="21">
        <f t="shared" si="506"/>
        <v>140</v>
      </c>
      <c r="K1801" s="22">
        <v>617.66999999999996</v>
      </c>
      <c r="L1801" s="19">
        <v>44804</v>
      </c>
      <c r="M1801" s="22">
        <v>257.33</v>
      </c>
      <c r="N1801" s="22">
        <v>360.34</v>
      </c>
      <c r="O1801" s="22">
        <f t="shared" si="507"/>
        <v>380.91999999999996</v>
      </c>
      <c r="P1801" s="22">
        <v>20.58</v>
      </c>
      <c r="Q1801" s="22">
        <f t="shared" si="508"/>
        <v>2.5724999999999998</v>
      </c>
      <c r="R1801" s="22">
        <f t="shared" si="509"/>
        <v>10.29</v>
      </c>
      <c r="S1801" s="22">
        <f t="shared" si="510"/>
        <v>350.04999999999995</v>
      </c>
      <c r="U1801" s="22">
        <v>380.91999999999996</v>
      </c>
      <c r="V1801" s="23">
        <v>20</v>
      </c>
      <c r="W1801" s="41">
        <v>20</v>
      </c>
      <c r="X1801" s="23">
        <f t="shared" si="511"/>
        <v>0</v>
      </c>
      <c r="Y1801" s="24">
        <f t="shared" si="512"/>
        <v>0</v>
      </c>
      <c r="Z1801" s="24">
        <f t="shared" si="517"/>
        <v>148</v>
      </c>
      <c r="AA1801" s="22">
        <f t="shared" si="518"/>
        <v>2.5737837837837834</v>
      </c>
      <c r="AB1801" s="22">
        <f t="shared" si="513"/>
        <v>30.8854054054054</v>
      </c>
      <c r="AC1801" s="22">
        <f t="shared" si="514"/>
        <v>350.03459459459458</v>
      </c>
      <c r="AD1801" s="22">
        <f t="shared" si="515"/>
        <v>-1.5405405405374495E-2</v>
      </c>
      <c r="AE1801" s="24"/>
      <c r="AF1801" s="4">
        <v>30.8854054054054</v>
      </c>
      <c r="AG1801" s="4">
        <v>0</v>
      </c>
      <c r="AH1801" s="4">
        <f t="shared" si="516"/>
        <v>30.8854054054054</v>
      </c>
    </row>
    <row r="1802" spans="1:34">
      <c r="A1802" s="16" t="s">
        <v>3904</v>
      </c>
      <c r="B1802" s="16" t="s">
        <v>515</v>
      </c>
      <c r="C1802" s="16" t="s">
        <v>2796</v>
      </c>
      <c r="D1802" s="19">
        <v>41760</v>
      </c>
      <c r="E1802" s="16" t="s">
        <v>111</v>
      </c>
      <c r="F1802" s="20">
        <v>20</v>
      </c>
      <c r="G1802" s="20">
        <v>0</v>
      </c>
      <c r="H1802" s="20">
        <v>11</v>
      </c>
      <c r="I1802" s="20">
        <v>8</v>
      </c>
      <c r="J1802" s="21">
        <f t="shared" si="506"/>
        <v>140</v>
      </c>
      <c r="K1802" s="22">
        <v>339.51</v>
      </c>
      <c r="L1802" s="19">
        <v>44804</v>
      </c>
      <c r="M1802" s="22">
        <v>141.5</v>
      </c>
      <c r="N1802" s="22">
        <v>198.01</v>
      </c>
      <c r="O1802" s="22">
        <f t="shared" si="507"/>
        <v>209.32999999999998</v>
      </c>
      <c r="P1802" s="22">
        <v>11.32</v>
      </c>
      <c r="Q1802" s="22">
        <f t="shared" si="508"/>
        <v>1.415</v>
      </c>
      <c r="R1802" s="22">
        <f t="shared" si="509"/>
        <v>5.66</v>
      </c>
      <c r="S1802" s="22">
        <f t="shared" si="510"/>
        <v>192.35</v>
      </c>
      <c r="U1802" s="22">
        <v>209.32999999999998</v>
      </c>
      <c r="V1802" s="23">
        <v>20</v>
      </c>
      <c r="W1802" s="41">
        <v>20</v>
      </c>
      <c r="X1802" s="23">
        <f t="shared" si="511"/>
        <v>0</v>
      </c>
      <c r="Y1802" s="24">
        <f t="shared" si="512"/>
        <v>0</v>
      </c>
      <c r="Z1802" s="24">
        <f t="shared" si="517"/>
        <v>148</v>
      </c>
      <c r="AA1802" s="22">
        <f t="shared" si="518"/>
        <v>1.4143918918918919</v>
      </c>
      <c r="AB1802" s="22">
        <f t="shared" si="513"/>
        <v>16.972702702702701</v>
      </c>
      <c r="AC1802" s="22">
        <f t="shared" si="514"/>
        <v>192.35729729729729</v>
      </c>
      <c r="AD1802" s="22">
        <f t="shared" si="515"/>
        <v>7.2972972972991101E-3</v>
      </c>
      <c r="AE1802" s="24"/>
      <c r="AF1802" s="4">
        <v>16.972702702702701</v>
      </c>
      <c r="AG1802" s="4">
        <v>0</v>
      </c>
      <c r="AH1802" s="4">
        <f t="shared" si="516"/>
        <v>16.972702702702701</v>
      </c>
    </row>
    <row r="1803" spans="1:34">
      <c r="A1803" s="16" t="s">
        <v>3905</v>
      </c>
      <c r="B1803" s="16" t="s">
        <v>515</v>
      </c>
      <c r="C1803" s="16" t="s">
        <v>2794</v>
      </c>
      <c r="D1803" s="19">
        <v>41791</v>
      </c>
      <c r="E1803" s="16" t="s">
        <v>111</v>
      </c>
      <c r="F1803" s="20">
        <v>20</v>
      </c>
      <c r="G1803" s="20">
        <v>0</v>
      </c>
      <c r="H1803" s="20">
        <v>11</v>
      </c>
      <c r="I1803" s="20">
        <v>9</v>
      </c>
      <c r="J1803" s="21">
        <f t="shared" si="506"/>
        <v>141</v>
      </c>
      <c r="K1803" s="22">
        <v>633.96</v>
      </c>
      <c r="L1803" s="19">
        <v>44804</v>
      </c>
      <c r="M1803" s="22">
        <v>261.52</v>
      </c>
      <c r="N1803" s="22">
        <v>372.44</v>
      </c>
      <c r="O1803" s="22">
        <f t="shared" si="507"/>
        <v>393.57</v>
      </c>
      <c r="P1803" s="22">
        <v>21.13</v>
      </c>
      <c r="Q1803" s="22">
        <f t="shared" si="508"/>
        <v>2.6412499999999999</v>
      </c>
      <c r="R1803" s="22">
        <f t="shared" si="509"/>
        <v>10.565</v>
      </c>
      <c r="S1803" s="22">
        <f t="shared" si="510"/>
        <v>361.875</v>
      </c>
      <c r="U1803" s="22">
        <v>393.57</v>
      </c>
      <c r="V1803" s="23">
        <v>20</v>
      </c>
      <c r="W1803" s="41">
        <v>20</v>
      </c>
      <c r="X1803" s="23">
        <f t="shared" si="511"/>
        <v>0</v>
      </c>
      <c r="Y1803" s="24">
        <f t="shared" si="512"/>
        <v>0</v>
      </c>
      <c r="Z1803" s="24">
        <f t="shared" si="517"/>
        <v>149</v>
      </c>
      <c r="AA1803" s="22">
        <f t="shared" si="518"/>
        <v>2.6414093959731542</v>
      </c>
      <c r="AB1803" s="22">
        <f t="shared" si="513"/>
        <v>31.69691275167785</v>
      </c>
      <c r="AC1803" s="22">
        <f t="shared" si="514"/>
        <v>361.87308724832212</v>
      </c>
      <c r="AD1803" s="22">
        <f t="shared" si="515"/>
        <v>-1.9127516778780773E-3</v>
      </c>
      <c r="AE1803" s="24"/>
      <c r="AF1803" s="4">
        <v>31.69691275167785</v>
      </c>
      <c r="AG1803" s="4">
        <v>0</v>
      </c>
      <c r="AH1803" s="4">
        <f t="shared" si="516"/>
        <v>31.69691275167785</v>
      </c>
    </row>
    <row r="1804" spans="1:34">
      <c r="A1804" s="16" t="s">
        <v>3906</v>
      </c>
      <c r="B1804" s="16" t="s">
        <v>515</v>
      </c>
      <c r="C1804" s="16" t="s">
        <v>2794</v>
      </c>
      <c r="D1804" s="19">
        <v>41821</v>
      </c>
      <c r="E1804" s="16" t="s">
        <v>111</v>
      </c>
      <c r="F1804" s="20">
        <v>20</v>
      </c>
      <c r="G1804" s="20">
        <v>0</v>
      </c>
      <c r="H1804" s="20">
        <v>11</v>
      </c>
      <c r="I1804" s="20">
        <v>10</v>
      </c>
      <c r="J1804" s="21">
        <f t="shared" si="506"/>
        <v>142</v>
      </c>
      <c r="K1804" s="22">
        <v>683.23</v>
      </c>
      <c r="L1804" s="19">
        <v>44804</v>
      </c>
      <c r="M1804" s="22">
        <v>278.97000000000003</v>
      </c>
      <c r="N1804" s="22">
        <v>404.26</v>
      </c>
      <c r="O1804" s="22">
        <f t="shared" si="507"/>
        <v>427.03</v>
      </c>
      <c r="P1804" s="22">
        <v>22.77</v>
      </c>
      <c r="Q1804" s="22">
        <f t="shared" si="508"/>
        <v>2.8462499999999999</v>
      </c>
      <c r="R1804" s="22">
        <f t="shared" si="509"/>
        <v>11.385</v>
      </c>
      <c r="S1804" s="22">
        <f t="shared" si="510"/>
        <v>392.875</v>
      </c>
      <c r="U1804" s="22">
        <v>427.03</v>
      </c>
      <c r="V1804" s="23">
        <v>20</v>
      </c>
      <c r="W1804" s="41">
        <v>20</v>
      </c>
      <c r="X1804" s="23">
        <f t="shared" si="511"/>
        <v>0</v>
      </c>
      <c r="Y1804" s="24">
        <f t="shared" si="512"/>
        <v>0</v>
      </c>
      <c r="Z1804" s="24">
        <f t="shared" si="517"/>
        <v>150</v>
      </c>
      <c r="AA1804" s="22">
        <f t="shared" si="518"/>
        <v>2.8468666666666667</v>
      </c>
      <c r="AB1804" s="22">
        <f t="shared" si="513"/>
        <v>34.162399999999998</v>
      </c>
      <c r="AC1804" s="22">
        <f t="shared" si="514"/>
        <v>392.86759999999998</v>
      </c>
      <c r="AD1804" s="22">
        <f t="shared" si="515"/>
        <v>-7.4000000000182808E-3</v>
      </c>
      <c r="AE1804" s="24"/>
      <c r="AF1804" s="4">
        <v>34.162399999999998</v>
      </c>
      <c r="AG1804" s="4">
        <v>0</v>
      </c>
      <c r="AH1804" s="4">
        <f t="shared" si="516"/>
        <v>34.162399999999998</v>
      </c>
    </row>
    <row r="1805" spans="1:34">
      <c r="A1805" s="16" t="s">
        <v>3907</v>
      </c>
      <c r="B1805" s="16" t="s">
        <v>515</v>
      </c>
      <c r="C1805" s="16" t="s">
        <v>2800</v>
      </c>
      <c r="D1805" s="19">
        <v>41821</v>
      </c>
      <c r="E1805" s="16" t="s">
        <v>111</v>
      </c>
      <c r="F1805" s="20">
        <v>20</v>
      </c>
      <c r="G1805" s="20">
        <v>0</v>
      </c>
      <c r="H1805" s="20">
        <v>11</v>
      </c>
      <c r="I1805" s="20">
        <v>10</v>
      </c>
      <c r="J1805" s="21">
        <f t="shared" si="506"/>
        <v>142</v>
      </c>
      <c r="K1805" s="22">
        <v>5233.26</v>
      </c>
      <c r="L1805" s="19">
        <v>44804</v>
      </c>
      <c r="M1805" s="22">
        <v>2136.89</v>
      </c>
      <c r="N1805" s="22">
        <v>3096.37</v>
      </c>
      <c r="O1805" s="22">
        <f t="shared" si="507"/>
        <v>3270.81</v>
      </c>
      <c r="P1805" s="22">
        <v>174.44</v>
      </c>
      <c r="Q1805" s="22">
        <f t="shared" si="508"/>
        <v>21.805</v>
      </c>
      <c r="R1805" s="22">
        <f t="shared" si="509"/>
        <v>87.22</v>
      </c>
      <c r="S1805" s="22">
        <f t="shared" si="510"/>
        <v>3009.15</v>
      </c>
      <c r="U1805" s="22">
        <v>3270.81</v>
      </c>
      <c r="V1805" s="23">
        <v>20</v>
      </c>
      <c r="W1805" s="41">
        <v>20</v>
      </c>
      <c r="X1805" s="23">
        <f t="shared" si="511"/>
        <v>0</v>
      </c>
      <c r="Y1805" s="24">
        <f t="shared" si="512"/>
        <v>0</v>
      </c>
      <c r="Z1805" s="24">
        <f t="shared" si="517"/>
        <v>150</v>
      </c>
      <c r="AA1805" s="22">
        <f t="shared" si="518"/>
        <v>21.805399999999999</v>
      </c>
      <c r="AB1805" s="22">
        <f t="shared" si="513"/>
        <v>261.66480000000001</v>
      </c>
      <c r="AC1805" s="22">
        <f t="shared" si="514"/>
        <v>3009.1451999999999</v>
      </c>
      <c r="AD1805" s="22">
        <f t="shared" si="515"/>
        <v>-4.8000000001593435E-3</v>
      </c>
      <c r="AE1805" s="24"/>
      <c r="AF1805" s="4">
        <v>261.66480000000001</v>
      </c>
      <c r="AG1805" s="4">
        <v>0</v>
      </c>
      <c r="AH1805" s="4">
        <f t="shared" si="516"/>
        <v>261.66480000000001</v>
      </c>
    </row>
    <row r="1806" spans="1:34">
      <c r="A1806" s="16" t="s">
        <v>3908</v>
      </c>
      <c r="B1806" s="16" t="s">
        <v>515</v>
      </c>
      <c r="C1806" s="16" t="s">
        <v>2794</v>
      </c>
      <c r="D1806" s="19">
        <v>41852</v>
      </c>
      <c r="E1806" s="16" t="s">
        <v>111</v>
      </c>
      <c r="F1806" s="20">
        <v>20</v>
      </c>
      <c r="G1806" s="20">
        <v>0</v>
      </c>
      <c r="H1806" s="20">
        <v>11</v>
      </c>
      <c r="I1806" s="20">
        <v>11</v>
      </c>
      <c r="J1806" s="21">
        <f t="shared" si="506"/>
        <v>143</v>
      </c>
      <c r="K1806" s="22">
        <v>951.35</v>
      </c>
      <c r="L1806" s="19">
        <v>44804</v>
      </c>
      <c r="M1806" s="22">
        <v>384.52</v>
      </c>
      <c r="N1806" s="22">
        <v>566.83000000000004</v>
      </c>
      <c r="O1806" s="22">
        <f t="shared" si="507"/>
        <v>598.54000000000008</v>
      </c>
      <c r="P1806" s="22">
        <v>31.71</v>
      </c>
      <c r="Q1806" s="22">
        <f t="shared" si="508"/>
        <v>3.9637500000000001</v>
      </c>
      <c r="R1806" s="22">
        <f t="shared" si="509"/>
        <v>15.855</v>
      </c>
      <c r="S1806" s="22">
        <f t="shared" si="510"/>
        <v>550.97500000000002</v>
      </c>
      <c r="U1806" s="22">
        <v>598.54000000000008</v>
      </c>
      <c r="V1806" s="23">
        <v>20</v>
      </c>
      <c r="W1806" s="41">
        <v>20</v>
      </c>
      <c r="X1806" s="23">
        <f t="shared" si="511"/>
        <v>0</v>
      </c>
      <c r="Y1806" s="24">
        <f t="shared" si="512"/>
        <v>0</v>
      </c>
      <c r="Z1806" s="24">
        <f t="shared" si="517"/>
        <v>151</v>
      </c>
      <c r="AA1806" s="22">
        <f t="shared" si="518"/>
        <v>3.9638410596026494</v>
      </c>
      <c r="AB1806" s="22">
        <f t="shared" si="513"/>
        <v>47.56609271523179</v>
      </c>
      <c r="AC1806" s="22">
        <f t="shared" si="514"/>
        <v>550.9739072847683</v>
      </c>
      <c r="AD1806" s="22">
        <f t="shared" si="515"/>
        <v>-1.0927152317208311E-3</v>
      </c>
      <c r="AE1806" s="24"/>
      <c r="AF1806" s="4">
        <v>47.56609271523179</v>
      </c>
      <c r="AG1806" s="4">
        <v>0</v>
      </c>
      <c r="AH1806" s="4">
        <f t="shared" si="516"/>
        <v>47.56609271523179</v>
      </c>
    </row>
    <row r="1807" spans="1:34">
      <c r="A1807" s="16" t="s">
        <v>3909</v>
      </c>
      <c r="B1807" s="16" t="s">
        <v>515</v>
      </c>
      <c r="C1807" s="16" t="s">
        <v>3910</v>
      </c>
      <c r="D1807" s="19">
        <v>41852</v>
      </c>
      <c r="E1807" s="16" t="s">
        <v>111</v>
      </c>
      <c r="F1807" s="20">
        <v>20</v>
      </c>
      <c r="G1807" s="20">
        <v>0</v>
      </c>
      <c r="H1807" s="20">
        <v>11</v>
      </c>
      <c r="I1807" s="20">
        <v>11</v>
      </c>
      <c r="J1807" s="21">
        <f t="shared" si="506"/>
        <v>143</v>
      </c>
      <c r="K1807" s="22">
        <v>1099.75</v>
      </c>
      <c r="L1807" s="19">
        <v>44804</v>
      </c>
      <c r="M1807" s="22">
        <v>444.5</v>
      </c>
      <c r="N1807" s="22">
        <v>655.25</v>
      </c>
      <c r="O1807" s="22">
        <f t="shared" si="507"/>
        <v>691.91</v>
      </c>
      <c r="P1807" s="22">
        <v>36.659999999999997</v>
      </c>
      <c r="Q1807" s="22">
        <f t="shared" si="508"/>
        <v>4.5824999999999996</v>
      </c>
      <c r="R1807" s="22">
        <f t="shared" si="509"/>
        <v>18.329999999999998</v>
      </c>
      <c r="S1807" s="22">
        <f t="shared" si="510"/>
        <v>636.91999999999996</v>
      </c>
      <c r="U1807" s="22">
        <v>691.91</v>
      </c>
      <c r="V1807" s="23">
        <v>20</v>
      </c>
      <c r="W1807" s="41">
        <v>20</v>
      </c>
      <c r="X1807" s="23">
        <f t="shared" si="511"/>
        <v>0</v>
      </c>
      <c r="Y1807" s="24">
        <f t="shared" si="512"/>
        <v>0</v>
      </c>
      <c r="Z1807" s="24">
        <f t="shared" si="517"/>
        <v>151</v>
      </c>
      <c r="AA1807" s="22">
        <f t="shared" si="518"/>
        <v>4.5821854304635758</v>
      </c>
      <c r="AB1807" s="22">
        <f t="shared" si="513"/>
        <v>54.986225165562914</v>
      </c>
      <c r="AC1807" s="22">
        <f t="shared" si="514"/>
        <v>636.92377483443704</v>
      </c>
      <c r="AD1807" s="22">
        <f t="shared" si="515"/>
        <v>3.7748344370811537E-3</v>
      </c>
      <c r="AE1807" s="24"/>
      <c r="AF1807" s="4">
        <v>54.986225165562914</v>
      </c>
      <c r="AG1807" s="4">
        <v>0</v>
      </c>
      <c r="AH1807" s="4">
        <f t="shared" si="516"/>
        <v>54.986225165562914</v>
      </c>
    </row>
    <row r="1808" spans="1:34">
      <c r="A1808" s="16" t="s">
        <v>3911</v>
      </c>
      <c r="B1808" s="16" t="s">
        <v>515</v>
      </c>
      <c r="C1808" s="16" t="s">
        <v>2794</v>
      </c>
      <c r="D1808" s="19">
        <v>41883</v>
      </c>
      <c r="E1808" s="16" t="s">
        <v>111</v>
      </c>
      <c r="F1808" s="20">
        <v>20</v>
      </c>
      <c r="G1808" s="20">
        <v>0</v>
      </c>
      <c r="H1808" s="20">
        <v>12</v>
      </c>
      <c r="I1808" s="20">
        <v>0</v>
      </c>
      <c r="J1808" s="21">
        <f t="shared" si="506"/>
        <v>144</v>
      </c>
      <c r="K1808" s="22">
        <v>1728.57</v>
      </c>
      <c r="L1808" s="19">
        <v>44804</v>
      </c>
      <c r="M1808" s="22">
        <v>691.44</v>
      </c>
      <c r="N1808" s="22">
        <v>1037.1300000000001</v>
      </c>
      <c r="O1808" s="22">
        <f t="shared" si="507"/>
        <v>1094.75</v>
      </c>
      <c r="P1808" s="22">
        <v>57.62</v>
      </c>
      <c r="Q1808" s="22">
        <f t="shared" si="508"/>
        <v>7.2024999999999997</v>
      </c>
      <c r="R1808" s="22">
        <f t="shared" si="509"/>
        <v>28.81</v>
      </c>
      <c r="S1808" s="22">
        <f t="shared" si="510"/>
        <v>1008.3200000000002</v>
      </c>
      <c r="U1808" s="22">
        <v>1094.75</v>
      </c>
      <c r="V1808" s="23">
        <v>20</v>
      </c>
      <c r="W1808" s="41">
        <v>20</v>
      </c>
      <c r="X1808" s="23">
        <f t="shared" si="511"/>
        <v>0</v>
      </c>
      <c r="Y1808" s="24">
        <f t="shared" si="512"/>
        <v>0</v>
      </c>
      <c r="Z1808" s="24">
        <f t="shared" si="517"/>
        <v>152</v>
      </c>
      <c r="AA1808" s="22">
        <f t="shared" si="518"/>
        <v>7.2023026315789478</v>
      </c>
      <c r="AB1808" s="22">
        <f t="shared" si="513"/>
        <v>86.42763157894737</v>
      </c>
      <c r="AC1808" s="22">
        <f t="shared" si="514"/>
        <v>1008.3223684210526</v>
      </c>
      <c r="AD1808" s="22">
        <f t="shared" si="515"/>
        <v>2.3684210524379523E-3</v>
      </c>
      <c r="AE1808" s="24"/>
      <c r="AF1808" s="4">
        <v>86.42763157894737</v>
      </c>
      <c r="AG1808" s="4">
        <v>0</v>
      </c>
      <c r="AH1808" s="4">
        <f t="shared" si="516"/>
        <v>86.42763157894737</v>
      </c>
    </row>
    <row r="1809" spans="1:34">
      <c r="A1809" s="16" t="s">
        <v>3912</v>
      </c>
      <c r="B1809" s="16" t="s">
        <v>515</v>
      </c>
      <c r="C1809" s="16" t="s">
        <v>3913</v>
      </c>
      <c r="D1809" s="19">
        <v>41883</v>
      </c>
      <c r="E1809" s="16" t="s">
        <v>111</v>
      </c>
      <c r="F1809" s="20">
        <v>20</v>
      </c>
      <c r="G1809" s="20">
        <v>0</v>
      </c>
      <c r="H1809" s="20">
        <v>12</v>
      </c>
      <c r="I1809" s="20">
        <v>0</v>
      </c>
      <c r="J1809" s="21">
        <f t="shared" si="506"/>
        <v>144</v>
      </c>
      <c r="K1809" s="22">
        <v>2111.52</v>
      </c>
      <c r="L1809" s="19">
        <v>44804</v>
      </c>
      <c r="M1809" s="22">
        <v>844.63</v>
      </c>
      <c r="N1809" s="22">
        <v>1266.8900000000001</v>
      </c>
      <c r="O1809" s="22">
        <f t="shared" si="507"/>
        <v>1337.27</v>
      </c>
      <c r="P1809" s="22">
        <v>70.38</v>
      </c>
      <c r="Q1809" s="22">
        <f t="shared" si="508"/>
        <v>8.7974999999999994</v>
      </c>
      <c r="R1809" s="22">
        <f t="shared" si="509"/>
        <v>35.19</v>
      </c>
      <c r="S1809" s="22">
        <f t="shared" si="510"/>
        <v>1231.6999999999998</v>
      </c>
      <c r="U1809" s="22">
        <v>1337.27</v>
      </c>
      <c r="V1809" s="23">
        <v>20</v>
      </c>
      <c r="W1809" s="41">
        <v>20</v>
      </c>
      <c r="X1809" s="23">
        <f t="shared" si="511"/>
        <v>0</v>
      </c>
      <c r="Y1809" s="24">
        <f t="shared" si="512"/>
        <v>0</v>
      </c>
      <c r="Z1809" s="24">
        <f t="shared" si="517"/>
        <v>152</v>
      </c>
      <c r="AA1809" s="22">
        <f t="shared" si="518"/>
        <v>8.797828947368421</v>
      </c>
      <c r="AB1809" s="22">
        <f t="shared" si="513"/>
        <v>105.57394736842105</v>
      </c>
      <c r="AC1809" s="22">
        <f t="shared" si="514"/>
        <v>1231.6960526315788</v>
      </c>
      <c r="AD1809" s="22">
        <f t="shared" si="515"/>
        <v>-3.9473684209951898E-3</v>
      </c>
      <c r="AE1809" s="24"/>
      <c r="AF1809" s="4">
        <v>105.57394736842105</v>
      </c>
      <c r="AG1809" s="4">
        <v>0</v>
      </c>
      <c r="AH1809" s="4">
        <f t="shared" si="516"/>
        <v>105.57394736842105</v>
      </c>
    </row>
    <row r="1810" spans="1:34">
      <c r="A1810" s="16" t="s">
        <v>3914</v>
      </c>
      <c r="B1810" s="16" t="s">
        <v>515</v>
      </c>
      <c r="C1810" s="16" t="s">
        <v>2794</v>
      </c>
      <c r="D1810" s="19">
        <v>41913</v>
      </c>
      <c r="E1810" s="16" t="s">
        <v>111</v>
      </c>
      <c r="F1810" s="20">
        <v>20</v>
      </c>
      <c r="G1810" s="20">
        <v>0</v>
      </c>
      <c r="H1810" s="20">
        <v>12</v>
      </c>
      <c r="I1810" s="20">
        <v>1</v>
      </c>
      <c r="J1810" s="21">
        <f t="shared" si="506"/>
        <v>145</v>
      </c>
      <c r="K1810" s="22">
        <v>564.24</v>
      </c>
      <c r="L1810" s="19">
        <v>44804</v>
      </c>
      <c r="M1810" s="22">
        <v>223.32</v>
      </c>
      <c r="N1810" s="22">
        <v>340.92</v>
      </c>
      <c r="O1810" s="22">
        <f t="shared" si="507"/>
        <v>359.72</v>
      </c>
      <c r="P1810" s="22">
        <v>18.8</v>
      </c>
      <c r="Q1810" s="22">
        <f t="shared" si="508"/>
        <v>2.35</v>
      </c>
      <c r="R1810" s="22">
        <f t="shared" si="509"/>
        <v>9.4</v>
      </c>
      <c r="S1810" s="22">
        <f t="shared" si="510"/>
        <v>331.52000000000004</v>
      </c>
      <c r="U1810" s="22">
        <v>359.72</v>
      </c>
      <c r="V1810" s="23">
        <v>20</v>
      </c>
      <c r="W1810" s="41">
        <v>20</v>
      </c>
      <c r="X1810" s="23">
        <f t="shared" si="511"/>
        <v>0</v>
      </c>
      <c r="Y1810" s="24">
        <f t="shared" si="512"/>
        <v>0</v>
      </c>
      <c r="Z1810" s="24">
        <f t="shared" si="517"/>
        <v>153</v>
      </c>
      <c r="AA1810" s="22">
        <f t="shared" si="518"/>
        <v>2.3511111111111114</v>
      </c>
      <c r="AB1810" s="22">
        <f t="shared" si="513"/>
        <v>28.213333333333338</v>
      </c>
      <c r="AC1810" s="22">
        <f t="shared" si="514"/>
        <v>331.50666666666666</v>
      </c>
      <c r="AD1810" s="22">
        <f t="shared" si="515"/>
        <v>-1.333333333337805E-2</v>
      </c>
      <c r="AE1810" s="24"/>
      <c r="AF1810" s="4">
        <v>28.213333333333338</v>
      </c>
      <c r="AG1810" s="4">
        <v>0</v>
      </c>
      <c r="AH1810" s="4">
        <f t="shared" si="516"/>
        <v>28.213333333333338</v>
      </c>
    </row>
    <row r="1811" spans="1:34">
      <c r="A1811" s="16" t="s">
        <v>3915</v>
      </c>
      <c r="B1811" s="16" t="s">
        <v>515</v>
      </c>
      <c r="C1811" s="16" t="s">
        <v>2824</v>
      </c>
      <c r="D1811" s="19">
        <v>41913</v>
      </c>
      <c r="E1811" s="16" t="s">
        <v>111</v>
      </c>
      <c r="F1811" s="20">
        <v>20</v>
      </c>
      <c r="G1811" s="20">
        <v>0</v>
      </c>
      <c r="H1811" s="20">
        <v>12</v>
      </c>
      <c r="I1811" s="20">
        <v>1</v>
      </c>
      <c r="J1811" s="21">
        <f t="shared" si="506"/>
        <v>145</v>
      </c>
      <c r="K1811" s="22">
        <v>4148.82</v>
      </c>
      <c r="L1811" s="19">
        <v>44804</v>
      </c>
      <c r="M1811" s="22">
        <v>1642.23</v>
      </c>
      <c r="N1811" s="22">
        <v>2506.59</v>
      </c>
      <c r="O1811" s="22">
        <f t="shared" si="507"/>
        <v>2644.88</v>
      </c>
      <c r="P1811" s="22">
        <v>138.29</v>
      </c>
      <c r="Q1811" s="22">
        <f t="shared" si="508"/>
        <v>17.286249999999999</v>
      </c>
      <c r="R1811" s="22">
        <f t="shared" si="509"/>
        <v>69.144999999999996</v>
      </c>
      <c r="S1811" s="22">
        <f t="shared" si="510"/>
        <v>2437.4450000000002</v>
      </c>
      <c r="U1811" s="22">
        <v>2644.88</v>
      </c>
      <c r="V1811" s="23">
        <v>20</v>
      </c>
      <c r="W1811" s="41">
        <v>20</v>
      </c>
      <c r="X1811" s="23">
        <f t="shared" si="511"/>
        <v>0</v>
      </c>
      <c r="Y1811" s="24">
        <f t="shared" si="512"/>
        <v>0</v>
      </c>
      <c r="Z1811" s="24">
        <f t="shared" si="517"/>
        <v>153</v>
      </c>
      <c r="AA1811" s="22">
        <f t="shared" si="518"/>
        <v>17.286797385620915</v>
      </c>
      <c r="AB1811" s="22">
        <f t="shared" si="513"/>
        <v>207.44156862745098</v>
      </c>
      <c r="AC1811" s="22">
        <f t="shared" si="514"/>
        <v>2437.4384313725491</v>
      </c>
      <c r="AD1811" s="22">
        <f t="shared" si="515"/>
        <v>-6.5686274510881049E-3</v>
      </c>
      <c r="AE1811" s="24"/>
      <c r="AF1811" s="4">
        <v>207.44156862745098</v>
      </c>
      <c r="AG1811" s="4">
        <v>0</v>
      </c>
      <c r="AH1811" s="4">
        <f t="shared" si="516"/>
        <v>207.44156862745098</v>
      </c>
    </row>
    <row r="1812" spans="1:34">
      <c r="A1812" s="16" t="s">
        <v>3916</v>
      </c>
      <c r="B1812" s="16" t="s">
        <v>515</v>
      </c>
      <c r="C1812" s="16" t="s">
        <v>2794</v>
      </c>
      <c r="D1812" s="19">
        <v>41944</v>
      </c>
      <c r="E1812" s="16" t="s">
        <v>111</v>
      </c>
      <c r="F1812" s="20">
        <v>20</v>
      </c>
      <c r="G1812" s="20">
        <v>0</v>
      </c>
      <c r="H1812" s="20">
        <v>12</v>
      </c>
      <c r="I1812" s="20">
        <v>2</v>
      </c>
      <c r="J1812" s="21">
        <f t="shared" si="506"/>
        <v>146</v>
      </c>
      <c r="K1812" s="22">
        <v>1066.81</v>
      </c>
      <c r="L1812" s="19">
        <v>44804</v>
      </c>
      <c r="M1812" s="22">
        <v>417.83</v>
      </c>
      <c r="N1812" s="22">
        <v>648.98</v>
      </c>
      <c r="O1812" s="22">
        <f t="shared" si="507"/>
        <v>684.54</v>
      </c>
      <c r="P1812" s="22">
        <v>35.56</v>
      </c>
      <c r="Q1812" s="22">
        <f t="shared" si="508"/>
        <v>4.4450000000000003</v>
      </c>
      <c r="R1812" s="22">
        <f t="shared" si="509"/>
        <v>17.78</v>
      </c>
      <c r="S1812" s="22">
        <f t="shared" si="510"/>
        <v>631.20000000000005</v>
      </c>
      <c r="U1812" s="22">
        <v>684.54</v>
      </c>
      <c r="V1812" s="23">
        <v>20</v>
      </c>
      <c r="W1812" s="41">
        <v>20</v>
      </c>
      <c r="X1812" s="23">
        <f t="shared" si="511"/>
        <v>0</v>
      </c>
      <c r="Y1812" s="24">
        <f t="shared" si="512"/>
        <v>0</v>
      </c>
      <c r="Z1812" s="24">
        <f t="shared" si="517"/>
        <v>154</v>
      </c>
      <c r="AA1812" s="22">
        <f t="shared" si="518"/>
        <v>4.4450649350649352</v>
      </c>
      <c r="AB1812" s="22">
        <f t="shared" si="513"/>
        <v>53.340779220779226</v>
      </c>
      <c r="AC1812" s="22">
        <f t="shared" si="514"/>
        <v>631.1992207792207</v>
      </c>
      <c r="AD1812" s="22">
        <f t="shared" si="515"/>
        <v>-7.7922077934999834E-4</v>
      </c>
      <c r="AE1812" s="24"/>
      <c r="AF1812" s="4">
        <v>53.340779220779226</v>
      </c>
      <c r="AG1812" s="4">
        <v>0</v>
      </c>
      <c r="AH1812" s="4">
        <f t="shared" si="516"/>
        <v>53.340779220779226</v>
      </c>
    </row>
    <row r="1813" spans="1:34">
      <c r="A1813" s="16" t="s">
        <v>3917</v>
      </c>
      <c r="B1813" s="16" t="s">
        <v>515</v>
      </c>
      <c r="C1813" s="16" t="s">
        <v>2794</v>
      </c>
      <c r="D1813" s="19">
        <v>41974</v>
      </c>
      <c r="E1813" s="16" t="s">
        <v>111</v>
      </c>
      <c r="F1813" s="20">
        <v>20</v>
      </c>
      <c r="G1813" s="20">
        <v>0</v>
      </c>
      <c r="H1813" s="20">
        <v>12</v>
      </c>
      <c r="I1813" s="20">
        <v>3</v>
      </c>
      <c r="J1813" s="21">
        <f t="shared" si="506"/>
        <v>147</v>
      </c>
      <c r="K1813" s="22">
        <v>666.77</v>
      </c>
      <c r="L1813" s="19">
        <v>44804</v>
      </c>
      <c r="M1813" s="22">
        <v>258.38</v>
      </c>
      <c r="N1813" s="22">
        <v>408.39</v>
      </c>
      <c r="O1813" s="22">
        <f t="shared" si="507"/>
        <v>430.61</v>
      </c>
      <c r="P1813" s="22">
        <v>22.22</v>
      </c>
      <c r="Q1813" s="22">
        <f t="shared" si="508"/>
        <v>2.7774999999999999</v>
      </c>
      <c r="R1813" s="22">
        <f t="shared" si="509"/>
        <v>11.11</v>
      </c>
      <c r="S1813" s="22">
        <f t="shared" si="510"/>
        <v>397.28</v>
      </c>
      <c r="U1813" s="22">
        <v>430.61</v>
      </c>
      <c r="V1813" s="23">
        <v>20</v>
      </c>
      <c r="W1813" s="41">
        <v>20</v>
      </c>
      <c r="X1813" s="23">
        <f t="shared" si="511"/>
        <v>0</v>
      </c>
      <c r="Y1813" s="24">
        <f t="shared" si="512"/>
        <v>0</v>
      </c>
      <c r="Z1813" s="24">
        <f t="shared" si="517"/>
        <v>155</v>
      </c>
      <c r="AA1813" s="22">
        <f t="shared" si="518"/>
        <v>2.7781290322580645</v>
      </c>
      <c r="AB1813" s="22">
        <f t="shared" si="513"/>
        <v>33.337548387096774</v>
      </c>
      <c r="AC1813" s="22">
        <f t="shared" si="514"/>
        <v>397.27245161290324</v>
      </c>
      <c r="AD1813" s="22">
        <f t="shared" si="515"/>
        <v>-7.5483870967332223E-3</v>
      </c>
      <c r="AE1813" s="24"/>
      <c r="AF1813" s="4">
        <v>33.337548387096774</v>
      </c>
      <c r="AG1813" s="4">
        <v>0</v>
      </c>
      <c r="AH1813" s="4">
        <f t="shared" si="516"/>
        <v>33.337548387096774</v>
      </c>
    </row>
    <row r="1814" spans="1:34">
      <c r="A1814" s="16" t="s">
        <v>3918</v>
      </c>
      <c r="B1814" s="16" t="s">
        <v>515</v>
      </c>
      <c r="C1814" s="16" t="s">
        <v>2796</v>
      </c>
      <c r="D1814" s="19">
        <v>41974</v>
      </c>
      <c r="E1814" s="16" t="s">
        <v>111</v>
      </c>
      <c r="F1814" s="20">
        <v>20</v>
      </c>
      <c r="G1814" s="20">
        <v>0</v>
      </c>
      <c r="H1814" s="20">
        <v>12</v>
      </c>
      <c r="I1814" s="20">
        <v>3</v>
      </c>
      <c r="J1814" s="21">
        <f t="shared" si="506"/>
        <v>147</v>
      </c>
      <c r="K1814" s="22">
        <v>329.82</v>
      </c>
      <c r="L1814" s="19">
        <v>44804</v>
      </c>
      <c r="M1814" s="22">
        <v>127.8</v>
      </c>
      <c r="N1814" s="22">
        <v>202.02</v>
      </c>
      <c r="O1814" s="22">
        <f t="shared" si="507"/>
        <v>213.01000000000002</v>
      </c>
      <c r="P1814" s="22">
        <v>10.99</v>
      </c>
      <c r="Q1814" s="22">
        <f t="shared" si="508"/>
        <v>1.37375</v>
      </c>
      <c r="R1814" s="22">
        <f t="shared" si="509"/>
        <v>5.4950000000000001</v>
      </c>
      <c r="S1814" s="22">
        <f t="shared" si="510"/>
        <v>196.52500000000001</v>
      </c>
      <c r="U1814" s="22">
        <v>213.01000000000002</v>
      </c>
      <c r="V1814" s="23">
        <v>20</v>
      </c>
      <c r="W1814" s="41">
        <v>20</v>
      </c>
      <c r="X1814" s="23">
        <f t="shared" si="511"/>
        <v>0</v>
      </c>
      <c r="Y1814" s="24">
        <f t="shared" si="512"/>
        <v>0</v>
      </c>
      <c r="Z1814" s="24">
        <f t="shared" si="517"/>
        <v>155</v>
      </c>
      <c r="AA1814" s="22">
        <f t="shared" si="518"/>
        <v>1.3742580645161291</v>
      </c>
      <c r="AB1814" s="22">
        <f t="shared" si="513"/>
        <v>16.491096774193551</v>
      </c>
      <c r="AC1814" s="22">
        <f t="shared" si="514"/>
        <v>196.51890322580647</v>
      </c>
      <c r="AD1814" s="22">
        <f t="shared" si="515"/>
        <v>-6.0967741935371578E-3</v>
      </c>
      <c r="AE1814" s="24"/>
      <c r="AF1814" s="4">
        <v>16.491096774193551</v>
      </c>
      <c r="AG1814" s="4">
        <v>0</v>
      </c>
      <c r="AH1814" s="4">
        <f t="shared" si="516"/>
        <v>16.491096774193551</v>
      </c>
    </row>
    <row r="1815" spans="1:34">
      <c r="A1815" s="16" t="s">
        <v>3919</v>
      </c>
      <c r="B1815" s="16" t="s">
        <v>515</v>
      </c>
      <c r="C1815" s="16" t="s">
        <v>2794</v>
      </c>
      <c r="D1815" s="19">
        <v>42005</v>
      </c>
      <c r="E1815" s="16" t="s">
        <v>111</v>
      </c>
      <c r="F1815" s="20">
        <v>20</v>
      </c>
      <c r="G1815" s="20">
        <v>0</v>
      </c>
      <c r="H1815" s="20">
        <v>12</v>
      </c>
      <c r="I1815" s="20">
        <v>4</v>
      </c>
      <c r="J1815" s="21">
        <f t="shared" si="506"/>
        <v>148</v>
      </c>
      <c r="K1815" s="22">
        <v>1036.51</v>
      </c>
      <c r="L1815" s="19">
        <v>44804</v>
      </c>
      <c r="M1815" s="22">
        <v>397.36</v>
      </c>
      <c r="N1815" s="22">
        <v>639.15</v>
      </c>
      <c r="O1815" s="22">
        <f t="shared" si="507"/>
        <v>673.69999999999993</v>
      </c>
      <c r="P1815" s="22">
        <v>34.549999999999997</v>
      </c>
      <c r="Q1815" s="22">
        <f t="shared" si="508"/>
        <v>4.3187499999999996</v>
      </c>
      <c r="R1815" s="22">
        <f t="shared" si="509"/>
        <v>17.274999999999999</v>
      </c>
      <c r="S1815" s="22">
        <f t="shared" si="510"/>
        <v>621.875</v>
      </c>
      <c r="U1815" s="22">
        <v>673.69999999999993</v>
      </c>
      <c r="V1815" s="23">
        <v>20</v>
      </c>
      <c r="W1815" s="41">
        <v>20</v>
      </c>
      <c r="X1815" s="23">
        <f t="shared" si="511"/>
        <v>0</v>
      </c>
      <c r="Y1815" s="24">
        <f t="shared" si="512"/>
        <v>0</v>
      </c>
      <c r="Z1815" s="24">
        <f t="shared" si="517"/>
        <v>156</v>
      </c>
      <c r="AA1815" s="22">
        <f t="shared" si="518"/>
        <v>4.3185897435897429</v>
      </c>
      <c r="AB1815" s="22">
        <f t="shared" si="513"/>
        <v>51.823076923076911</v>
      </c>
      <c r="AC1815" s="22">
        <f t="shared" si="514"/>
        <v>621.87692307692305</v>
      </c>
      <c r="AD1815" s="22">
        <f t="shared" si="515"/>
        <v>1.9230769230489386E-3</v>
      </c>
      <c r="AE1815" s="24"/>
      <c r="AF1815" s="4">
        <v>51.823076923076911</v>
      </c>
      <c r="AG1815" s="4">
        <v>0</v>
      </c>
      <c r="AH1815" s="4">
        <f t="shared" si="516"/>
        <v>51.823076923076911</v>
      </c>
    </row>
    <row r="1816" spans="1:34">
      <c r="A1816" s="16" t="s">
        <v>3920</v>
      </c>
      <c r="B1816" s="16" t="s">
        <v>515</v>
      </c>
      <c r="C1816" s="16" t="s">
        <v>1861</v>
      </c>
      <c r="D1816" s="19">
        <v>42005</v>
      </c>
      <c r="E1816" s="16" t="s">
        <v>111</v>
      </c>
      <c r="F1816" s="20">
        <v>20</v>
      </c>
      <c r="G1816" s="20">
        <v>0</v>
      </c>
      <c r="H1816" s="20">
        <v>12</v>
      </c>
      <c r="I1816" s="20">
        <v>4</v>
      </c>
      <c r="J1816" s="21">
        <f t="shared" si="506"/>
        <v>148</v>
      </c>
      <c r="K1816" s="22">
        <v>1033.32</v>
      </c>
      <c r="L1816" s="19">
        <v>44804</v>
      </c>
      <c r="M1816" s="22">
        <v>396.13</v>
      </c>
      <c r="N1816" s="22">
        <v>637.19000000000005</v>
      </c>
      <c r="O1816" s="22">
        <f t="shared" si="507"/>
        <v>671.63000000000011</v>
      </c>
      <c r="P1816" s="22">
        <v>34.44</v>
      </c>
      <c r="Q1816" s="22">
        <f t="shared" si="508"/>
        <v>4.3049999999999997</v>
      </c>
      <c r="R1816" s="22">
        <f t="shared" si="509"/>
        <v>17.22</v>
      </c>
      <c r="S1816" s="22">
        <f t="shared" si="510"/>
        <v>619.97</v>
      </c>
      <c r="U1816" s="22">
        <v>671.63000000000011</v>
      </c>
      <c r="V1816" s="23">
        <v>20</v>
      </c>
      <c r="W1816" s="41">
        <v>20</v>
      </c>
      <c r="X1816" s="23">
        <f t="shared" si="511"/>
        <v>0</v>
      </c>
      <c r="Y1816" s="24">
        <f t="shared" si="512"/>
        <v>0</v>
      </c>
      <c r="Z1816" s="24">
        <f t="shared" si="517"/>
        <v>156</v>
      </c>
      <c r="AA1816" s="22">
        <f t="shared" si="518"/>
        <v>4.3053205128205132</v>
      </c>
      <c r="AB1816" s="22">
        <f t="shared" si="513"/>
        <v>51.663846153846158</v>
      </c>
      <c r="AC1816" s="22">
        <f t="shared" si="514"/>
        <v>619.96615384615393</v>
      </c>
      <c r="AD1816" s="22">
        <f t="shared" si="515"/>
        <v>-3.8461538460978772E-3</v>
      </c>
      <c r="AE1816" s="24"/>
      <c r="AF1816" s="4">
        <v>51.663846153846158</v>
      </c>
      <c r="AG1816" s="4">
        <v>0</v>
      </c>
      <c r="AH1816" s="4">
        <f t="shared" si="516"/>
        <v>51.663846153846158</v>
      </c>
    </row>
    <row r="1817" spans="1:34">
      <c r="A1817" s="16" t="s">
        <v>3921</v>
      </c>
      <c r="B1817" s="16" t="s">
        <v>515</v>
      </c>
      <c r="C1817" s="16" t="s">
        <v>3922</v>
      </c>
      <c r="D1817" s="19">
        <v>42005</v>
      </c>
      <c r="E1817" s="16" t="s">
        <v>111</v>
      </c>
      <c r="F1817" s="20">
        <v>20</v>
      </c>
      <c r="G1817" s="20">
        <v>0</v>
      </c>
      <c r="H1817" s="20">
        <v>12</v>
      </c>
      <c r="I1817" s="20">
        <v>4</v>
      </c>
      <c r="J1817" s="21">
        <f t="shared" si="506"/>
        <v>148</v>
      </c>
      <c r="K1817" s="22">
        <v>3688.85</v>
      </c>
      <c r="L1817" s="19">
        <v>44804</v>
      </c>
      <c r="M1817" s="22">
        <v>1414.04</v>
      </c>
      <c r="N1817" s="22">
        <v>2274.81</v>
      </c>
      <c r="O1817" s="22">
        <f t="shared" si="507"/>
        <v>2397.77</v>
      </c>
      <c r="P1817" s="22">
        <v>122.96</v>
      </c>
      <c r="Q1817" s="22">
        <f t="shared" si="508"/>
        <v>15.37</v>
      </c>
      <c r="R1817" s="22">
        <f t="shared" si="509"/>
        <v>61.48</v>
      </c>
      <c r="S1817" s="22">
        <f t="shared" si="510"/>
        <v>2213.33</v>
      </c>
      <c r="U1817" s="22">
        <v>2397.77</v>
      </c>
      <c r="V1817" s="23">
        <v>20</v>
      </c>
      <c r="W1817" s="41">
        <v>20</v>
      </c>
      <c r="X1817" s="23">
        <f t="shared" si="511"/>
        <v>0</v>
      </c>
      <c r="Y1817" s="24">
        <f t="shared" si="512"/>
        <v>0</v>
      </c>
      <c r="Z1817" s="24">
        <f t="shared" si="517"/>
        <v>156</v>
      </c>
      <c r="AA1817" s="22">
        <f t="shared" si="518"/>
        <v>15.370320512820513</v>
      </c>
      <c r="AB1817" s="22">
        <f t="shared" si="513"/>
        <v>184.44384615384615</v>
      </c>
      <c r="AC1817" s="22">
        <f t="shared" si="514"/>
        <v>2213.3261538461538</v>
      </c>
      <c r="AD1817" s="22">
        <f t="shared" si="515"/>
        <v>-3.8461538460978772E-3</v>
      </c>
      <c r="AE1817" s="24"/>
      <c r="AF1817" s="4">
        <v>184.44384615384615</v>
      </c>
      <c r="AG1817" s="4">
        <v>0</v>
      </c>
      <c r="AH1817" s="4">
        <f t="shared" si="516"/>
        <v>184.44384615384615</v>
      </c>
    </row>
    <row r="1818" spans="1:34">
      <c r="A1818" s="16" t="s">
        <v>3923</v>
      </c>
      <c r="B1818" s="16" t="s">
        <v>515</v>
      </c>
      <c r="C1818" s="16" t="s">
        <v>2794</v>
      </c>
      <c r="D1818" s="19">
        <v>42036</v>
      </c>
      <c r="E1818" s="16" t="s">
        <v>111</v>
      </c>
      <c r="F1818" s="20">
        <v>20</v>
      </c>
      <c r="G1818" s="20">
        <v>0</v>
      </c>
      <c r="H1818" s="20">
        <v>12</v>
      </c>
      <c r="I1818" s="20">
        <v>5</v>
      </c>
      <c r="J1818" s="21">
        <f t="shared" si="506"/>
        <v>149</v>
      </c>
      <c r="K1818" s="22">
        <v>160.72999999999999</v>
      </c>
      <c r="L1818" s="19">
        <v>44804</v>
      </c>
      <c r="M1818" s="22">
        <v>60.97</v>
      </c>
      <c r="N1818" s="22">
        <v>99.76</v>
      </c>
      <c r="O1818" s="22">
        <f t="shared" si="507"/>
        <v>105.12</v>
      </c>
      <c r="P1818" s="22">
        <v>5.36</v>
      </c>
      <c r="Q1818" s="22">
        <f t="shared" si="508"/>
        <v>0.67</v>
      </c>
      <c r="R1818" s="22">
        <f t="shared" si="509"/>
        <v>2.68</v>
      </c>
      <c r="S1818" s="22">
        <f t="shared" si="510"/>
        <v>97.08</v>
      </c>
      <c r="U1818" s="22">
        <v>105.12</v>
      </c>
      <c r="V1818" s="23">
        <v>20</v>
      </c>
      <c r="W1818" s="41">
        <v>20</v>
      </c>
      <c r="X1818" s="23">
        <f t="shared" si="511"/>
        <v>0</v>
      </c>
      <c r="Y1818" s="24">
        <f t="shared" si="512"/>
        <v>0</v>
      </c>
      <c r="Z1818" s="24">
        <f t="shared" si="517"/>
        <v>157</v>
      </c>
      <c r="AA1818" s="22">
        <f t="shared" si="518"/>
        <v>0.66955414012738856</v>
      </c>
      <c r="AB1818" s="22">
        <f t="shared" si="513"/>
        <v>8.0346496815286628</v>
      </c>
      <c r="AC1818" s="22">
        <f t="shared" si="514"/>
        <v>97.085350318471342</v>
      </c>
      <c r="AD1818" s="22">
        <f t="shared" si="515"/>
        <v>5.3503184713434848E-3</v>
      </c>
      <c r="AE1818" s="24"/>
      <c r="AF1818" s="4">
        <v>8.0346496815286628</v>
      </c>
      <c r="AG1818" s="4">
        <v>0</v>
      </c>
      <c r="AH1818" s="4">
        <f t="shared" si="516"/>
        <v>8.0346496815286628</v>
      </c>
    </row>
    <row r="1819" spans="1:34">
      <c r="A1819" s="16" t="s">
        <v>3924</v>
      </c>
      <c r="B1819" s="16" t="s">
        <v>515</v>
      </c>
      <c r="C1819" s="16" t="s">
        <v>2794</v>
      </c>
      <c r="D1819" s="19">
        <v>42125</v>
      </c>
      <c r="E1819" s="16" t="s">
        <v>111</v>
      </c>
      <c r="F1819" s="20">
        <v>20</v>
      </c>
      <c r="G1819" s="20">
        <v>0</v>
      </c>
      <c r="H1819" s="20">
        <v>12</v>
      </c>
      <c r="I1819" s="20">
        <v>8</v>
      </c>
      <c r="J1819" s="21">
        <f t="shared" si="506"/>
        <v>152</v>
      </c>
      <c r="K1819" s="22">
        <v>1023.29</v>
      </c>
      <c r="L1819" s="19">
        <v>44804</v>
      </c>
      <c r="M1819" s="22">
        <v>375.24</v>
      </c>
      <c r="N1819" s="22">
        <v>648.04999999999995</v>
      </c>
      <c r="O1819" s="22">
        <f t="shared" si="507"/>
        <v>682.16</v>
      </c>
      <c r="P1819" s="22">
        <v>34.11</v>
      </c>
      <c r="Q1819" s="22">
        <f t="shared" si="508"/>
        <v>4.2637499999999999</v>
      </c>
      <c r="R1819" s="22">
        <f t="shared" si="509"/>
        <v>17.055</v>
      </c>
      <c r="S1819" s="22">
        <f t="shared" si="510"/>
        <v>630.995</v>
      </c>
      <c r="U1819" s="22">
        <v>682.16</v>
      </c>
      <c r="V1819" s="23">
        <v>20</v>
      </c>
      <c r="W1819" s="41">
        <v>20</v>
      </c>
      <c r="X1819" s="23">
        <f t="shared" si="511"/>
        <v>0</v>
      </c>
      <c r="Y1819" s="24">
        <f t="shared" si="512"/>
        <v>0</v>
      </c>
      <c r="Z1819" s="24">
        <f t="shared" si="517"/>
        <v>160</v>
      </c>
      <c r="AA1819" s="22">
        <f t="shared" si="518"/>
        <v>4.2634999999999996</v>
      </c>
      <c r="AB1819" s="22">
        <f t="shared" si="513"/>
        <v>51.161999999999992</v>
      </c>
      <c r="AC1819" s="22">
        <f t="shared" si="514"/>
        <v>630.99799999999993</v>
      </c>
      <c r="AD1819" s="22">
        <f t="shared" si="515"/>
        <v>2.9999999999290594E-3</v>
      </c>
      <c r="AE1819" s="24"/>
      <c r="AF1819" s="4">
        <v>51.161999999999992</v>
      </c>
      <c r="AG1819" s="4">
        <v>0</v>
      </c>
      <c r="AH1819" s="4">
        <f t="shared" si="516"/>
        <v>51.161999999999992</v>
      </c>
    </row>
    <row r="1820" spans="1:34">
      <c r="A1820" s="16" t="s">
        <v>3925</v>
      </c>
      <c r="B1820" s="16" t="s">
        <v>515</v>
      </c>
      <c r="C1820" s="16" t="s">
        <v>2794</v>
      </c>
      <c r="D1820" s="19">
        <v>42156</v>
      </c>
      <c r="E1820" s="16" t="s">
        <v>111</v>
      </c>
      <c r="F1820" s="20">
        <v>20</v>
      </c>
      <c r="G1820" s="20">
        <v>0</v>
      </c>
      <c r="H1820" s="20">
        <v>12</v>
      </c>
      <c r="I1820" s="20">
        <v>9</v>
      </c>
      <c r="J1820" s="21">
        <f t="shared" si="506"/>
        <v>153</v>
      </c>
      <c r="K1820" s="22">
        <v>772.39</v>
      </c>
      <c r="L1820" s="19">
        <v>44804</v>
      </c>
      <c r="M1820" s="22">
        <v>279.99</v>
      </c>
      <c r="N1820" s="22">
        <v>492.4</v>
      </c>
      <c r="O1820" s="22">
        <f t="shared" si="507"/>
        <v>518.14</v>
      </c>
      <c r="P1820" s="22">
        <v>25.74</v>
      </c>
      <c r="Q1820" s="22">
        <f t="shared" si="508"/>
        <v>3.2174999999999998</v>
      </c>
      <c r="R1820" s="22">
        <f t="shared" si="509"/>
        <v>12.87</v>
      </c>
      <c r="S1820" s="22">
        <f t="shared" si="510"/>
        <v>479.53</v>
      </c>
      <c r="U1820" s="22">
        <v>518.14</v>
      </c>
      <c r="V1820" s="23">
        <v>20</v>
      </c>
      <c r="W1820" s="41">
        <v>20</v>
      </c>
      <c r="X1820" s="23">
        <f t="shared" si="511"/>
        <v>0</v>
      </c>
      <c r="Y1820" s="24">
        <f t="shared" si="512"/>
        <v>0</v>
      </c>
      <c r="Z1820" s="24">
        <f t="shared" si="517"/>
        <v>161</v>
      </c>
      <c r="AA1820" s="22">
        <f t="shared" si="518"/>
        <v>3.2182608695652175</v>
      </c>
      <c r="AB1820" s="22">
        <f t="shared" si="513"/>
        <v>38.619130434782612</v>
      </c>
      <c r="AC1820" s="22">
        <f t="shared" si="514"/>
        <v>479.52086956521737</v>
      </c>
      <c r="AD1820" s="22">
        <f t="shared" si="515"/>
        <v>-9.1304347826053345E-3</v>
      </c>
      <c r="AE1820" s="24"/>
      <c r="AF1820" s="4">
        <v>38.619130434782612</v>
      </c>
      <c r="AG1820" s="4">
        <v>0</v>
      </c>
      <c r="AH1820" s="4">
        <f t="shared" si="516"/>
        <v>38.619130434782612</v>
      </c>
    </row>
    <row r="1821" spans="1:34">
      <c r="A1821" s="16" t="s">
        <v>3926</v>
      </c>
      <c r="B1821" s="16" t="s">
        <v>515</v>
      </c>
      <c r="C1821" s="16" t="s">
        <v>3927</v>
      </c>
      <c r="D1821" s="19">
        <v>42186</v>
      </c>
      <c r="E1821" s="16" t="s">
        <v>111</v>
      </c>
      <c r="F1821" s="20">
        <v>20</v>
      </c>
      <c r="G1821" s="20">
        <v>0</v>
      </c>
      <c r="H1821" s="20">
        <v>12</v>
      </c>
      <c r="I1821" s="20">
        <v>10</v>
      </c>
      <c r="J1821" s="21">
        <f t="shared" si="506"/>
        <v>154</v>
      </c>
      <c r="K1821" s="22">
        <v>307.93</v>
      </c>
      <c r="L1821" s="19">
        <v>44804</v>
      </c>
      <c r="M1821" s="22">
        <v>110.36</v>
      </c>
      <c r="N1821" s="22">
        <v>197.57</v>
      </c>
      <c r="O1821" s="22">
        <f t="shared" si="507"/>
        <v>207.82999999999998</v>
      </c>
      <c r="P1821" s="22">
        <v>10.26</v>
      </c>
      <c r="Q1821" s="22">
        <f t="shared" si="508"/>
        <v>1.2825</v>
      </c>
      <c r="R1821" s="22">
        <f t="shared" si="509"/>
        <v>5.13</v>
      </c>
      <c r="S1821" s="22">
        <f t="shared" si="510"/>
        <v>192.44</v>
      </c>
      <c r="U1821" s="22">
        <v>207.82999999999998</v>
      </c>
      <c r="V1821" s="23">
        <v>20</v>
      </c>
      <c r="W1821" s="41">
        <v>20</v>
      </c>
      <c r="X1821" s="23">
        <f t="shared" si="511"/>
        <v>0</v>
      </c>
      <c r="Y1821" s="24">
        <f t="shared" si="512"/>
        <v>0</v>
      </c>
      <c r="Z1821" s="24">
        <f t="shared" si="517"/>
        <v>162</v>
      </c>
      <c r="AA1821" s="22">
        <f t="shared" si="518"/>
        <v>1.2829012345679012</v>
      </c>
      <c r="AB1821" s="22">
        <f t="shared" si="513"/>
        <v>15.394814814814815</v>
      </c>
      <c r="AC1821" s="22">
        <f t="shared" si="514"/>
        <v>192.43518518518516</v>
      </c>
      <c r="AD1821" s="22">
        <f t="shared" si="515"/>
        <v>-4.8148148148356995E-3</v>
      </c>
      <c r="AE1821" s="24"/>
      <c r="AF1821" s="4">
        <v>15.394814814814815</v>
      </c>
      <c r="AG1821" s="4">
        <v>0</v>
      </c>
      <c r="AH1821" s="4">
        <f t="shared" si="516"/>
        <v>15.394814814814815</v>
      </c>
    </row>
    <row r="1822" spans="1:34">
      <c r="A1822" s="16" t="s">
        <v>3928</v>
      </c>
      <c r="B1822" s="16" t="s">
        <v>515</v>
      </c>
      <c r="C1822" s="16" t="s">
        <v>2794</v>
      </c>
      <c r="D1822" s="19">
        <v>42186</v>
      </c>
      <c r="E1822" s="16" t="s">
        <v>111</v>
      </c>
      <c r="F1822" s="20">
        <v>20</v>
      </c>
      <c r="G1822" s="20">
        <v>0</v>
      </c>
      <c r="H1822" s="20">
        <v>12</v>
      </c>
      <c r="I1822" s="20">
        <v>10</v>
      </c>
      <c r="J1822" s="21">
        <f t="shared" ref="J1822:J1885" si="519">(H1822*12)+I1822</f>
        <v>154</v>
      </c>
      <c r="K1822" s="22">
        <v>617.16999999999996</v>
      </c>
      <c r="L1822" s="19">
        <v>44804</v>
      </c>
      <c r="M1822" s="22">
        <v>221.16</v>
      </c>
      <c r="N1822" s="22">
        <v>396.01</v>
      </c>
      <c r="O1822" s="22">
        <f t="shared" ref="O1822:O1885" si="520">+N1822+P1822</f>
        <v>416.58</v>
      </c>
      <c r="P1822" s="22">
        <v>20.57</v>
      </c>
      <c r="Q1822" s="22">
        <f t="shared" ref="Q1822:Q1885" si="521">+P1822/8</f>
        <v>2.57125</v>
      </c>
      <c r="R1822" s="22">
        <f t="shared" ref="R1822:R1885" si="522">+Q1822*4</f>
        <v>10.285</v>
      </c>
      <c r="S1822" s="22">
        <f t="shared" ref="S1822:S1885" si="523">+O1822-P1822-R1822</f>
        <v>385.72499999999997</v>
      </c>
      <c r="U1822" s="22">
        <v>416.58</v>
      </c>
      <c r="V1822" s="23">
        <v>20</v>
      </c>
      <c r="W1822" s="41">
        <v>20</v>
      </c>
      <c r="X1822" s="23">
        <f t="shared" ref="X1822:X1885" si="524">+V1822-W1822</f>
        <v>0</v>
      </c>
      <c r="Y1822" s="24">
        <f t="shared" ref="Y1822:Y1885" si="525">+X1822*12</f>
        <v>0</v>
      </c>
      <c r="Z1822" s="24">
        <f t="shared" si="517"/>
        <v>162</v>
      </c>
      <c r="AA1822" s="22">
        <f t="shared" si="518"/>
        <v>2.5714814814814813</v>
      </c>
      <c r="AB1822" s="22">
        <f t="shared" ref="AB1822:AB1885" si="526">+AA1822*12</f>
        <v>30.857777777777777</v>
      </c>
      <c r="AC1822" s="22">
        <f t="shared" ref="AC1822:AC1885" si="527">+U1822-AB1822</f>
        <v>385.72222222222223</v>
      </c>
      <c r="AD1822" s="22">
        <f t="shared" ref="AD1822:AD1885" si="528">+AC1822-S1822</f>
        <v>-2.7777777777373558E-3</v>
      </c>
      <c r="AE1822" s="24"/>
      <c r="AF1822" s="4">
        <v>30.857777777777777</v>
      </c>
      <c r="AG1822" s="4">
        <v>0</v>
      </c>
      <c r="AH1822" s="4">
        <f t="shared" ref="AH1822:AH1885" si="529">+AF1822+AG1822</f>
        <v>30.857777777777777</v>
      </c>
    </row>
    <row r="1823" spans="1:34">
      <c r="A1823" s="16" t="s">
        <v>3929</v>
      </c>
      <c r="B1823" s="16" t="s">
        <v>515</v>
      </c>
      <c r="C1823" s="16" t="s">
        <v>2851</v>
      </c>
      <c r="D1823" s="19">
        <v>42186</v>
      </c>
      <c r="E1823" s="16" t="s">
        <v>111</v>
      </c>
      <c r="F1823" s="20">
        <v>20</v>
      </c>
      <c r="G1823" s="20">
        <v>0</v>
      </c>
      <c r="H1823" s="20">
        <v>12</v>
      </c>
      <c r="I1823" s="20">
        <v>10</v>
      </c>
      <c r="J1823" s="21">
        <f t="shared" si="519"/>
        <v>154</v>
      </c>
      <c r="K1823" s="22">
        <v>4577.93</v>
      </c>
      <c r="L1823" s="19">
        <v>44804</v>
      </c>
      <c r="M1823" s="22">
        <v>1640.45</v>
      </c>
      <c r="N1823" s="22">
        <v>2937.48</v>
      </c>
      <c r="O1823" s="22">
        <f t="shared" si="520"/>
        <v>3090.08</v>
      </c>
      <c r="P1823" s="22">
        <v>152.6</v>
      </c>
      <c r="Q1823" s="22">
        <f t="shared" si="521"/>
        <v>19.074999999999999</v>
      </c>
      <c r="R1823" s="22">
        <f t="shared" si="522"/>
        <v>76.3</v>
      </c>
      <c r="S1823" s="22">
        <f t="shared" si="523"/>
        <v>2861.18</v>
      </c>
      <c r="U1823" s="22">
        <v>3090.08</v>
      </c>
      <c r="V1823" s="23">
        <v>20</v>
      </c>
      <c r="W1823" s="41">
        <v>20</v>
      </c>
      <c r="X1823" s="23">
        <f t="shared" si="524"/>
        <v>0</v>
      </c>
      <c r="Y1823" s="24">
        <f t="shared" si="525"/>
        <v>0</v>
      </c>
      <c r="Z1823" s="24">
        <f t="shared" ref="Z1823:Z1886" si="530">+J1823+Y1823+8</f>
        <v>162</v>
      </c>
      <c r="AA1823" s="22">
        <f t="shared" ref="AA1823:AA1886" si="531">+U1823/Z1823</f>
        <v>19.074567901234566</v>
      </c>
      <c r="AB1823" s="22">
        <f t="shared" si="526"/>
        <v>228.89481481481479</v>
      </c>
      <c r="AC1823" s="22">
        <f t="shared" si="527"/>
        <v>2861.1851851851852</v>
      </c>
      <c r="AD1823" s="22">
        <f t="shared" si="528"/>
        <v>5.1851851853825792E-3</v>
      </c>
      <c r="AE1823" s="24"/>
      <c r="AF1823" s="4">
        <v>228.89481481481479</v>
      </c>
      <c r="AG1823" s="4">
        <v>0</v>
      </c>
      <c r="AH1823" s="4">
        <f t="shared" si="529"/>
        <v>228.89481481481479</v>
      </c>
    </row>
    <row r="1824" spans="1:34">
      <c r="A1824" s="16" t="s">
        <v>3930</v>
      </c>
      <c r="B1824" s="16" t="s">
        <v>515</v>
      </c>
      <c r="C1824" s="16" t="s">
        <v>2794</v>
      </c>
      <c r="D1824" s="19">
        <v>42217</v>
      </c>
      <c r="E1824" s="16" t="s">
        <v>111</v>
      </c>
      <c r="F1824" s="20">
        <v>20</v>
      </c>
      <c r="G1824" s="20">
        <v>0</v>
      </c>
      <c r="H1824" s="20">
        <v>12</v>
      </c>
      <c r="I1824" s="20">
        <v>11</v>
      </c>
      <c r="J1824" s="21">
        <f t="shared" si="519"/>
        <v>155</v>
      </c>
      <c r="K1824" s="22">
        <v>277.68</v>
      </c>
      <c r="L1824" s="19">
        <v>44804</v>
      </c>
      <c r="M1824" s="22">
        <v>98.32</v>
      </c>
      <c r="N1824" s="22">
        <v>179.36</v>
      </c>
      <c r="O1824" s="22">
        <f t="shared" si="520"/>
        <v>188.61</v>
      </c>
      <c r="P1824" s="22">
        <v>9.25</v>
      </c>
      <c r="Q1824" s="22">
        <f t="shared" si="521"/>
        <v>1.15625</v>
      </c>
      <c r="R1824" s="22">
        <f t="shared" si="522"/>
        <v>4.625</v>
      </c>
      <c r="S1824" s="22">
        <f t="shared" si="523"/>
        <v>174.73500000000001</v>
      </c>
      <c r="U1824" s="22">
        <v>188.61</v>
      </c>
      <c r="V1824" s="23">
        <v>20</v>
      </c>
      <c r="W1824" s="41">
        <v>20</v>
      </c>
      <c r="X1824" s="23">
        <f t="shared" si="524"/>
        <v>0</v>
      </c>
      <c r="Y1824" s="24">
        <f t="shared" si="525"/>
        <v>0</v>
      </c>
      <c r="Z1824" s="24">
        <f t="shared" si="530"/>
        <v>163</v>
      </c>
      <c r="AA1824" s="22">
        <f t="shared" si="531"/>
        <v>1.1571165644171779</v>
      </c>
      <c r="AB1824" s="22">
        <f t="shared" si="526"/>
        <v>13.885398773006134</v>
      </c>
      <c r="AC1824" s="22">
        <f t="shared" si="527"/>
        <v>174.72460122699388</v>
      </c>
      <c r="AD1824" s="22">
        <f t="shared" si="528"/>
        <v>-1.0398773006130568E-2</v>
      </c>
      <c r="AE1824" s="24"/>
      <c r="AF1824" s="4">
        <v>13.885398773006134</v>
      </c>
      <c r="AG1824" s="4">
        <v>0</v>
      </c>
      <c r="AH1824" s="4">
        <f t="shared" si="529"/>
        <v>13.885398773006134</v>
      </c>
    </row>
    <row r="1825" spans="1:34">
      <c r="A1825" s="16" t="s">
        <v>3931</v>
      </c>
      <c r="B1825" s="16" t="s">
        <v>515</v>
      </c>
      <c r="C1825" s="16" t="s">
        <v>3927</v>
      </c>
      <c r="D1825" s="19">
        <v>42217</v>
      </c>
      <c r="E1825" s="16" t="s">
        <v>111</v>
      </c>
      <c r="F1825" s="20">
        <v>20</v>
      </c>
      <c r="G1825" s="20">
        <v>0</v>
      </c>
      <c r="H1825" s="20">
        <v>12</v>
      </c>
      <c r="I1825" s="20">
        <v>11</v>
      </c>
      <c r="J1825" s="21">
        <f t="shared" si="519"/>
        <v>155</v>
      </c>
      <c r="K1825" s="22">
        <v>5866.13</v>
      </c>
      <c r="L1825" s="19">
        <v>44804</v>
      </c>
      <c r="M1825" s="22">
        <v>2077.61</v>
      </c>
      <c r="N1825" s="22">
        <v>3788.52</v>
      </c>
      <c r="O1825" s="22">
        <f t="shared" si="520"/>
        <v>3984.06</v>
      </c>
      <c r="P1825" s="22">
        <v>195.54</v>
      </c>
      <c r="Q1825" s="22">
        <f t="shared" si="521"/>
        <v>24.442499999999999</v>
      </c>
      <c r="R1825" s="22">
        <f t="shared" si="522"/>
        <v>97.77</v>
      </c>
      <c r="S1825" s="22">
        <f t="shared" si="523"/>
        <v>3690.75</v>
      </c>
      <c r="U1825" s="22">
        <v>3984.06</v>
      </c>
      <c r="V1825" s="23">
        <v>20</v>
      </c>
      <c r="W1825" s="41">
        <v>20</v>
      </c>
      <c r="X1825" s="23">
        <f t="shared" si="524"/>
        <v>0</v>
      </c>
      <c r="Y1825" s="24">
        <f t="shared" si="525"/>
        <v>0</v>
      </c>
      <c r="Z1825" s="24">
        <f t="shared" si="530"/>
        <v>163</v>
      </c>
      <c r="AA1825" s="22">
        <f t="shared" si="531"/>
        <v>24.442085889570553</v>
      </c>
      <c r="AB1825" s="22">
        <f t="shared" si="526"/>
        <v>293.30503067484665</v>
      </c>
      <c r="AC1825" s="22">
        <f t="shared" si="527"/>
        <v>3690.7549693251531</v>
      </c>
      <c r="AD1825" s="22">
        <f t="shared" si="528"/>
        <v>4.9693251530698035E-3</v>
      </c>
      <c r="AE1825" s="24"/>
      <c r="AF1825" s="4">
        <v>293.30503067484665</v>
      </c>
      <c r="AG1825" s="4">
        <v>0</v>
      </c>
      <c r="AH1825" s="4">
        <f t="shared" si="529"/>
        <v>293.30503067484665</v>
      </c>
    </row>
    <row r="1826" spans="1:34">
      <c r="A1826" s="16" t="s">
        <v>3932</v>
      </c>
      <c r="B1826" s="16" t="s">
        <v>515</v>
      </c>
      <c r="C1826" s="16" t="s">
        <v>3927</v>
      </c>
      <c r="D1826" s="19">
        <v>42248</v>
      </c>
      <c r="E1826" s="16" t="s">
        <v>111</v>
      </c>
      <c r="F1826" s="20">
        <v>20</v>
      </c>
      <c r="G1826" s="20">
        <v>0</v>
      </c>
      <c r="H1826" s="20">
        <v>13</v>
      </c>
      <c r="I1826" s="20">
        <v>0</v>
      </c>
      <c r="J1826" s="21">
        <f t="shared" si="519"/>
        <v>156</v>
      </c>
      <c r="K1826" s="22">
        <v>3371.87</v>
      </c>
      <c r="L1826" s="19">
        <v>44804</v>
      </c>
      <c r="M1826" s="22">
        <v>1180.1300000000001</v>
      </c>
      <c r="N1826" s="22">
        <v>2191.7399999999998</v>
      </c>
      <c r="O1826" s="22">
        <f t="shared" si="520"/>
        <v>2304.1299999999997</v>
      </c>
      <c r="P1826" s="22">
        <v>112.39</v>
      </c>
      <c r="Q1826" s="22">
        <f t="shared" si="521"/>
        <v>14.04875</v>
      </c>
      <c r="R1826" s="22">
        <f t="shared" si="522"/>
        <v>56.195</v>
      </c>
      <c r="S1826" s="22">
        <f t="shared" si="523"/>
        <v>2135.5449999999996</v>
      </c>
      <c r="U1826" s="22">
        <v>2304.1299999999997</v>
      </c>
      <c r="V1826" s="23">
        <v>20</v>
      </c>
      <c r="W1826" s="41">
        <v>20</v>
      </c>
      <c r="X1826" s="23">
        <f t="shared" si="524"/>
        <v>0</v>
      </c>
      <c r="Y1826" s="24">
        <f t="shared" si="525"/>
        <v>0</v>
      </c>
      <c r="Z1826" s="24">
        <f t="shared" si="530"/>
        <v>164</v>
      </c>
      <c r="AA1826" s="22">
        <f t="shared" si="531"/>
        <v>14.049573170731705</v>
      </c>
      <c r="AB1826" s="22">
        <f t="shared" si="526"/>
        <v>168.59487804878046</v>
      </c>
      <c r="AC1826" s="22">
        <f t="shared" si="527"/>
        <v>2135.535121951219</v>
      </c>
      <c r="AD1826" s="22">
        <f t="shared" si="528"/>
        <v>-9.8780487805925077E-3</v>
      </c>
      <c r="AE1826" s="24"/>
      <c r="AF1826" s="4">
        <v>168.59487804878046</v>
      </c>
      <c r="AG1826" s="4">
        <v>0</v>
      </c>
      <c r="AH1826" s="4">
        <f t="shared" si="529"/>
        <v>168.59487804878046</v>
      </c>
    </row>
    <row r="1827" spans="1:34">
      <c r="A1827" s="16" t="s">
        <v>3933</v>
      </c>
      <c r="B1827" s="16" t="s">
        <v>515</v>
      </c>
      <c r="C1827" s="16" t="s">
        <v>2794</v>
      </c>
      <c r="D1827" s="19">
        <v>42248</v>
      </c>
      <c r="E1827" s="16" t="s">
        <v>111</v>
      </c>
      <c r="F1827" s="20">
        <v>20</v>
      </c>
      <c r="G1827" s="20">
        <v>0</v>
      </c>
      <c r="H1827" s="20">
        <v>13</v>
      </c>
      <c r="I1827" s="20">
        <v>0</v>
      </c>
      <c r="J1827" s="21">
        <f t="shared" si="519"/>
        <v>156</v>
      </c>
      <c r="K1827" s="22">
        <v>656.5</v>
      </c>
      <c r="L1827" s="19">
        <v>44804</v>
      </c>
      <c r="M1827" s="22">
        <v>229.8</v>
      </c>
      <c r="N1827" s="22">
        <v>426.7</v>
      </c>
      <c r="O1827" s="22">
        <f t="shared" si="520"/>
        <v>448.58</v>
      </c>
      <c r="P1827" s="22">
        <v>21.88</v>
      </c>
      <c r="Q1827" s="22">
        <f t="shared" si="521"/>
        <v>2.7349999999999999</v>
      </c>
      <c r="R1827" s="22">
        <f t="shared" si="522"/>
        <v>10.94</v>
      </c>
      <c r="S1827" s="22">
        <f t="shared" si="523"/>
        <v>415.76</v>
      </c>
      <c r="U1827" s="22">
        <v>448.58</v>
      </c>
      <c r="V1827" s="23">
        <v>20</v>
      </c>
      <c r="W1827" s="41">
        <v>20</v>
      </c>
      <c r="X1827" s="23">
        <f t="shared" si="524"/>
        <v>0</v>
      </c>
      <c r="Y1827" s="24">
        <f t="shared" si="525"/>
        <v>0</v>
      </c>
      <c r="Z1827" s="24">
        <f t="shared" si="530"/>
        <v>164</v>
      </c>
      <c r="AA1827" s="22">
        <f t="shared" si="531"/>
        <v>2.7352439024390245</v>
      </c>
      <c r="AB1827" s="22">
        <f t="shared" si="526"/>
        <v>32.822926829268297</v>
      </c>
      <c r="AC1827" s="22">
        <f t="shared" si="527"/>
        <v>415.7570731707317</v>
      </c>
      <c r="AD1827" s="22">
        <f t="shared" si="528"/>
        <v>-2.926829268290021E-3</v>
      </c>
      <c r="AE1827" s="24"/>
      <c r="AF1827" s="4">
        <v>32.822926829268297</v>
      </c>
      <c r="AG1827" s="4">
        <v>0</v>
      </c>
      <c r="AH1827" s="4">
        <f t="shared" si="529"/>
        <v>32.822926829268297</v>
      </c>
    </row>
    <row r="1828" spans="1:34">
      <c r="A1828" s="16" t="s">
        <v>3934</v>
      </c>
      <c r="B1828" s="16" t="s">
        <v>515</v>
      </c>
      <c r="C1828" s="16" t="s">
        <v>2794</v>
      </c>
      <c r="D1828" s="19">
        <v>42278</v>
      </c>
      <c r="E1828" s="16" t="s">
        <v>111</v>
      </c>
      <c r="F1828" s="20">
        <v>20</v>
      </c>
      <c r="G1828" s="20">
        <v>0</v>
      </c>
      <c r="H1828" s="20">
        <v>13</v>
      </c>
      <c r="I1828" s="20">
        <v>1</v>
      </c>
      <c r="J1828" s="21">
        <f t="shared" si="519"/>
        <v>157</v>
      </c>
      <c r="K1828" s="22">
        <v>1279.1300000000001</v>
      </c>
      <c r="L1828" s="19">
        <v>44804</v>
      </c>
      <c r="M1828" s="22">
        <v>442.39</v>
      </c>
      <c r="N1828" s="22">
        <v>836.74</v>
      </c>
      <c r="O1828" s="22">
        <f t="shared" si="520"/>
        <v>879.38</v>
      </c>
      <c r="P1828" s="22">
        <v>42.64</v>
      </c>
      <c r="Q1828" s="22">
        <f t="shared" si="521"/>
        <v>5.33</v>
      </c>
      <c r="R1828" s="22">
        <f t="shared" si="522"/>
        <v>21.32</v>
      </c>
      <c r="S1828" s="22">
        <f t="shared" si="523"/>
        <v>815.42</v>
      </c>
      <c r="U1828" s="22">
        <v>879.38</v>
      </c>
      <c r="V1828" s="23">
        <v>20</v>
      </c>
      <c r="W1828" s="41">
        <v>20</v>
      </c>
      <c r="X1828" s="23">
        <f t="shared" si="524"/>
        <v>0</v>
      </c>
      <c r="Y1828" s="24">
        <f t="shared" si="525"/>
        <v>0</v>
      </c>
      <c r="Z1828" s="24">
        <f t="shared" si="530"/>
        <v>165</v>
      </c>
      <c r="AA1828" s="22">
        <f t="shared" si="531"/>
        <v>5.3295757575757579</v>
      </c>
      <c r="AB1828" s="22">
        <f t="shared" si="526"/>
        <v>63.954909090909098</v>
      </c>
      <c r="AC1828" s="22">
        <f t="shared" si="527"/>
        <v>815.42509090909084</v>
      </c>
      <c r="AD1828" s="22">
        <f t="shared" si="528"/>
        <v>5.0909090908817234E-3</v>
      </c>
      <c r="AE1828" s="24"/>
      <c r="AF1828" s="4">
        <v>63.954909090909098</v>
      </c>
      <c r="AG1828" s="4">
        <v>0</v>
      </c>
      <c r="AH1828" s="4">
        <f t="shared" si="529"/>
        <v>63.954909090909098</v>
      </c>
    </row>
    <row r="1829" spans="1:34">
      <c r="A1829" s="16" t="s">
        <v>3935</v>
      </c>
      <c r="B1829" s="16" t="s">
        <v>515</v>
      </c>
      <c r="C1829" s="16" t="s">
        <v>2794</v>
      </c>
      <c r="D1829" s="19">
        <v>42309</v>
      </c>
      <c r="E1829" s="16" t="s">
        <v>111</v>
      </c>
      <c r="F1829" s="20">
        <v>20</v>
      </c>
      <c r="G1829" s="20">
        <v>0</v>
      </c>
      <c r="H1829" s="20">
        <v>13</v>
      </c>
      <c r="I1829" s="20">
        <v>2</v>
      </c>
      <c r="J1829" s="21">
        <f t="shared" si="519"/>
        <v>158</v>
      </c>
      <c r="K1829" s="22">
        <v>942.36</v>
      </c>
      <c r="L1829" s="19">
        <v>44804</v>
      </c>
      <c r="M1829" s="22">
        <v>321.98</v>
      </c>
      <c r="N1829" s="22">
        <v>620.38</v>
      </c>
      <c r="O1829" s="22">
        <f t="shared" si="520"/>
        <v>651.79</v>
      </c>
      <c r="P1829" s="22">
        <v>31.41</v>
      </c>
      <c r="Q1829" s="22">
        <f t="shared" si="521"/>
        <v>3.92625</v>
      </c>
      <c r="R1829" s="22">
        <f t="shared" si="522"/>
        <v>15.705</v>
      </c>
      <c r="S1829" s="22">
        <f t="shared" si="523"/>
        <v>604.67499999999995</v>
      </c>
      <c r="U1829" s="22">
        <v>651.79</v>
      </c>
      <c r="V1829" s="23">
        <v>20</v>
      </c>
      <c r="W1829" s="41">
        <v>20</v>
      </c>
      <c r="X1829" s="23">
        <f t="shared" si="524"/>
        <v>0</v>
      </c>
      <c r="Y1829" s="24">
        <f t="shared" si="525"/>
        <v>0</v>
      </c>
      <c r="Z1829" s="24">
        <f t="shared" si="530"/>
        <v>166</v>
      </c>
      <c r="AA1829" s="22">
        <f t="shared" si="531"/>
        <v>3.9264457831325301</v>
      </c>
      <c r="AB1829" s="22">
        <f t="shared" si="526"/>
        <v>47.11734939759036</v>
      </c>
      <c r="AC1829" s="22">
        <f t="shared" si="527"/>
        <v>604.67265060240959</v>
      </c>
      <c r="AD1829" s="22">
        <f t="shared" si="528"/>
        <v>-2.3493975903647879E-3</v>
      </c>
      <c r="AE1829" s="24"/>
      <c r="AF1829" s="4">
        <v>47.11734939759036</v>
      </c>
      <c r="AG1829" s="4">
        <v>0</v>
      </c>
      <c r="AH1829" s="4">
        <f t="shared" si="529"/>
        <v>47.11734939759036</v>
      </c>
    </row>
    <row r="1830" spans="1:34">
      <c r="A1830" s="16" t="s">
        <v>3936</v>
      </c>
      <c r="B1830" s="16" t="s">
        <v>515</v>
      </c>
      <c r="C1830" s="16" t="s">
        <v>2794</v>
      </c>
      <c r="D1830" s="19">
        <v>42339</v>
      </c>
      <c r="E1830" s="16" t="s">
        <v>111</v>
      </c>
      <c r="F1830" s="20">
        <v>20</v>
      </c>
      <c r="G1830" s="20">
        <v>0</v>
      </c>
      <c r="H1830" s="20">
        <v>13</v>
      </c>
      <c r="I1830" s="20">
        <v>3</v>
      </c>
      <c r="J1830" s="21">
        <f t="shared" si="519"/>
        <v>159</v>
      </c>
      <c r="K1830" s="22">
        <v>1166.8399999999999</v>
      </c>
      <c r="L1830" s="19">
        <v>44804</v>
      </c>
      <c r="M1830" s="22">
        <v>393.79</v>
      </c>
      <c r="N1830" s="22">
        <v>773.05</v>
      </c>
      <c r="O1830" s="22">
        <f t="shared" si="520"/>
        <v>811.93999999999994</v>
      </c>
      <c r="P1830" s="22">
        <v>38.89</v>
      </c>
      <c r="Q1830" s="22">
        <f t="shared" si="521"/>
        <v>4.8612500000000001</v>
      </c>
      <c r="R1830" s="22">
        <f t="shared" si="522"/>
        <v>19.445</v>
      </c>
      <c r="S1830" s="22">
        <f t="shared" si="523"/>
        <v>753.6049999999999</v>
      </c>
      <c r="U1830" s="22">
        <v>811.93999999999994</v>
      </c>
      <c r="V1830" s="23">
        <v>20</v>
      </c>
      <c r="W1830" s="41">
        <v>20</v>
      </c>
      <c r="X1830" s="23">
        <f t="shared" si="524"/>
        <v>0</v>
      </c>
      <c r="Y1830" s="24">
        <f t="shared" si="525"/>
        <v>0</v>
      </c>
      <c r="Z1830" s="24">
        <f t="shared" si="530"/>
        <v>167</v>
      </c>
      <c r="AA1830" s="22">
        <f t="shared" si="531"/>
        <v>4.8619161676646705</v>
      </c>
      <c r="AB1830" s="22">
        <f t="shared" si="526"/>
        <v>58.342994011976046</v>
      </c>
      <c r="AC1830" s="22">
        <f t="shared" si="527"/>
        <v>753.59700598802385</v>
      </c>
      <c r="AD1830" s="22">
        <f t="shared" si="528"/>
        <v>-7.9940119760522066E-3</v>
      </c>
      <c r="AE1830" s="24"/>
      <c r="AF1830" s="4">
        <v>58.342994011976046</v>
      </c>
      <c r="AG1830" s="4">
        <v>0</v>
      </c>
      <c r="AH1830" s="4">
        <f t="shared" si="529"/>
        <v>58.342994011976046</v>
      </c>
    </row>
    <row r="1831" spans="1:34">
      <c r="A1831" s="16" t="s">
        <v>3937</v>
      </c>
      <c r="B1831" s="16" t="s">
        <v>515</v>
      </c>
      <c r="C1831" s="16" t="s">
        <v>3938</v>
      </c>
      <c r="D1831" s="19">
        <v>42370</v>
      </c>
      <c r="E1831" s="16" t="s">
        <v>111</v>
      </c>
      <c r="F1831" s="20">
        <v>20</v>
      </c>
      <c r="G1831" s="20">
        <v>0</v>
      </c>
      <c r="H1831" s="20">
        <v>13</v>
      </c>
      <c r="I1831" s="20">
        <v>4</v>
      </c>
      <c r="J1831" s="21">
        <f t="shared" si="519"/>
        <v>160</v>
      </c>
      <c r="K1831" s="22">
        <v>8268.01</v>
      </c>
      <c r="L1831" s="19">
        <v>44804</v>
      </c>
      <c r="M1831" s="22">
        <v>2756</v>
      </c>
      <c r="N1831" s="22">
        <v>5512.01</v>
      </c>
      <c r="O1831" s="22">
        <f t="shared" si="520"/>
        <v>5787.6100000000006</v>
      </c>
      <c r="P1831" s="22">
        <v>275.60000000000002</v>
      </c>
      <c r="Q1831" s="22">
        <f t="shared" si="521"/>
        <v>34.450000000000003</v>
      </c>
      <c r="R1831" s="22">
        <f t="shared" si="522"/>
        <v>137.80000000000001</v>
      </c>
      <c r="S1831" s="22">
        <f t="shared" si="523"/>
        <v>5374.21</v>
      </c>
      <c r="U1831" s="22">
        <v>5787.6100000000006</v>
      </c>
      <c r="V1831" s="23">
        <v>20</v>
      </c>
      <c r="W1831" s="41">
        <v>20</v>
      </c>
      <c r="X1831" s="23">
        <f t="shared" si="524"/>
        <v>0</v>
      </c>
      <c r="Y1831" s="24">
        <f t="shared" si="525"/>
        <v>0</v>
      </c>
      <c r="Z1831" s="24">
        <f t="shared" si="530"/>
        <v>168</v>
      </c>
      <c r="AA1831" s="22">
        <f t="shared" si="531"/>
        <v>34.450059523809529</v>
      </c>
      <c r="AB1831" s="22">
        <f t="shared" si="526"/>
        <v>413.40071428571434</v>
      </c>
      <c r="AC1831" s="22">
        <f t="shared" si="527"/>
        <v>5374.2092857142861</v>
      </c>
      <c r="AD1831" s="22">
        <f t="shared" si="528"/>
        <v>-7.1428571391152218E-4</v>
      </c>
      <c r="AE1831" s="24"/>
      <c r="AF1831" s="4">
        <v>413.40071428571434</v>
      </c>
      <c r="AG1831" s="4">
        <v>0</v>
      </c>
      <c r="AH1831" s="4">
        <f t="shared" si="529"/>
        <v>413.40071428571434</v>
      </c>
    </row>
    <row r="1832" spans="1:34">
      <c r="A1832" s="16" t="s">
        <v>3939</v>
      </c>
      <c r="B1832" s="16" t="s">
        <v>515</v>
      </c>
      <c r="C1832" s="16" t="s">
        <v>2794</v>
      </c>
      <c r="D1832" s="19">
        <v>42370</v>
      </c>
      <c r="E1832" s="16" t="s">
        <v>111</v>
      </c>
      <c r="F1832" s="20">
        <v>20</v>
      </c>
      <c r="G1832" s="20">
        <v>0</v>
      </c>
      <c r="H1832" s="20">
        <v>13</v>
      </c>
      <c r="I1832" s="20">
        <v>4</v>
      </c>
      <c r="J1832" s="21">
        <f t="shared" si="519"/>
        <v>160</v>
      </c>
      <c r="K1832" s="22">
        <v>333.55</v>
      </c>
      <c r="L1832" s="19">
        <v>44804</v>
      </c>
      <c r="M1832" s="22">
        <v>111.2</v>
      </c>
      <c r="N1832" s="22">
        <v>222.35</v>
      </c>
      <c r="O1832" s="22">
        <f t="shared" si="520"/>
        <v>233.47</v>
      </c>
      <c r="P1832" s="22">
        <v>11.12</v>
      </c>
      <c r="Q1832" s="22">
        <f t="shared" si="521"/>
        <v>1.39</v>
      </c>
      <c r="R1832" s="22">
        <f t="shared" si="522"/>
        <v>5.56</v>
      </c>
      <c r="S1832" s="22">
        <f t="shared" si="523"/>
        <v>216.79</v>
      </c>
      <c r="U1832" s="22">
        <v>233.47</v>
      </c>
      <c r="V1832" s="23">
        <v>20</v>
      </c>
      <c r="W1832" s="41">
        <v>20</v>
      </c>
      <c r="X1832" s="23">
        <f t="shared" si="524"/>
        <v>0</v>
      </c>
      <c r="Y1832" s="24">
        <f t="shared" si="525"/>
        <v>0</v>
      </c>
      <c r="Z1832" s="24">
        <f t="shared" si="530"/>
        <v>168</v>
      </c>
      <c r="AA1832" s="22">
        <f t="shared" si="531"/>
        <v>1.389702380952381</v>
      </c>
      <c r="AB1832" s="22">
        <f t="shared" si="526"/>
        <v>16.676428571428573</v>
      </c>
      <c r="AC1832" s="22">
        <f t="shared" si="527"/>
        <v>216.79357142857143</v>
      </c>
      <c r="AD1832" s="22">
        <f t="shared" si="528"/>
        <v>3.5714285714334437E-3</v>
      </c>
      <c r="AE1832" s="24"/>
      <c r="AF1832" s="4">
        <v>16.676428571428573</v>
      </c>
      <c r="AG1832" s="4">
        <v>0</v>
      </c>
      <c r="AH1832" s="4">
        <f t="shared" si="529"/>
        <v>16.676428571428573</v>
      </c>
    </row>
    <row r="1833" spans="1:34">
      <c r="A1833" s="16" t="s">
        <v>3940</v>
      </c>
      <c r="B1833" s="16" t="s">
        <v>515</v>
      </c>
      <c r="C1833" s="16" t="s">
        <v>3941</v>
      </c>
      <c r="D1833" s="19">
        <v>42401</v>
      </c>
      <c r="E1833" s="16" t="s">
        <v>111</v>
      </c>
      <c r="F1833" s="20">
        <v>20</v>
      </c>
      <c r="G1833" s="20">
        <v>0</v>
      </c>
      <c r="H1833" s="20">
        <v>13</v>
      </c>
      <c r="I1833" s="20">
        <v>5</v>
      </c>
      <c r="J1833" s="21">
        <f t="shared" si="519"/>
        <v>161</v>
      </c>
      <c r="K1833" s="22">
        <v>15631.94</v>
      </c>
      <c r="L1833" s="19">
        <v>44804</v>
      </c>
      <c r="M1833" s="22">
        <v>5145.5200000000004</v>
      </c>
      <c r="N1833" s="22">
        <v>10486.42</v>
      </c>
      <c r="O1833" s="22">
        <f t="shared" si="520"/>
        <v>11007.48</v>
      </c>
      <c r="P1833" s="22">
        <v>521.05999999999995</v>
      </c>
      <c r="Q1833" s="22">
        <f t="shared" si="521"/>
        <v>65.132499999999993</v>
      </c>
      <c r="R1833" s="22">
        <f t="shared" si="522"/>
        <v>260.52999999999997</v>
      </c>
      <c r="S1833" s="22">
        <f t="shared" si="523"/>
        <v>10225.89</v>
      </c>
      <c r="U1833" s="22">
        <v>11007.48</v>
      </c>
      <c r="V1833" s="23">
        <v>20</v>
      </c>
      <c r="W1833" s="41">
        <v>20</v>
      </c>
      <c r="X1833" s="23">
        <f t="shared" si="524"/>
        <v>0</v>
      </c>
      <c r="Y1833" s="24">
        <f t="shared" si="525"/>
        <v>0</v>
      </c>
      <c r="Z1833" s="24">
        <f t="shared" si="530"/>
        <v>169</v>
      </c>
      <c r="AA1833" s="22">
        <f t="shared" si="531"/>
        <v>65.133017751479287</v>
      </c>
      <c r="AB1833" s="22">
        <f t="shared" si="526"/>
        <v>781.59621301775144</v>
      </c>
      <c r="AC1833" s="22">
        <f t="shared" si="527"/>
        <v>10225.883786982247</v>
      </c>
      <c r="AD1833" s="22">
        <f t="shared" si="528"/>
        <v>-6.2130177520884899E-3</v>
      </c>
      <c r="AE1833" s="24"/>
      <c r="AF1833" s="4">
        <v>781.59621301775144</v>
      </c>
      <c r="AG1833" s="4">
        <v>0</v>
      </c>
      <c r="AH1833" s="4">
        <f t="shared" si="529"/>
        <v>781.59621301775144</v>
      </c>
    </row>
    <row r="1834" spans="1:34">
      <c r="A1834" s="16" t="s">
        <v>3942</v>
      </c>
      <c r="B1834" s="16" t="s">
        <v>515</v>
      </c>
      <c r="C1834" s="16" t="s">
        <v>3938</v>
      </c>
      <c r="D1834" s="19">
        <v>42401</v>
      </c>
      <c r="E1834" s="16" t="s">
        <v>111</v>
      </c>
      <c r="F1834" s="20">
        <v>20</v>
      </c>
      <c r="G1834" s="20">
        <v>0</v>
      </c>
      <c r="H1834" s="20">
        <v>13</v>
      </c>
      <c r="I1834" s="20">
        <v>5</v>
      </c>
      <c r="J1834" s="21">
        <f t="shared" si="519"/>
        <v>161</v>
      </c>
      <c r="K1834" s="22">
        <v>369.52</v>
      </c>
      <c r="L1834" s="19">
        <v>44804</v>
      </c>
      <c r="M1834" s="22">
        <v>121.66</v>
      </c>
      <c r="N1834" s="22">
        <v>247.86</v>
      </c>
      <c r="O1834" s="22">
        <f t="shared" si="520"/>
        <v>260.18</v>
      </c>
      <c r="P1834" s="22">
        <v>12.32</v>
      </c>
      <c r="Q1834" s="22">
        <f t="shared" si="521"/>
        <v>1.54</v>
      </c>
      <c r="R1834" s="22">
        <f t="shared" si="522"/>
        <v>6.16</v>
      </c>
      <c r="S1834" s="22">
        <f t="shared" si="523"/>
        <v>241.70000000000002</v>
      </c>
      <c r="U1834" s="22">
        <v>260.18</v>
      </c>
      <c r="V1834" s="23">
        <v>20</v>
      </c>
      <c r="W1834" s="41">
        <v>20</v>
      </c>
      <c r="X1834" s="23">
        <f t="shared" si="524"/>
        <v>0</v>
      </c>
      <c r="Y1834" s="24">
        <f t="shared" si="525"/>
        <v>0</v>
      </c>
      <c r="Z1834" s="24">
        <f t="shared" si="530"/>
        <v>169</v>
      </c>
      <c r="AA1834" s="22">
        <f t="shared" si="531"/>
        <v>1.539526627218935</v>
      </c>
      <c r="AB1834" s="22">
        <f t="shared" si="526"/>
        <v>18.47431952662722</v>
      </c>
      <c r="AC1834" s="22">
        <f t="shared" si="527"/>
        <v>241.70568047337278</v>
      </c>
      <c r="AD1834" s="22">
        <f t="shared" si="528"/>
        <v>5.6804733727631174E-3</v>
      </c>
      <c r="AE1834" s="24"/>
      <c r="AF1834" s="4">
        <v>18.47431952662722</v>
      </c>
      <c r="AG1834" s="4">
        <v>0</v>
      </c>
      <c r="AH1834" s="4">
        <f t="shared" si="529"/>
        <v>18.47431952662722</v>
      </c>
    </row>
    <row r="1835" spans="1:34">
      <c r="A1835" s="16" t="s">
        <v>3943</v>
      </c>
      <c r="B1835" s="16" t="s">
        <v>515</v>
      </c>
      <c r="C1835" s="16" t="s">
        <v>2794</v>
      </c>
      <c r="D1835" s="19">
        <v>42401</v>
      </c>
      <c r="E1835" s="16" t="s">
        <v>111</v>
      </c>
      <c r="F1835" s="20">
        <v>20</v>
      </c>
      <c r="G1835" s="20">
        <v>0</v>
      </c>
      <c r="H1835" s="20">
        <v>13</v>
      </c>
      <c r="I1835" s="20">
        <v>5</v>
      </c>
      <c r="J1835" s="21">
        <f t="shared" si="519"/>
        <v>161</v>
      </c>
      <c r="K1835" s="22">
        <v>558.65</v>
      </c>
      <c r="L1835" s="19">
        <v>44804</v>
      </c>
      <c r="M1835" s="22">
        <v>183.88</v>
      </c>
      <c r="N1835" s="22">
        <v>374.77</v>
      </c>
      <c r="O1835" s="22">
        <f t="shared" si="520"/>
        <v>393.39</v>
      </c>
      <c r="P1835" s="22">
        <v>18.62</v>
      </c>
      <c r="Q1835" s="22">
        <f t="shared" si="521"/>
        <v>2.3275000000000001</v>
      </c>
      <c r="R1835" s="22">
        <f t="shared" si="522"/>
        <v>9.31</v>
      </c>
      <c r="S1835" s="22">
        <f t="shared" si="523"/>
        <v>365.46</v>
      </c>
      <c r="U1835" s="22">
        <v>393.39</v>
      </c>
      <c r="V1835" s="23">
        <v>20</v>
      </c>
      <c r="W1835" s="41">
        <v>20</v>
      </c>
      <c r="X1835" s="23">
        <f t="shared" si="524"/>
        <v>0</v>
      </c>
      <c r="Y1835" s="24">
        <f t="shared" si="525"/>
        <v>0</v>
      </c>
      <c r="Z1835" s="24">
        <f t="shared" si="530"/>
        <v>169</v>
      </c>
      <c r="AA1835" s="22">
        <f t="shared" si="531"/>
        <v>2.3277514792899408</v>
      </c>
      <c r="AB1835" s="22">
        <f t="shared" si="526"/>
        <v>27.933017751479291</v>
      </c>
      <c r="AC1835" s="22">
        <f t="shared" si="527"/>
        <v>365.45698224852072</v>
      </c>
      <c r="AD1835" s="22">
        <f t="shared" si="528"/>
        <v>-3.0177514792626425E-3</v>
      </c>
      <c r="AE1835" s="24"/>
      <c r="AF1835" s="4">
        <v>27.933017751479291</v>
      </c>
      <c r="AG1835" s="4">
        <v>0</v>
      </c>
      <c r="AH1835" s="4">
        <f t="shared" si="529"/>
        <v>27.933017751479291</v>
      </c>
    </row>
    <row r="1836" spans="1:34">
      <c r="A1836" s="16" t="s">
        <v>3944</v>
      </c>
      <c r="B1836" s="16" t="s">
        <v>515</v>
      </c>
      <c r="C1836" s="16" t="s">
        <v>3938</v>
      </c>
      <c r="D1836" s="19">
        <v>42430</v>
      </c>
      <c r="E1836" s="16" t="s">
        <v>111</v>
      </c>
      <c r="F1836" s="20">
        <v>20</v>
      </c>
      <c r="G1836" s="20">
        <v>0</v>
      </c>
      <c r="H1836" s="20">
        <v>13</v>
      </c>
      <c r="I1836" s="20">
        <v>6</v>
      </c>
      <c r="J1836" s="21">
        <f t="shared" si="519"/>
        <v>162</v>
      </c>
      <c r="K1836" s="22">
        <v>923.8</v>
      </c>
      <c r="L1836" s="19">
        <v>44804</v>
      </c>
      <c r="M1836" s="22">
        <v>300.23</v>
      </c>
      <c r="N1836" s="22">
        <v>623.57000000000005</v>
      </c>
      <c r="O1836" s="22">
        <f t="shared" si="520"/>
        <v>654.36</v>
      </c>
      <c r="P1836" s="22">
        <v>30.79</v>
      </c>
      <c r="Q1836" s="22">
        <f t="shared" si="521"/>
        <v>3.8487499999999999</v>
      </c>
      <c r="R1836" s="22">
        <f t="shared" si="522"/>
        <v>15.395</v>
      </c>
      <c r="S1836" s="22">
        <f t="shared" si="523"/>
        <v>608.17500000000007</v>
      </c>
      <c r="U1836" s="22">
        <v>654.36</v>
      </c>
      <c r="V1836" s="23">
        <v>20</v>
      </c>
      <c r="W1836" s="41">
        <v>20</v>
      </c>
      <c r="X1836" s="23">
        <f t="shared" si="524"/>
        <v>0</v>
      </c>
      <c r="Y1836" s="24">
        <f t="shared" si="525"/>
        <v>0</v>
      </c>
      <c r="Z1836" s="24">
        <f t="shared" si="530"/>
        <v>170</v>
      </c>
      <c r="AA1836" s="22">
        <f t="shared" si="531"/>
        <v>3.8491764705882354</v>
      </c>
      <c r="AB1836" s="22">
        <f t="shared" si="526"/>
        <v>46.190117647058827</v>
      </c>
      <c r="AC1836" s="22">
        <f t="shared" si="527"/>
        <v>608.16988235294116</v>
      </c>
      <c r="AD1836" s="22">
        <f t="shared" si="528"/>
        <v>-5.1176470589098244E-3</v>
      </c>
      <c r="AE1836" s="24"/>
      <c r="AF1836" s="4">
        <v>46.190117647058827</v>
      </c>
      <c r="AG1836" s="4">
        <v>0</v>
      </c>
      <c r="AH1836" s="4">
        <f t="shared" si="529"/>
        <v>46.190117647058827</v>
      </c>
    </row>
    <row r="1837" spans="1:34">
      <c r="A1837" s="16" t="s">
        <v>3945</v>
      </c>
      <c r="B1837" s="16" t="s">
        <v>515</v>
      </c>
      <c r="C1837" s="16" t="s">
        <v>2794</v>
      </c>
      <c r="D1837" s="19">
        <v>42430</v>
      </c>
      <c r="E1837" s="16" t="s">
        <v>111</v>
      </c>
      <c r="F1837" s="20">
        <v>20</v>
      </c>
      <c r="G1837" s="20">
        <v>0</v>
      </c>
      <c r="H1837" s="20">
        <v>13</v>
      </c>
      <c r="I1837" s="20">
        <v>6</v>
      </c>
      <c r="J1837" s="21">
        <f t="shared" si="519"/>
        <v>162</v>
      </c>
      <c r="K1837" s="22">
        <v>264.49</v>
      </c>
      <c r="L1837" s="19">
        <v>44804</v>
      </c>
      <c r="M1837" s="22">
        <v>85.99</v>
      </c>
      <c r="N1837" s="22">
        <v>178.5</v>
      </c>
      <c r="O1837" s="22">
        <f t="shared" si="520"/>
        <v>187.32</v>
      </c>
      <c r="P1837" s="22">
        <v>8.82</v>
      </c>
      <c r="Q1837" s="22">
        <f t="shared" si="521"/>
        <v>1.1025</v>
      </c>
      <c r="R1837" s="22">
        <f t="shared" si="522"/>
        <v>4.41</v>
      </c>
      <c r="S1837" s="22">
        <f t="shared" si="523"/>
        <v>174.09</v>
      </c>
      <c r="U1837" s="22">
        <v>187.32</v>
      </c>
      <c r="V1837" s="23">
        <v>20</v>
      </c>
      <c r="W1837" s="41">
        <v>20</v>
      </c>
      <c r="X1837" s="23">
        <f t="shared" si="524"/>
        <v>0</v>
      </c>
      <c r="Y1837" s="24">
        <f t="shared" si="525"/>
        <v>0</v>
      </c>
      <c r="Z1837" s="24">
        <f t="shared" si="530"/>
        <v>170</v>
      </c>
      <c r="AA1837" s="22">
        <f t="shared" si="531"/>
        <v>1.1018823529411765</v>
      </c>
      <c r="AB1837" s="22">
        <f t="shared" si="526"/>
        <v>13.222588235294118</v>
      </c>
      <c r="AC1837" s="22">
        <f t="shared" si="527"/>
        <v>174.09741176470587</v>
      </c>
      <c r="AD1837" s="22">
        <f t="shared" si="528"/>
        <v>7.4117647058642433E-3</v>
      </c>
      <c r="AE1837" s="24"/>
      <c r="AF1837" s="4">
        <v>13.222588235294118</v>
      </c>
      <c r="AG1837" s="4">
        <v>0</v>
      </c>
      <c r="AH1837" s="4">
        <f t="shared" si="529"/>
        <v>13.222588235294118</v>
      </c>
    </row>
    <row r="1838" spans="1:34">
      <c r="A1838" s="16" t="s">
        <v>3946</v>
      </c>
      <c r="B1838" s="16" t="s">
        <v>515</v>
      </c>
      <c r="C1838" s="16" t="s">
        <v>2794</v>
      </c>
      <c r="D1838" s="19">
        <v>42461</v>
      </c>
      <c r="E1838" s="16" t="s">
        <v>111</v>
      </c>
      <c r="F1838" s="20">
        <v>20</v>
      </c>
      <c r="G1838" s="20">
        <v>0</v>
      </c>
      <c r="H1838" s="20">
        <v>13</v>
      </c>
      <c r="I1838" s="20">
        <v>7</v>
      </c>
      <c r="J1838" s="21">
        <f t="shared" si="519"/>
        <v>163</v>
      </c>
      <c r="K1838" s="22">
        <v>1499.09</v>
      </c>
      <c r="L1838" s="19">
        <v>44804</v>
      </c>
      <c r="M1838" s="22">
        <v>480.99</v>
      </c>
      <c r="N1838" s="22">
        <v>1018.1</v>
      </c>
      <c r="O1838" s="22">
        <f t="shared" si="520"/>
        <v>1068.07</v>
      </c>
      <c r="P1838" s="22">
        <v>49.97</v>
      </c>
      <c r="Q1838" s="22">
        <f t="shared" si="521"/>
        <v>6.2462499999999999</v>
      </c>
      <c r="R1838" s="22">
        <f t="shared" si="522"/>
        <v>24.984999999999999</v>
      </c>
      <c r="S1838" s="22">
        <f t="shared" si="523"/>
        <v>993.1149999999999</v>
      </c>
      <c r="U1838" s="22">
        <v>1068.07</v>
      </c>
      <c r="V1838" s="23">
        <v>20</v>
      </c>
      <c r="W1838" s="41">
        <v>20</v>
      </c>
      <c r="X1838" s="23">
        <f t="shared" si="524"/>
        <v>0</v>
      </c>
      <c r="Y1838" s="24">
        <f t="shared" si="525"/>
        <v>0</v>
      </c>
      <c r="Z1838" s="24">
        <f t="shared" si="530"/>
        <v>171</v>
      </c>
      <c r="AA1838" s="22">
        <f t="shared" si="531"/>
        <v>6.2460233918128649</v>
      </c>
      <c r="AB1838" s="22">
        <f t="shared" si="526"/>
        <v>74.952280701754376</v>
      </c>
      <c r="AC1838" s="22">
        <f t="shared" si="527"/>
        <v>993.11771929824556</v>
      </c>
      <c r="AD1838" s="22">
        <f t="shared" si="528"/>
        <v>2.7192982456654136E-3</v>
      </c>
      <c r="AE1838" s="24"/>
      <c r="AF1838" s="4">
        <v>74.952280701754376</v>
      </c>
      <c r="AG1838" s="4">
        <v>0</v>
      </c>
      <c r="AH1838" s="4">
        <f t="shared" si="529"/>
        <v>74.952280701754376</v>
      </c>
    </row>
    <row r="1839" spans="1:34">
      <c r="A1839" s="16" t="s">
        <v>3947</v>
      </c>
      <c r="B1839" s="16" t="s">
        <v>515</v>
      </c>
      <c r="C1839" s="16" t="s">
        <v>3938</v>
      </c>
      <c r="D1839" s="19">
        <v>42491</v>
      </c>
      <c r="E1839" s="16" t="s">
        <v>111</v>
      </c>
      <c r="F1839" s="20">
        <v>20</v>
      </c>
      <c r="G1839" s="20">
        <v>0</v>
      </c>
      <c r="H1839" s="20">
        <v>13</v>
      </c>
      <c r="I1839" s="20">
        <v>8</v>
      </c>
      <c r="J1839" s="21">
        <f t="shared" si="519"/>
        <v>164</v>
      </c>
      <c r="K1839" s="22">
        <v>20739.310000000001</v>
      </c>
      <c r="L1839" s="19">
        <v>44804</v>
      </c>
      <c r="M1839" s="22">
        <v>6567.47</v>
      </c>
      <c r="N1839" s="22">
        <v>14171.84</v>
      </c>
      <c r="O1839" s="22">
        <f t="shared" si="520"/>
        <v>14863.15</v>
      </c>
      <c r="P1839" s="22">
        <v>691.31</v>
      </c>
      <c r="Q1839" s="22">
        <f t="shared" si="521"/>
        <v>86.413749999999993</v>
      </c>
      <c r="R1839" s="22">
        <f t="shared" si="522"/>
        <v>345.65499999999997</v>
      </c>
      <c r="S1839" s="22">
        <f t="shared" si="523"/>
        <v>13826.184999999999</v>
      </c>
      <c r="U1839" s="22">
        <v>14863.15</v>
      </c>
      <c r="V1839" s="23">
        <v>20</v>
      </c>
      <c r="W1839" s="41">
        <v>20</v>
      </c>
      <c r="X1839" s="23">
        <f t="shared" si="524"/>
        <v>0</v>
      </c>
      <c r="Y1839" s="24">
        <f t="shared" si="525"/>
        <v>0</v>
      </c>
      <c r="Z1839" s="24">
        <f t="shared" si="530"/>
        <v>172</v>
      </c>
      <c r="AA1839" s="22">
        <f t="shared" si="531"/>
        <v>86.413662790697671</v>
      </c>
      <c r="AB1839" s="22">
        <f t="shared" si="526"/>
        <v>1036.963953488372</v>
      </c>
      <c r="AC1839" s="22">
        <f t="shared" si="527"/>
        <v>13826.186046511628</v>
      </c>
      <c r="AD1839" s="22">
        <f t="shared" si="528"/>
        <v>1.0465116283739917E-3</v>
      </c>
      <c r="AE1839" s="24"/>
      <c r="AF1839" s="4">
        <v>1036.963953488372</v>
      </c>
      <c r="AG1839" s="4">
        <v>0</v>
      </c>
      <c r="AH1839" s="4">
        <f t="shared" si="529"/>
        <v>1036.963953488372</v>
      </c>
    </row>
    <row r="1840" spans="1:34">
      <c r="A1840" s="16" t="s">
        <v>3948</v>
      </c>
      <c r="B1840" s="16" t="s">
        <v>515</v>
      </c>
      <c r="C1840" s="16" t="s">
        <v>3938</v>
      </c>
      <c r="D1840" s="19">
        <v>42491</v>
      </c>
      <c r="E1840" s="16" t="s">
        <v>111</v>
      </c>
      <c r="F1840" s="20">
        <v>20</v>
      </c>
      <c r="G1840" s="20">
        <v>0</v>
      </c>
      <c r="H1840" s="20">
        <v>13</v>
      </c>
      <c r="I1840" s="20">
        <v>8</v>
      </c>
      <c r="J1840" s="21">
        <f t="shared" si="519"/>
        <v>164</v>
      </c>
      <c r="K1840" s="22">
        <v>1570.46</v>
      </c>
      <c r="L1840" s="19">
        <v>44804</v>
      </c>
      <c r="M1840" s="22">
        <v>497.29</v>
      </c>
      <c r="N1840" s="22">
        <v>1073.17</v>
      </c>
      <c r="O1840" s="22">
        <f t="shared" si="520"/>
        <v>1125.51</v>
      </c>
      <c r="P1840" s="22">
        <v>52.34</v>
      </c>
      <c r="Q1840" s="22">
        <f t="shared" si="521"/>
        <v>6.5425000000000004</v>
      </c>
      <c r="R1840" s="22">
        <f t="shared" si="522"/>
        <v>26.17</v>
      </c>
      <c r="S1840" s="22">
        <f t="shared" si="523"/>
        <v>1047</v>
      </c>
      <c r="U1840" s="22">
        <v>1125.51</v>
      </c>
      <c r="V1840" s="23">
        <v>20</v>
      </c>
      <c r="W1840" s="41">
        <v>20</v>
      </c>
      <c r="X1840" s="23">
        <f t="shared" si="524"/>
        <v>0</v>
      </c>
      <c r="Y1840" s="24">
        <f t="shared" si="525"/>
        <v>0</v>
      </c>
      <c r="Z1840" s="24">
        <f t="shared" si="530"/>
        <v>172</v>
      </c>
      <c r="AA1840" s="22">
        <f t="shared" si="531"/>
        <v>6.5436627906976748</v>
      </c>
      <c r="AB1840" s="22">
        <f t="shared" si="526"/>
        <v>78.523953488372101</v>
      </c>
      <c r="AC1840" s="22">
        <f t="shared" si="527"/>
        <v>1046.9860465116278</v>
      </c>
      <c r="AD1840" s="22">
        <f t="shared" si="528"/>
        <v>-1.39534883721808E-2</v>
      </c>
      <c r="AE1840" s="24"/>
      <c r="AF1840" s="4">
        <v>78.523953488372101</v>
      </c>
      <c r="AG1840" s="4">
        <v>0</v>
      </c>
      <c r="AH1840" s="4">
        <f t="shared" si="529"/>
        <v>78.523953488372101</v>
      </c>
    </row>
    <row r="1841" spans="1:34">
      <c r="A1841" s="16" t="s">
        <v>3949</v>
      </c>
      <c r="B1841" s="16" t="s">
        <v>515</v>
      </c>
      <c r="C1841" s="16" t="s">
        <v>2794</v>
      </c>
      <c r="D1841" s="19">
        <v>42491</v>
      </c>
      <c r="E1841" s="16" t="s">
        <v>111</v>
      </c>
      <c r="F1841" s="20">
        <v>20</v>
      </c>
      <c r="G1841" s="20">
        <v>0</v>
      </c>
      <c r="H1841" s="20">
        <v>13</v>
      </c>
      <c r="I1841" s="20">
        <v>8</v>
      </c>
      <c r="J1841" s="21">
        <f t="shared" si="519"/>
        <v>164</v>
      </c>
      <c r="K1841" s="22">
        <v>156.62</v>
      </c>
      <c r="L1841" s="19">
        <v>44804</v>
      </c>
      <c r="M1841" s="22">
        <v>49.59</v>
      </c>
      <c r="N1841" s="22">
        <v>107.03</v>
      </c>
      <c r="O1841" s="22">
        <f t="shared" si="520"/>
        <v>112.25</v>
      </c>
      <c r="P1841" s="22">
        <v>5.22</v>
      </c>
      <c r="Q1841" s="22">
        <f t="shared" si="521"/>
        <v>0.65249999999999997</v>
      </c>
      <c r="R1841" s="22">
        <f t="shared" si="522"/>
        <v>2.61</v>
      </c>
      <c r="S1841" s="22">
        <f t="shared" si="523"/>
        <v>104.42</v>
      </c>
      <c r="U1841" s="22">
        <v>112.25</v>
      </c>
      <c r="V1841" s="23">
        <v>20</v>
      </c>
      <c r="W1841" s="41">
        <v>20</v>
      </c>
      <c r="X1841" s="23">
        <f t="shared" si="524"/>
        <v>0</v>
      </c>
      <c r="Y1841" s="24">
        <f t="shared" si="525"/>
        <v>0</v>
      </c>
      <c r="Z1841" s="24">
        <f t="shared" si="530"/>
        <v>172</v>
      </c>
      <c r="AA1841" s="22">
        <f t="shared" si="531"/>
        <v>0.65261627906976749</v>
      </c>
      <c r="AB1841" s="22">
        <f t="shared" si="526"/>
        <v>7.8313953488372103</v>
      </c>
      <c r="AC1841" s="22">
        <f t="shared" si="527"/>
        <v>104.41860465116279</v>
      </c>
      <c r="AD1841" s="22">
        <f t="shared" si="528"/>
        <v>-1.3953488372067113E-3</v>
      </c>
      <c r="AE1841" s="24"/>
      <c r="AF1841" s="4">
        <v>7.8313953488372103</v>
      </c>
      <c r="AG1841" s="4">
        <v>0</v>
      </c>
      <c r="AH1841" s="4">
        <f t="shared" si="529"/>
        <v>7.8313953488372103</v>
      </c>
    </row>
    <row r="1842" spans="1:34">
      <c r="A1842" s="16" t="s">
        <v>3950</v>
      </c>
      <c r="B1842" s="16" t="s">
        <v>515</v>
      </c>
      <c r="C1842" s="16" t="s">
        <v>3938</v>
      </c>
      <c r="D1842" s="19">
        <v>42522</v>
      </c>
      <c r="E1842" s="16" t="s">
        <v>111</v>
      </c>
      <c r="F1842" s="20">
        <v>20</v>
      </c>
      <c r="G1842" s="20">
        <v>0</v>
      </c>
      <c r="H1842" s="20">
        <v>13</v>
      </c>
      <c r="I1842" s="20">
        <v>9</v>
      </c>
      <c r="J1842" s="21">
        <f t="shared" si="519"/>
        <v>165</v>
      </c>
      <c r="K1842" s="22">
        <v>1200.94</v>
      </c>
      <c r="L1842" s="19">
        <v>44804</v>
      </c>
      <c r="M1842" s="22">
        <v>375.31</v>
      </c>
      <c r="N1842" s="22">
        <v>825.63</v>
      </c>
      <c r="O1842" s="22">
        <f t="shared" si="520"/>
        <v>865.66</v>
      </c>
      <c r="P1842" s="22">
        <v>40.03</v>
      </c>
      <c r="Q1842" s="22">
        <f t="shared" si="521"/>
        <v>5.0037500000000001</v>
      </c>
      <c r="R1842" s="22">
        <f t="shared" si="522"/>
        <v>20.015000000000001</v>
      </c>
      <c r="S1842" s="22">
        <f t="shared" si="523"/>
        <v>805.61500000000001</v>
      </c>
      <c r="U1842" s="22">
        <v>865.66</v>
      </c>
      <c r="V1842" s="23">
        <v>20</v>
      </c>
      <c r="W1842" s="41">
        <v>20</v>
      </c>
      <c r="X1842" s="23">
        <f t="shared" si="524"/>
        <v>0</v>
      </c>
      <c r="Y1842" s="24">
        <f t="shared" si="525"/>
        <v>0</v>
      </c>
      <c r="Z1842" s="24">
        <f t="shared" si="530"/>
        <v>173</v>
      </c>
      <c r="AA1842" s="22">
        <f t="shared" si="531"/>
        <v>5.0038150289017338</v>
      </c>
      <c r="AB1842" s="22">
        <f t="shared" si="526"/>
        <v>60.045780346820806</v>
      </c>
      <c r="AC1842" s="22">
        <f t="shared" si="527"/>
        <v>805.61421965317913</v>
      </c>
      <c r="AD1842" s="22">
        <f t="shared" si="528"/>
        <v>-7.8034682087491092E-4</v>
      </c>
      <c r="AE1842" s="24"/>
      <c r="AF1842" s="4">
        <v>60.045780346820806</v>
      </c>
      <c r="AG1842" s="4">
        <v>0</v>
      </c>
      <c r="AH1842" s="4">
        <f t="shared" si="529"/>
        <v>60.045780346820806</v>
      </c>
    </row>
    <row r="1843" spans="1:34">
      <c r="A1843" s="16" t="s">
        <v>3951</v>
      </c>
      <c r="B1843" s="16" t="s">
        <v>515</v>
      </c>
      <c r="C1843" s="16" t="s">
        <v>3938</v>
      </c>
      <c r="D1843" s="19">
        <v>42552</v>
      </c>
      <c r="E1843" s="16" t="s">
        <v>111</v>
      </c>
      <c r="F1843" s="20">
        <v>20</v>
      </c>
      <c r="G1843" s="20">
        <v>0</v>
      </c>
      <c r="H1843" s="20">
        <v>13</v>
      </c>
      <c r="I1843" s="20">
        <v>10</v>
      </c>
      <c r="J1843" s="21">
        <f t="shared" si="519"/>
        <v>166</v>
      </c>
      <c r="K1843" s="22">
        <v>4018.53</v>
      </c>
      <c r="L1843" s="19">
        <v>44804</v>
      </c>
      <c r="M1843" s="22">
        <v>1239.06</v>
      </c>
      <c r="N1843" s="22">
        <v>2779.47</v>
      </c>
      <c r="O1843" s="22">
        <f t="shared" si="520"/>
        <v>2913.4199999999996</v>
      </c>
      <c r="P1843" s="22">
        <v>133.94999999999999</v>
      </c>
      <c r="Q1843" s="22">
        <f t="shared" si="521"/>
        <v>16.743749999999999</v>
      </c>
      <c r="R1843" s="22">
        <f t="shared" si="522"/>
        <v>66.974999999999994</v>
      </c>
      <c r="S1843" s="22">
        <f t="shared" si="523"/>
        <v>2712.4949999999999</v>
      </c>
      <c r="U1843" s="22">
        <v>2913.4199999999996</v>
      </c>
      <c r="V1843" s="23">
        <v>20</v>
      </c>
      <c r="W1843" s="41">
        <v>20</v>
      </c>
      <c r="X1843" s="23">
        <f t="shared" si="524"/>
        <v>0</v>
      </c>
      <c r="Y1843" s="24">
        <f t="shared" si="525"/>
        <v>0</v>
      </c>
      <c r="Z1843" s="24">
        <f t="shared" si="530"/>
        <v>174</v>
      </c>
      <c r="AA1843" s="22">
        <f t="shared" si="531"/>
        <v>16.743793103448272</v>
      </c>
      <c r="AB1843" s="22">
        <f t="shared" si="526"/>
        <v>200.92551724137928</v>
      </c>
      <c r="AC1843" s="22">
        <f t="shared" si="527"/>
        <v>2712.4944827586205</v>
      </c>
      <c r="AD1843" s="22">
        <f t="shared" si="528"/>
        <v>-5.1724137938435888E-4</v>
      </c>
      <c r="AE1843" s="24"/>
      <c r="AF1843" s="4">
        <v>200.92551724137928</v>
      </c>
      <c r="AG1843" s="4">
        <v>0</v>
      </c>
      <c r="AH1843" s="4">
        <f t="shared" si="529"/>
        <v>200.92551724137928</v>
      </c>
    </row>
    <row r="1844" spans="1:34">
      <c r="A1844" s="16" t="s">
        <v>3952</v>
      </c>
      <c r="B1844" s="16" t="s">
        <v>515</v>
      </c>
      <c r="C1844" s="16" t="s">
        <v>2794</v>
      </c>
      <c r="D1844" s="19">
        <v>42522</v>
      </c>
      <c r="E1844" s="16" t="s">
        <v>111</v>
      </c>
      <c r="F1844" s="20">
        <v>20</v>
      </c>
      <c r="G1844" s="20">
        <v>0</v>
      </c>
      <c r="H1844" s="20">
        <v>13</v>
      </c>
      <c r="I1844" s="20">
        <v>9</v>
      </c>
      <c r="J1844" s="21">
        <f t="shared" si="519"/>
        <v>165</v>
      </c>
      <c r="K1844" s="22">
        <v>535.04999999999995</v>
      </c>
      <c r="L1844" s="19">
        <v>44804</v>
      </c>
      <c r="M1844" s="22">
        <v>167.19</v>
      </c>
      <c r="N1844" s="22">
        <v>367.86</v>
      </c>
      <c r="O1844" s="22">
        <f t="shared" si="520"/>
        <v>385.69</v>
      </c>
      <c r="P1844" s="22">
        <v>17.829999999999998</v>
      </c>
      <c r="Q1844" s="22">
        <f t="shared" si="521"/>
        <v>2.2287499999999998</v>
      </c>
      <c r="R1844" s="22">
        <f t="shared" si="522"/>
        <v>8.9149999999999991</v>
      </c>
      <c r="S1844" s="22">
        <f t="shared" si="523"/>
        <v>358.94499999999999</v>
      </c>
      <c r="U1844" s="22">
        <v>385.69</v>
      </c>
      <c r="V1844" s="23">
        <v>20</v>
      </c>
      <c r="W1844" s="41">
        <v>20</v>
      </c>
      <c r="X1844" s="23">
        <f t="shared" si="524"/>
        <v>0</v>
      </c>
      <c r="Y1844" s="24">
        <f t="shared" si="525"/>
        <v>0</v>
      </c>
      <c r="Z1844" s="24">
        <f t="shared" si="530"/>
        <v>173</v>
      </c>
      <c r="AA1844" s="22">
        <f t="shared" si="531"/>
        <v>2.2294219653179193</v>
      </c>
      <c r="AB1844" s="22">
        <f t="shared" si="526"/>
        <v>26.753063583815031</v>
      </c>
      <c r="AC1844" s="22">
        <f t="shared" si="527"/>
        <v>358.93693641618495</v>
      </c>
      <c r="AD1844" s="22">
        <f t="shared" si="528"/>
        <v>-8.0635838150442396E-3</v>
      </c>
      <c r="AE1844" s="24"/>
      <c r="AF1844" s="4">
        <v>26.753063583815031</v>
      </c>
      <c r="AG1844" s="4">
        <v>0</v>
      </c>
      <c r="AH1844" s="4">
        <f t="shared" si="529"/>
        <v>26.753063583815031</v>
      </c>
    </row>
    <row r="1845" spans="1:34">
      <c r="A1845" s="16" t="s">
        <v>3953</v>
      </c>
      <c r="B1845" s="16" t="s">
        <v>515</v>
      </c>
      <c r="C1845" s="16" t="s">
        <v>2794</v>
      </c>
      <c r="D1845" s="19">
        <v>42552</v>
      </c>
      <c r="E1845" s="16" t="s">
        <v>111</v>
      </c>
      <c r="F1845" s="20">
        <v>20</v>
      </c>
      <c r="G1845" s="20">
        <v>0</v>
      </c>
      <c r="H1845" s="20">
        <v>13</v>
      </c>
      <c r="I1845" s="20">
        <v>10</v>
      </c>
      <c r="J1845" s="21">
        <f t="shared" si="519"/>
        <v>166</v>
      </c>
      <c r="K1845" s="22">
        <v>1324.07</v>
      </c>
      <c r="L1845" s="19">
        <v>44804</v>
      </c>
      <c r="M1845" s="22">
        <v>408.23</v>
      </c>
      <c r="N1845" s="22">
        <v>915.84</v>
      </c>
      <c r="O1845" s="22">
        <f t="shared" si="520"/>
        <v>959.97</v>
      </c>
      <c r="P1845" s="22">
        <v>44.13</v>
      </c>
      <c r="Q1845" s="22">
        <f t="shared" si="521"/>
        <v>5.5162500000000003</v>
      </c>
      <c r="R1845" s="22">
        <f t="shared" si="522"/>
        <v>22.065000000000001</v>
      </c>
      <c r="S1845" s="22">
        <f t="shared" si="523"/>
        <v>893.77499999999998</v>
      </c>
      <c r="U1845" s="22">
        <v>959.97</v>
      </c>
      <c r="V1845" s="23">
        <v>20</v>
      </c>
      <c r="W1845" s="41">
        <v>20</v>
      </c>
      <c r="X1845" s="23">
        <f t="shared" si="524"/>
        <v>0</v>
      </c>
      <c r="Y1845" s="24">
        <f t="shared" si="525"/>
        <v>0</v>
      </c>
      <c r="Z1845" s="24">
        <f t="shared" si="530"/>
        <v>174</v>
      </c>
      <c r="AA1845" s="22">
        <f t="shared" si="531"/>
        <v>5.5170689655172414</v>
      </c>
      <c r="AB1845" s="22">
        <f t="shared" si="526"/>
        <v>66.204827586206903</v>
      </c>
      <c r="AC1845" s="22">
        <f t="shared" si="527"/>
        <v>893.76517241379315</v>
      </c>
      <c r="AD1845" s="22">
        <f t="shared" si="528"/>
        <v>-9.8275862068248898E-3</v>
      </c>
      <c r="AE1845" s="24"/>
      <c r="AF1845" s="4">
        <v>66.204827586206903</v>
      </c>
      <c r="AG1845" s="4">
        <v>0</v>
      </c>
      <c r="AH1845" s="4">
        <f t="shared" si="529"/>
        <v>66.204827586206903</v>
      </c>
    </row>
    <row r="1846" spans="1:34">
      <c r="A1846" s="16" t="s">
        <v>3954</v>
      </c>
      <c r="B1846" s="16" t="s">
        <v>515</v>
      </c>
      <c r="C1846" s="16" t="s">
        <v>3955</v>
      </c>
      <c r="D1846" s="19">
        <v>42552</v>
      </c>
      <c r="E1846" s="16" t="s">
        <v>111</v>
      </c>
      <c r="F1846" s="20">
        <v>20</v>
      </c>
      <c r="G1846" s="20">
        <v>0</v>
      </c>
      <c r="H1846" s="20">
        <v>13</v>
      </c>
      <c r="I1846" s="20">
        <v>10</v>
      </c>
      <c r="J1846" s="21">
        <f t="shared" si="519"/>
        <v>166</v>
      </c>
      <c r="K1846" s="22">
        <v>9431.42</v>
      </c>
      <c r="L1846" s="19">
        <v>44804</v>
      </c>
      <c r="M1846" s="22">
        <v>2908.02</v>
      </c>
      <c r="N1846" s="22">
        <v>6523.4</v>
      </c>
      <c r="O1846" s="22">
        <f t="shared" si="520"/>
        <v>6837.78</v>
      </c>
      <c r="P1846" s="22">
        <v>314.38</v>
      </c>
      <c r="Q1846" s="22">
        <f t="shared" si="521"/>
        <v>39.297499999999999</v>
      </c>
      <c r="R1846" s="22">
        <f t="shared" si="522"/>
        <v>157.19</v>
      </c>
      <c r="S1846" s="22">
        <f t="shared" si="523"/>
        <v>6366.21</v>
      </c>
      <c r="U1846" s="22">
        <v>6837.78</v>
      </c>
      <c r="V1846" s="23">
        <v>20</v>
      </c>
      <c r="W1846" s="41">
        <v>20</v>
      </c>
      <c r="X1846" s="23">
        <f t="shared" si="524"/>
        <v>0</v>
      </c>
      <c r="Y1846" s="24">
        <f t="shared" si="525"/>
        <v>0</v>
      </c>
      <c r="Z1846" s="24">
        <f t="shared" si="530"/>
        <v>174</v>
      </c>
      <c r="AA1846" s="22">
        <f t="shared" si="531"/>
        <v>39.297586206896547</v>
      </c>
      <c r="AB1846" s="22">
        <f t="shared" si="526"/>
        <v>471.57103448275859</v>
      </c>
      <c r="AC1846" s="22">
        <f t="shared" si="527"/>
        <v>6366.2089655172413</v>
      </c>
      <c r="AD1846" s="22">
        <f t="shared" si="528"/>
        <v>-1.0344827587687178E-3</v>
      </c>
      <c r="AE1846" s="24"/>
      <c r="AF1846" s="4">
        <v>471.57103448275859</v>
      </c>
      <c r="AG1846" s="4">
        <v>0</v>
      </c>
      <c r="AH1846" s="4">
        <f t="shared" si="529"/>
        <v>471.57103448275859</v>
      </c>
    </row>
    <row r="1847" spans="1:34">
      <c r="A1847" s="16" t="s">
        <v>3956</v>
      </c>
      <c r="B1847" s="16" t="s">
        <v>515</v>
      </c>
      <c r="C1847" s="16" t="s">
        <v>2794</v>
      </c>
      <c r="D1847" s="19">
        <v>42583</v>
      </c>
      <c r="E1847" s="16" t="s">
        <v>111</v>
      </c>
      <c r="F1847" s="20">
        <v>20</v>
      </c>
      <c r="G1847" s="20">
        <v>0</v>
      </c>
      <c r="H1847" s="20">
        <v>13</v>
      </c>
      <c r="I1847" s="20">
        <v>11</v>
      </c>
      <c r="J1847" s="21">
        <f t="shared" si="519"/>
        <v>167</v>
      </c>
      <c r="K1847" s="22">
        <v>1345.07</v>
      </c>
      <c r="L1847" s="19">
        <v>44804</v>
      </c>
      <c r="M1847" s="22">
        <v>409.1</v>
      </c>
      <c r="N1847" s="22">
        <v>935.97</v>
      </c>
      <c r="O1847" s="22">
        <f t="shared" si="520"/>
        <v>980.80000000000007</v>
      </c>
      <c r="P1847" s="22">
        <v>44.83</v>
      </c>
      <c r="Q1847" s="22">
        <f t="shared" si="521"/>
        <v>5.6037499999999998</v>
      </c>
      <c r="R1847" s="22">
        <f t="shared" si="522"/>
        <v>22.414999999999999</v>
      </c>
      <c r="S1847" s="22">
        <f t="shared" si="523"/>
        <v>913.55500000000006</v>
      </c>
      <c r="U1847" s="22">
        <v>980.80000000000007</v>
      </c>
      <c r="V1847" s="23">
        <v>20</v>
      </c>
      <c r="W1847" s="41">
        <v>20</v>
      </c>
      <c r="X1847" s="23">
        <f t="shared" si="524"/>
        <v>0</v>
      </c>
      <c r="Y1847" s="24">
        <f t="shared" si="525"/>
        <v>0</v>
      </c>
      <c r="Z1847" s="24">
        <f t="shared" si="530"/>
        <v>175</v>
      </c>
      <c r="AA1847" s="22">
        <f t="shared" si="531"/>
        <v>5.604571428571429</v>
      </c>
      <c r="AB1847" s="22">
        <f t="shared" si="526"/>
        <v>67.254857142857148</v>
      </c>
      <c r="AC1847" s="22">
        <f t="shared" si="527"/>
        <v>913.54514285714288</v>
      </c>
      <c r="AD1847" s="22">
        <f t="shared" si="528"/>
        <v>-9.8571428571858632E-3</v>
      </c>
      <c r="AE1847" s="24"/>
      <c r="AF1847" s="4">
        <v>67.254857142857148</v>
      </c>
      <c r="AG1847" s="4">
        <v>0</v>
      </c>
      <c r="AH1847" s="4">
        <f t="shared" si="529"/>
        <v>67.254857142857148</v>
      </c>
    </row>
    <row r="1848" spans="1:34">
      <c r="A1848" s="16" t="s">
        <v>3957</v>
      </c>
      <c r="B1848" s="16" t="s">
        <v>515</v>
      </c>
      <c r="C1848" s="16" t="s">
        <v>3938</v>
      </c>
      <c r="D1848" s="19">
        <v>42614</v>
      </c>
      <c r="E1848" s="16" t="s">
        <v>111</v>
      </c>
      <c r="F1848" s="20">
        <v>20</v>
      </c>
      <c r="G1848" s="20">
        <v>0</v>
      </c>
      <c r="H1848" s="20">
        <v>14</v>
      </c>
      <c r="I1848" s="20">
        <v>0</v>
      </c>
      <c r="J1848" s="21">
        <f t="shared" si="519"/>
        <v>168</v>
      </c>
      <c r="K1848" s="22">
        <v>2217.12</v>
      </c>
      <c r="L1848" s="19">
        <v>44804</v>
      </c>
      <c r="M1848" s="22">
        <v>646.67999999999995</v>
      </c>
      <c r="N1848" s="22">
        <v>1570.44</v>
      </c>
      <c r="O1848" s="22">
        <f t="shared" si="520"/>
        <v>1644.3400000000001</v>
      </c>
      <c r="P1848" s="22">
        <v>73.900000000000006</v>
      </c>
      <c r="Q1848" s="22">
        <f t="shared" si="521"/>
        <v>9.2375000000000007</v>
      </c>
      <c r="R1848" s="22">
        <f t="shared" si="522"/>
        <v>36.950000000000003</v>
      </c>
      <c r="S1848" s="22">
        <f t="shared" si="523"/>
        <v>1533.49</v>
      </c>
      <c r="U1848" s="22">
        <v>1644.3400000000001</v>
      </c>
      <c r="V1848" s="23">
        <v>20</v>
      </c>
      <c r="W1848" s="41">
        <v>20</v>
      </c>
      <c r="X1848" s="23">
        <f t="shared" si="524"/>
        <v>0</v>
      </c>
      <c r="Y1848" s="24">
        <f t="shared" si="525"/>
        <v>0</v>
      </c>
      <c r="Z1848" s="24">
        <f t="shared" si="530"/>
        <v>176</v>
      </c>
      <c r="AA1848" s="22">
        <f t="shared" si="531"/>
        <v>9.3428409090909099</v>
      </c>
      <c r="AB1848" s="22">
        <f t="shared" si="526"/>
        <v>112.11409090909092</v>
      </c>
      <c r="AC1848" s="22">
        <f t="shared" si="527"/>
        <v>1532.2259090909092</v>
      </c>
      <c r="AD1848" s="22">
        <f t="shared" si="528"/>
        <v>-1.2640909090907826</v>
      </c>
      <c r="AE1848" s="24"/>
      <c r="AF1848" s="4">
        <v>112.11409090909092</v>
      </c>
      <c r="AG1848" s="4">
        <v>0</v>
      </c>
      <c r="AH1848" s="4">
        <f t="shared" si="529"/>
        <v>112.11409090909092</v>
      </c>
    </row>
    <row r="1849" spans="1:34">
      <c r="A1849" s="16" t="s">
        <v>3958</v>
      </c>
      <c r="B1849" s="16" t="s">
        <v>515</v>
      </c>
      <c r="C1849" s="16" t="s">
        <v>3938</v>
      </c>
      <c r="D1849" s="19">
        <v>42614</v>
      </c>
      <c r="E1849" s="16" t="s">
        <v>111</v>
      </c>
      <c r="F1849" s="20">
        <v>20</v>
      </c>
      <c r="G1849" s="20">
        <v>0</v>
      </c>
      <c r="H1849" s="20">
        <v>14</v>
      </c>
      <c r="I1849" s="20">
        <v>0</v>
      </c>
      <c r="J1849" s="21">
        <f t="shared" si="519"/>
        <v>168</v>
      </c>
      <c r="K1849" s="22">
        <v>2124.7399999999998</v>
      </c>
      <c r="L1849" s="19">
        <v>44804</v>
      </c>
      <c r="M1849" s="22">
        <v>619.72</v>
      </c>
      <c r="N1849" s="22">
        <v>1505.02</v>
      </c>
      <c r="O1849" s="22">
        <f t="shared" si="520"/>
        <v>1575.84</v>
      </c>
      <c r="P1849" s="22">
        <v>70.819999999999993</v>
      </c>
      <c r="Q1849" s="22">
        <f t="shared" si="521"/>
        <v>8.8524999999999991</v>
      </c>
      <c r="R1849" s="22">
        <f t="shared" si="522"/>
        <v>35.409999999999997</v>
      </c>
      <c r="S1849" s="22">
        <f t="shared" si="523"/>
        <v>1469.61</v>
      </c>
      <c r="U1849" s="22">
        <v>1575.84</v>
      </c>
      <c r="V1849" s="23">
        <v>20</v>
      </c>
      <c r="W1849" s="41">
        <v>20</v>
      </c>
      <c r="X1849" s="23">
        <f t="shared" si="524"/>
        <v>0</v>
      </c>
      <c r="Y1849" s="24">
        <f t="shared" si="525"/>
        <v>0</v>
      </c>
      <c r="Z1849" s="24">
        <f t="shared" si="530"/>
        <v>176</v>
      </c>
      <c r="AA1849" s="22">
        <f t="shared" si="531"/>
        <v>8.9536363636363632</v>
      </c>
      <c r="AB1849" s="22">
        <f t="shared" si="526"/>
        <v>107.44363636363636</v>
      </c>
      <c r="AC1849" s="22">
        <f t="shared" si="527"/>
        <v>1468.3963636363635</v>
      </c>
      <c r="AD1849" s="22">
        <f t="shared" si="528"/>
        <v>-1.2136363636363967</v>
      </c>
      <c r="AE1849" s="24"/>
      <c r="AF1849" s="4">
        <v>107.44363636363636</v>
      </c>
      <c r="AG1849" s="4">
        <v>0</v>
      </c>
      <c r="AH1849" s="4">
        <f t="shared" si="529"/>
        <v>107.44363636363636</v>
      </c>
    </row>
    <row r="1850" spans="1:34">
      <c r="A1850" s="16" t="s">
        <v>3959</v>
      </c>
      <c r="B1850" s="16" t="s">
        <v>515</v>
      </c>
      <c r="C1850" s="16" t="s">
        <v>2794</v>
      </c>
      <c r="D1850" s="19">
        <v>42614</v>
      </c>
      <c r="E1850" s="16" t="s">
        <v>111</v>
      </c>
      <c r="F1850" s="20">
        <v>20</v>
      </c>
      <c r="G1850" s="20">
        <v>0</v>
      </c>
      <c r="H1850" s="20">
        <v>14</v>
      </c>
      <c r="I1850" s="20">
        <v>0</v>
      </c>
      <c r="J1850" s="21">
        <f t="shared" si="519"/>
        <v>168</v>
      </c>
      <c r="K1850" s="22">
        <v>360.2</v>
      </c>
      <c r="L1850" s="19">
        <v>44804</v>
      </c>
      <c r="M1850" s="22">
        <v>108.05</v>
      </c>
      <c r="N1850" s="22">
        <v>252.15</v>
      </c>
      <c r="O1850" s="22">
        <f t="shared" si="520"/>
        <v>264.14999999999998</v>
      </c>
      <c r="P1850" s="22">
        <v>12</v>
      </c>
      <c r="Q1850" s="22">
        <f t="shared" si="521"/>
        <v>1.5</v>
      </c>
      <c r="R1850" s="22">
        <f t="shared" si="522"/>
        <v>6</v>
      </c>
      <c r="S1850" s="22">
        <f t="shared" si="523"/>
        <v>246.14999999999998</v>
      </c>
      <c r="U1850" s="22">
        <v>264.14999999999998</v>
      </c>
      <c r="V1850" s="23">
        <v>20</v>
      </c>
      <c r="W1850" s="41">
        <v>20</v>
      </c>
      <c r="X1850" s="23">
        <f t="shared" si="524"/>
        <v>0</v>
      </c>
      <c r="Y1850" s="24">
        <f t="shared" si="525"/>
        <v>0</v>
      </c>
      <c r="Z1850" s="24">
        <f t="shared" si="530"/>
        <v>176</v>
      </c>
      <c r="AA1850" s="22">
        <f t="shared" si="531"/>
        <v>1.5008522727272726</v>
      </c>
      <c r="AB1850" s="22">
        <f t="shared" si="526"/>
        <v>18.010227272727271</v>
      </c>
      <c r="AC1850" s="22">
        <f t="shared" si="527"/>
        <v>246.13977272727271</v>
      </c>
      <c r="AD1850" s="22">
        <f t="shared" si="528"/>
        <v>-1.0227272727263426E-2</v>
      </c>
      <c r="AE1850" s="24"/>
      <c r="AF1850" s="4">
        <v>18.010227272727271</v>
      </c>
      <c r="AG1850" s="4">
        <v>0</v>
      </c>
      <c r="AH1850" s="4">
        <f t="shared" si="529"/>
        <v>18.010227272727271</v>
      </c>
    </row>
    <row r="1851" spans="1:34">
      <c r="A1851" s="16" t="s">
        <v>3960</v>
      </c>
      <c r="B1851" s="16" t="s">
        <v>515</v>
      </c>
      <c r="C1851" s="16" t="s">
        <v>2794</v>
      </c>
      <c r="D1851" s="19">
        <v>42644</v>
      </c>
      <c r="E1851" s="16" t="s">
        <v>111</v>
      </c>
      <c r="F1851" s="20">
        <v>20</v>
      </c>
      <c r="G1851" s="20">
        <v>0</v>
      </c>
      <c r="H1851" s="20">
        <v>14</v>
      </c>
      <c r="I1851" s="20">
        <v>1</v>
      </c>
      <c r="J1851" s="21">
        <f t="shared" si="519"/>
        <v>169</v>
      </c>
      <c r="K1851" s="22">
        <v>533.08000000000004</v>
      </c>
      <c r="L1851" s="19">
        <v>44804</v>
      </c>
      <c r="M1851" s="22">
        <v>157.66999999999999</v>
      </c>
      <c r="N1851" s="22">
        <v>375.41</v>
      </c>
      <c r="O1851" s="22">
        <f t="shared" si="520"/>
        <v>393.17</v>
      </c>
      <c r="P1851" s="22">
        <v>17.760000000000002</v>
      </c>
      <c r="Q1851" s="22">
        <f t="shared" si="521"/>
        <v>2.2200000000000002</v>
      </c>
      <c r="R1851" s="22">
        <f t="shared" si="522"/>
        <v>8.8800000000000008</v>
      </c>
      <c r="S1851" s="22">
        <f t="shared" si="523"/>
        <v>366.53000000000003</v>
      </c>
      <c r="U1851" s="22">
        <v>393.17</v>
      </c>
      <c r="V1851" s="23">
        <v>20</v>
      </c>
      <c r="W1851" s="41">
        <v>20</v>
      </c>
      <c r="X1851" s="23">
        <f t="shared" si="524"/>
        <v>0</v>
      </c>
      <c r="Y1851" s="24">
        <f t="shared" si="525"/>
        <v>0</v>
      </c>
      <c r="Z1851" s="24">
        <f t="shared" si="530"/>
        <v>177</v>
      </c>
      <c r="AA1851" s="22">
        <f t="shared" si="531"/>
        <v>2.2212994350282487</v>
      </c>
      <c r="AB1851" s="22">
        <f t="shared" si="526"/>
        <v>26.655593220338986</v>
      </c>
      <c r="AC1851" s="22">
        <f t="shared" si="527"/>
        <v>366.51440677966104</v>
      </c>
      <c r="AD1851" s="22">
        <f t="shared" si="528"/>
        <v>-1.5593220338985248E-2</v>
      </c>
      <c r="AE1851" s="24"/>
      <c r="AF1851" s="4">
        <v>26.655593220338986</v>
      </c>
      <c r="AG1851" s="4">
        <v>0</v>
      </c>
      <c r="AH1851" s="4">
        <f t="shared" si="529"/>
        <v>26.655593220338986</v>
      </c>
    </row>
    <row r="1852" spans="1:34">
      <c r="A1852" s="16" t="s">
        <v>3961</v>
      </c>
      <c r="B1852" s="16" t="s">
        <v>515</v>
      </c>
      <c r="C1852" s="16" t="s">
        <v>2851</v>
      </c>
      <c r="D1852" s="19">
        <v>42644</v>
      </c>
      <c r="E1852" s="16" t="s">
        <v>111</v>
      </c>
      <c r="F1852" s="20">
        <v>20</v>
      </c>
      <c r="G1852" s="20">
        <v>0</v>
      </c>
      <c r="H1852" s="20">
        <v>14</v>
      </c>
      <c r="I1852" s="20">
        <v>1</v>
      </c>
      <c r="J1852" s="21">
        <f t="shared" si="519"/>
        <v>169</v>
      </c>
      <c r="K1852" s="22">
        <v>3467.75</v>
      </c>
      <c r="L1852" s="19">
        <v>44804</v>
      </c>
      <c r="M1852" s="22">
        <v>1025.8900000000001</v>
      </c>
      <c r="N1852" s="22">
        <v>2441.86</v>
      </c>
      <c r="O1852" s="22">
        <f t="shared" si="520"/>
        <v>2557.4500000000003</v>
      </c>
      <c r="P1852" s="22">
        <v>115.59</v>
      </c>
      <c r="Q1852" s="22">
        <f t="shared" si="521"/>
        <v>14.44875</v>
      </c>
      <c r="R1852" s="22">
        <f t="shared" si="522"/>
        <v>57.795000000000002</v>
      </c>
      <c r="S1852" s="22">
        <f t="shared" si="523"/>
        <v>2384.0650000000001</v>
      </c>
      <c r="U1852" s="22">
        <v>2557.4500000000003</v>
      </c>
      <c r="V1852" s="23">
        <v>20</v>
      </c>
      <c r="W1852" s="41">
        <v>20</v>
      </c>
      <c r="X1852" s="23">
        <f t="shared" si="524"/>
        <v>0</v>
      </c>
      <c r="Y1852" s="24">
        <f t="shared" si="525"/>
        <v>0</v>
      </c>
      <c r="Z1852" s="24">
        <f t="shared" si="530"/>
        <v>177</v>
      </c>
      <c r="AA1852" s="22">
        <f t="shared" si="531"/>
        <v>14.448870056497176</v>
      </c>
      <c r="AB1852" s="22">
        <f t="shared" si="526"/>
        <v>173.38644067796611</v>
      </c>
      <c r="AC1852" s="22">
        <f t="shared" si="527"/>
        <v>2384.0635593220341</v>
      </c>
      <c r="AD1852" s="22">
        <f t="shared" si="528"/>
        <v>-1.440677966002113E-3</v>
      </c>
      <c r="AE1852" s="24"/>
      <c r="AF1852" s="4">
        <v>173.38644067796611</v>
      </c>
      <c r="AG1852" s="4">
        <v>0</v>
      </c>
      <c r="AH1852" s="4">
        <f t="shared" si="529"/>
        <v>173.38644067796611</v>
      </c>
    </row>
    <row r="1853" spans="1:34">
      <c r="A1853" s="16" t="s">
        <v>3962</v>
      </c>
      <c r="B1853" s="16" t="s">
        <v>515</v>
      </c>
      <c r="C1853" s="16" t="s">
        <v>3938</v>
      </c>
      <c r="D1853" s="19">
        <v>42675</v>
      </c>
      <c r="E1853" s="16" t="s">
        <v>111</v>
      </c>
      <c r="F1853" s="20">
        <v>20</v>
      </c>
      <c r="G1853" s="20">
        <v>0</v>
      </c>
      <c r="H1853" s="20">
        <v>14</v>
      </c>
      <c r="I1853" s="20">
        <v>2</v>
      </c>
      <c r="J1853" s="21">
        <f t="shared" si="519"/>
        <v>170</v>
      </c>
      <c r="K1853" s="22">
        <v>2863.78</v>
      </c>
      <c r="L1853" s="19">
        <v>44804</v>
      </c>
      <c r="M1853" s="22">
        <v>835.28</v>
      </c>
      <c r="N1853" s="22">
        <v>2028.5</v>
      </c>
      <c r="O1853" s="22">
        <f t="shared" si="520"/>
        <v>2123.96</v>
      </c>
      <c r="P1853" s="22">
        <v>95.46</v>
      </c>
      <c r="Q1853" s="22">
        <f t="shared" si="521"/>
        <v>11.932499999999999</v>
      </c>
      <c r="R1853" s="22">
        <f t="shared" si="522"/>
        <v>47.73</v>
      </c>
      <c r="S1853" s="22">
        <f t="shared" si="523"/>
        <v>1980.77</v>
      </c>
      <c r="U1853" s="22">
        <v>2123.96</v>
      </c>
      <c r="V1853" s="23">
        <v>20</v>
      </c>
      <c r="W1853" s="41">
        <v>20</v>
      </c>
      <c r="X1853" s="23">
        <f t="shared" si="524"/>
        <v>0</v>
      </c>
      <c r="Y1853" s="24">
        <f t="shared" si="525"/>
        <v>0</v>
      </c>
      <c r="Z1853" s="24">
        <f t="shared" si="530"/>
        <v>178</v>
      </c>
      <c r="AA1853" s="22">
        <f t="shared" si="531"/>
        <v>11.932359550561799</v>
      </c>
      <c r="AB1853" s="22">
        <f t="shared" si="526"/>
        <v>143.18831460674159</v>
      </c>
      <c r="AC1853" s="22">
        <f t="shared" si="527"/>
        <v>1980.7716853932584</v>
      </c>
      <c r="AD1853" s="22">
        <f t="shared" si="528"/>
        <v>1.6853932584126596E-3</v>
      </c>
      <c r="AE1853" s="24"/>
      <c r="AF1853" s="4">
        <v>143.18831460674159</v>
      </c>
      <c r="AG1853" s="4">
        <v>0</v>
      </c>
      <c r="AH1853" s="4">
        <f t="shared" si="529"/>
        <v>143.18831460674159</v>
      </c>
    </row>
    <row r="1854" spans="1:34">
      <c r="A1854" s="16" t="s">
        <v>3963</v>
      </c>
      <c r="B1854" s="16" t="s">
        <v>515</v>
      </c>
      <c r="C1854" s="16" t="s">
        <v>3938</v>
      </c>
      <c r="D1854" s="19">
        <v>42675</v>
      </c>
      <c r="E1854" s="16" t="s">
        <v>111</v>
      </c>
      <c r="F1854" s="20">
        <v>20</v>
      </c>
      <c r="G1854" s="20">
        <v>0</v>
      </c>
      <c r="H1854" s="20">
        <v>14</v>
      </c>
      <c r="I1854" s="20">
        <v>2</v>
      </c>
      <c r="J1854" s="21">
        <f t="shared" si="519"/>
        <v>170</v>
      </c>
      <c r="K1854" s="22">
        <v>1939.98</v>
      </c>
      <c r="L1854" s="19">
        <v>44804</v>
      </c>
      <c r="M1854" s="22">
        <v>565.83000000000004</v>
      </c>
      <c r="N1854" s="22">
        <v>1374.15</v>
      </c>
      <c r="O1854" s="22">
        <f t="shared" si="520"/>
        <v>1438.8100000000002</v>
      </c>
      <c r="P1854" s="22">
        <v>64.66</v>
      </c>
      <c r="Q1854" s="22">
        <f t="shared" si="521"/>
        <v>8.0824999999999996</v>
      </c>
      <c r="R1854" s="22">
        <f t="shared" si="522"/>
        <v>32.33</v>
      </c>
      <c r="S1854" s="22">
        <f t="shared" si="523"/>
        <v>1341.8200000000002</v>
      </c>
      <c r="U1854" s="22">
        <v>1438.8100000000002</v>
      </c>
      <c r="V1854" s="23">
        <v>20</v>
      </c>
      <c r="W1854" s="41">
        <v>20</v>
      </c>
      <c r="X1854" s="23">
        <f t="shared" si="524"/>
        <v>0</v>
      </c>
      <c r="Y1854" s="24">
        <f t="shared" si="525"/>
        <v>0</v>
      </c>
      <c r="Z1854" s="24">
        <f t="shared" si="530"/>
        <v>178</v>
      </c>
      <c r="AA1854" s="22">
        <f t="shared" si="531"/>
        <v>8.0832022471910125</v>
      </c>
      <c r="AB1854" s="22">
        <f t="shared" si="526"/>
        <v>96.998426966292158</v>
      </c>
      <c r="AC1854" s="22">
        <f t="shared" si="527"/>
        <v>1341.8115730337081</v>
      </c>
      <c r="AD1854" s="22">
        <f t="shared" si="528"/>
        <v>-8.4269662920632982E-3</v>
      </c>
      <c r="AE1854" s="24"/>
      <c r="AF1854" s="4">
        <v>96.998426966292158</v>
      </c>
      <c r="AG1854" s="4">
        <v>0</v>
      </c>
      <c r="AH1854" s="4">
        <f t="shared" si="529"/>
        <v>96.998426966292158</v>
      </c>
    </row>
    <row r="1855" spans="1:34">
      <c r="A1855" s="16" t="s">
        <v>3964</v>
      </c>
      <c r="B1855" s="16" t="s">
        <v>515</v>
      </c>
      <c r="C1855" s="16" t="s">
        <v>2794</v>
      </c>
      <c r="D1855" s="19">
        <v>42675</v>
      </c>
      <c r="E1855" s="16" t="s">
        <v>111</v>
      </c>
      <c r="F1855" s="20">
        <v>20</v>
      </c>
      <c r="G1855" s="20">
        <v>0</v>
      </c>
      <c r="H1855" s="20">
        <v>14</v>
      </c>
      <c r="I1855" s="20">
        <v>2</v>
      </c>
      <c r="J1855" s="21">
        <f t="shared" si="519"/>
        <v>170</v>
      </c>
      <c r="K1855" s="22">
        <v>1173.8599999999999</v>
      </c>
      <c r="L1855" s="19">
        <v>44804</v>
      </c>
      <c r="M1855" s="22">
        <v>342.35</v>
      </c>
      <c r="N1855" s="22">
        <v>831.51</v>
      </c>
      <c r="O1855" s="22">
        <f t="shared" si="520"/>
        <v>870.63</v>
      </c>
      <c r="P1855" s="22">
        <v>39.119999999999997</v>
      </c>
      <c r="Q1855" s="22">
        <f t="shared" si="521"/>
        <v>4.8899999999999997</v>
      </c>
      <c r="R1855" s="22">
        <f t="shared" si="522"/>
        <v>19.559999999999999</v>
      </c>
      <c r="S1855" s="22">
        <f t="shared" si="523"/>
        <v>811.95</v>
      </c>
      <c r="U1855" s="22">
        <v>870.63</v>
      </c>
      <c r="V1855" s="23">
        <v>20</v>
      </c>
      <c r="W1855" s="41">
        <v>20</v>
      </c>
      <c r="X1855" s="23">
        <f t="shared" si="524"/>
        <v>0</v>
      </c>
      <c r="Y1855" s="24">
        <f t="shared" si="525"/>
        <v>0</v>
      </c>
      <c r="Z1855" s="24">
        <f t="shared" si="530"/>
        <v>178</v>
      </c>
      <c r="AA1855" s="22">
        <f t="shared" si="531"/>
        <v>4.8911797752808992</v>
      </c>
      <c r="AB1855" s="22">
        <f t="shared" si="526"/>
        <v>58.694157303370787</v>
      </c>
      <c r="AC1855" s="22">
        <f t="shared" si="527"/>
        <v>811.93584269662915</v>
      </c>
      <c r="AD1855" s="22">
        <f t="shared" si="528"/>
        <v>-1.4157303370893715E-2</v>
      </c>
      <c r="AE1855" s="24"/>
      <c r="AF1855" s="4">
        <v>58.694157303370787</v>
      </c>
      <c r="AG1855" s="4">
        <v>0</v>
      </c>
      <c r="AH1855" s="4">
        <f t="shared" si="529"/>
        <v>58.694157303370787</v>
      </c>
    </row>
    <row r="1856" spans="1:34">
      <c r="A1856" s="16" t="s">
        <v>3965</v>
      </c>
      <c r="B1856" s="16" t="s">
        <v>515</v>
      </c>
      <c r="C1856" s="16" t="s">
        <v>3938</v>
      </c>
      <c r="D1856" s="19">
        <v>42736</v>
      </c>
      <c r="E1856" s="16" t="s">
        <v>111</v>
      </c>
      <c r="F1856" s="20">
        <v>20</v>
      </c>
      <c r="G1856" s="20">
        <v>0</v>
      </c>
      <c r="H1856" s="20">
        <v>14</v>
      </c>
      <c r="I1856" s="20">
        <v>4</v>
      </c>
      <c r="J1856" s="21">
        <f t="shared" si="519"/>
        <v>172</v>
      </c>
      <c r="K1856" s="22">
        <v>323.33</v>
      </c>
      <c r="L1856" s="19">
        <v>44804</v>
      </c>
      <c r="M1856" s="22">
        <v>91.63</v>
      </c>
      <c r="N1856" s="22">
        <v>231.7</v>
      </c>
      <c r="O1856" s="22">
        <f t="shared" si="520"/>
        <v>242.48</v>
      </c>
      <c r="P1856" s="22">
        <v>10.78</v>
      </c>
      <c r="Q1856" s="22">
        <f t="shared" si="521"/>
        <v>1.3474999999999999</v>
      </c>
      <c r="R1856" s="22">
        <f t="shared" si="522"/>
        <v>5.39</v>
      </c>
      <c r="S1856" s="22">
        <f t="shared" si="523"/>
        <v>226.31</v>
      </c>
      <c r="U1856" s="22">
        <v>242.48</v>
      </c>
      <c r="V1856" s="23">
        <v>20</v>
      </c>
      <c r="W1856" s="41">
        <v>20</v>
      </c>
      <c r="X1856" s="23">
        <f t="shared" si="524"/>
        <v>0</v>
      </c>
      <c r="Y1856" s="24">
        <f t="shared" si="525"/>
        <v>0</v>
      </c>
      <c r="Z1856" s="24">
        <f t="shared" si="530"/>
        <v>180</v>
      </c>
      <c r="AA1856" s="22">
        <f t="shared" si="531"/>
        <v>1.3471111111111111</v>
      </c>
      <c r="AB1856" s="22">
        <f t="shared" si="526"/>
        <v>16.165333333333333</v>
      </c>
      <c r="AC1856" s="22">
        <f t="shared" si="527"/>
        <v>226.31466666666665</v>
      </c>
      <c r="AD1856" s="22">
        <f t="shared" si="528"/>
        <v>4.6666666666510537E-3</v>
      </c>
      <c r="AE1856" s="24"/>
      <c r="AF1856" s="4">
        <v>16.165333333333333</v>
      </c>
      <c r="AG1856" s="4">
        <v>0</v>
      </c>
      <c r="AH1856" s="4">
        <f t="shared" si="529"/>
        <v>16.165333333333333</v>
      </c>
    </row>
    <row r="1857" spans="1:34">
      <c r="A1857" s="16" t="s">
        <v>3966</v>
      </c>
      <c r="B1857" s="16" t="s">
        <v>515</v>
      </c>
      <c r="C1857" s="16" t="s">
        <v>2794</v>
      </c>
      <c r="D1857" s="19">
        <v>42736</v>
      </c>
      <c r="E1857" s="16" t="s">
        <v>111</v>
      </c>
      <c r="F1857" s="20">
        <v>20</v>
      </c>
      <c r="G1857" s="20">
        <v>0</v>
      </c>
      <c r="H1857" s="20">
        <v>14</v>
      </c>
      <c r="I1857" s="20">
        <v>4</v>
      </c>
      <c r="J1857" s="21">
        <f t="shared" si="519"/>
        <v>172</v>
      </c>
      <c r="K1857" s="22">
        <v>740.45</v>
      </c>
      <c r="L1857" s="19">
        <v>44804</v>
      </c>
      <c r="M1857" s="22">
        <v>209.78</v>
      </c>
      <c r="N1857" s="22">
        <v>530.66999999999996</v>
      </c>
      <c r="O1857" s="22">
        <f t="shared" si="520"/>
        <v>555.34999999999991</v>
      </c>
      <c r="P1857" s="22">
        <v>24.68</v>
      </c>
      <c r="Q1857" s="22">
        <f t="shared" si="521"/>
        <v>3.085</v>
      </c>
      <c r="R1857" s="22">
        <f t="shared" si="522"/>
        <v>12.34</v>
      </c>
      <c r="S1857" s="22">
        <f t="shared" si="523"/>
        <v>518.32999999999993</v>
      </c>
      <c r="U1857" s="22">
        <v>555.34999999999991</v>
      </c>
      <c r="V1857" s="23">
        <v>20</v>
      </c>
      <c r="W1857" s="41">
        <v>20</v>
      </c>
      <c r="X1857" s="23">
        <f t="shared" si="524"/>
        <v>0</v>
      </c>
      <c r="Y1857" s="24">
        <f t="shared" si="525"/>
        <v>0</v>
      </c>
      <c r="Z1857" s="24">
        <f t="shared" si="530"/>
        <v>180</v>
      </c>
      <c r="AA1857" s="22">
        <f t="shared" si="531"/>
        <v>3.0852777777777773</v>
      </c>
      <c r="AB1857" s="22">
        <f t="shared" si="526"/>
        <v>37.023333333333326</v>
      </c>
      <c r="AC1857" s="22">
        <f t="shared" si="527"/>
        <v>518.3266666666666</v>
      </c>
      <c r="AD1857" s="22">
        <f t="shared" si="528"/>
        <v>-3.3333333333303017E-3</v>
      </c>
      <c r="AE1857" s="24"/>
      <c r="AF1857" s="4">
        <v>37.023333333333326</v>
      </c>
      <c r="AG1857" s="4">
        <v>0</v>
      </c>
      <c r="AH1857" s="4">
        <f t="shared" si="529"/>
        <v>37.023333333333326</v>
      </c>
    </row>
    <row r="1858" spans="1:34">
      <c r="A1858" s="16" t="s">
        <v>3967</v>
      </c>
      <c r="B1858" s="16" t="s">
        <v>515</v>
      </c>
      <c r="C1858" s="16" t="s">
        <v>3938</v>
      </c>
      <c r="D1858" s="19">
        <v>42736</v>
      </c>
      <c r="E1858" s="16" t="s">
        <v>111</v>
      </c>
      <c r="F1858" s="20">
        <v>20</v>
      </c>
      <c r="G1858" s="20">
        <v>0</v>
      </c>
      <c r="H1858" s="20">
        <v>14</v>
      </c>
      <c r="I1858" s="20">
        <v>4</v>
      </c>
      <c r="J1858" s="21">
        <f t="shared" si="519"/>
        <v>172</v>
      </c>
      <c r="K1858" s="22">
        <v>92.38</v>
      </c>
      <c r="L1858" s="19">
        <v>44804</v>
      </c>
      <c r="M1858" s="22">
        <v>26.18</v>
      </c>
      <c r="N1858" s="22">
        <v>66.2</v>
      </c>
      <c r="O1858" s="22">
        <f t="shared" si="520"/>
        <v>69.28</v>
      </c>
      <c r="P1858" s="22">
        <v>3.08</v>
      </c>
      <c r="Q1858" s="22">
        <f t="shared" si="521"/>
        <v>0.38500000000000001</v>
      </c>
      <c r="R1858" s="22">
        <f t="shared" si="522"/>
        <v>1.54</v>
      </c>
      <c r="S1858" s="22">
        <f t="shared" si="523"/>
        <v>64.66</v>
      </c>
      <c r="U1858" s="22">
        <v>69.28</v>
      </c>
      <c r="V1858" s="23">
        <v>20</v>
      </c>
      <c r="W1858" s="41">
        <v>20</v>
      </c>
      <c r="X1858" s="23">
        <f t="shared" si="524"/>
        <v>0</v>
      </c>
      <c r="Y1858" s="24">
        <f t="shared" si="525"/>
        <v>0</v>
      </c>
      <c r="Z1858" s="24">
        <f t="shared" si="530"/>
        <v>180</v>
      </c>
      <c r="AA1858" s="22">
        <f t="shared" si="531"/>
        <v>0.38488888888888889</v>
      </c>
      <c r="AB1858" s="22">
        <f t="shared" si="526"/>
        <v>4.6186666666666669</v>
      </c>
      <c r="AC1858" s="22">
        <f t="shared" si="527"/>
        <v>64.661333333333332</v>
      </c>
      <c r="AD1858" s="22">
        <f t="shared" si="528"/>
        <v>1.3333333333349628E-3</v>
      </c>
      <c r="AE1858" s="24"/>
      <c r="AF1858" s="4">
        <v>4.6186666666666669</v>
      </c>
      <c r="AG1858" s="4">
        <v>0</v>
      </c>
      <c r="AH1858" s="4">
        <f t="shared" si="529"/>
        <v>4.6186666666666669</v>
      </c>
    </row>
    <row r="1859" spans="1:34">
      <c r="A1859" s="16" t="s">
        <v>3968</v>
      </c>
      <c r="B1859" s="16" t="s">
        <v>515</v>
      </c>
      <c r="C1859" s="16" t="s">
        <v>3969</v>
      </c>
      <c r="D1859" s="19">
        <v>42736</v>
      </c>
      <c r="E1859" s="16" t="s">
        <v>111</v>
      </c>
      <c r="F1859" s="20">
        <v>20</v>
      </c>
      <c r="G1859" s="20">
        <v>0</v>
      </c>
      <c r="H1859" s="20">
        <v>14</v>
      </c>
      <c r="I1859" s="20">
        <v>4</v>
      </c>
      <c r="J1859" s="21">
        <f t="shared" si="519"/>
        <v>172</v>
      </c>
      <c r="K1859" s="22">
        <v>537.6</v>
      </c>
      <c r="L1859" s="19">
        <v>44804</v>
      </c>
      <c r="M1859" s="22">
        <v>152.32</v>
      </c>
      <c r="N1859" s="22">
        <v>385.28</v>
      </c>
      <c r="O1859" s="22">
        <f t="shared" si="520"/>
        <v>403.2</v>
      </c>
      <c r="P1859" s="22">
        <v>17.920000000000002</v>
      </c>
      <c r="Q1859" s="22">
        <f t="shared" si="521"/>
        <v>2.2400000000000002</v>
      </c>
      <c r="R1859" s="22">
        <f t="shared" si="522"/>
        <v>8.9600000000000009</v>
      </c>
      <c r="S1859" s="22">
        <f t="shared" si="523"/>
        <v>376.32</v>
      </c>
      <c r="U1859" s="22">
        <v>403.2</v>
      </c>
      <c r="V1859" s="23">
        <v>20</v>
      </c>
      <c r="W1859" s="41">
        <v>20</v>
      </c>
      <c r="X1859" s="23">
        <f t="shared" si="524"/>
        <v>0</v>
      </c>
      <c r="Y1859" s="24">
        <f t="shared" si="525"/>
        <v>0</v>
      </c>
      <c r="Z1859" s="24">
        <f t="shared" si="530"/>
        <v>180</v>
      </c>
      <c r="AA1859" s="22">
        <f t="shared" si="531"/>
        <v>2.2399999999999998</v>
      </c>
      <c r="AB1859" s="22">
        <f t="shared" si="526"/>
        <v>26.879999999999995</v>
      </c>
      <c r="AC1859" s="22">
        <f t="shared" si="527"/>
        <v>376.32</v>
      </c>
      <c r="AD1859" s="22">
        <f t="shared" si="528"/>
        <v>0</v>
      </c>
      <c r="AE1859" s="24"/>
      <c r="AF1859" s="4">
        <v>26.879999999999995</v>
      </c>
      <c r="AG1859" s="4">
        <v>0</v>
      </c>
      <c r="AH1859" s="4">
        <f t="shared" si="529"/>
        <v>26.879999999999995</v>
      </c>
    </row>
    <row r="1860" spans="1:34">
      <c r="A1860" s="16" t="s">
        <v>3970</v>
      </c>
      <c r="B1860" s="16" t="s">
        <v>515</v>
      </c>
      <c r="C1860" s="16" t="s">
        <v>3971</v>
      </c>
      <c r="D1860" s="19">
        <v>42736</v>
      </c>
      <c r="E1860" s="16" t="s">
        <v>111</v>
      </c>
      <c r="F1860" s="20">
        <v>20</v>
      </c>
      <c r="G1860" s="20">
        <v>0</v>
      </c>
      <c r="H1860" s="20">
        <v>14</v>
      </c>
      <c r="I1860" s="20">
        <v>4</v>
      </c>
      <c r="J1860" s="21">
        <f t="shared" si="519"/>
        <v>172</v>
      </c>
      <c r="K1860" s="22">
        <v>2134.5700000000002</v>
      </c>
      <c r="L1860" s="19">
        <v>44804</v>
      </c>
      <c r="M1860" s="22">
        <v>604.79999999999995</v>
      </c>
      <c r="N1860" s="22">
        <v>1529.77</v>
      </c>
      <c r="O1860" s="22">
        <f t="shared" si="520"/>
        <v>1600.92</v>
      </c>
      <c r="P1860" s="22">
        <v>71.150000000000006</v>
      </c>
      <c r="Q1860" s="22">
        <f t="shared" si="521"/>
        <v>8.8937500000000007</v>
      </c>
      <c r="R1860" s="22">
        <f t="shared" si="522"/>
        <v>35.575000000000003</v>
      </c>
      <c r="S1860" s="22">
        <f t="shared" si="523"/>
        <v>1494.1949999999999</v>
      </c>
      <c r="U1860" s="22">
        <v>1600.92</v>
      </c>
      <c r="V1860" s="23">
        <v>20</v>
      </c>
      <c r="W1860" s="41">
        <v>20</v>
      </c>
      <c r="X1860" s="23">
        <f t="shared" si="524"/>
        <v>0</v>
      </c>
      <c r="Y1860" s="24">
        <f t="shared" si="525"/>
        <v>0</v>
      </c>
      <c r="Z1860" s="24">
        <f t="shared" si="530"/>
        <v>180</v>
      </c>
      <c r="AA1860" s="22">
        <f t="shared" si="531"/>
        <v>8.8940000000000001</v>
      </c>
      <c r="AB1860" s="22">
        <f t="shared" si="526"/>
        <v>106.72800000000001</v>
      </c>
      <c r="AC1860" s="22">
        <f t="shared" si="527"/>
        <v>1494.192</v>
      </c>
      <c r="AD1860" s="22">
        <f t="shared" si="528"/>
        <v>-2.9999999999290594E-3</v>
      </c>
      <c r="AE1860" s="24"/>
      <c r="AF1860" s="4">
        <v>106.72800000000001</v>
      </c>
      <c r="AG1860" s="4">
        <v>0</v>
      </c>
      <c r="AH1860" s="4">
        <f t="shared" si="529"/>
        <v>106.72800000000001</v>
      </c>
    </row>
    <row r="1861" spans="1:34">
      <c r="A1861" s="16" t="s">
        <v>3972</v>
      </c>
      <c r="B1861" s="16" t="s">
        <v>515</v>
      </c>
      <c r="C1861" s="16" t="s">
        <v>2794</v>
      </c>
      <c r="D1861" s="19">
        <v>42767</v>
      </c>
      <c r="E1861" s="16" t="s">
        <v>111</v>
      </c>
      <c r="F1861" s="20">
        <v>20</v>
      </c>
      <c r="G1861" s="20">
        <v>0</v>
      </c>
      <c r="H1861" s="20">
        <v>14</v>
      </c>
      <c r="I1861" s="20">
        <v>5</v>
      </c>
      <c r="J1861" s="21">
        <f t="shared" si="519"/>
        <v>173</v>
      </c>
      <c r="K1861" s="22">
        <v>392.54</v>
      </c>
      <c r="L1861" s="19">
        <v>44804</v>
      </c>
      <c r="M1861" s="22">
        <v>109.59</v>
      </c>
      <c r="N1861" s="22">
        <v>282.95</v>
      </c>
      <c r="O1861" s="22">
        <f t="shared" si="520"/>
        <v>296.02999999999997</v>
      </c>
      <c r="P1861" s="22">
        <v>13.08</v>
      </c>
      <c r="Q1861" s="22">
        <f t="shared" si="521"/>
        <v>1.635</v>
      </c>
      <c r="R1861" s="22">
        <f t="shared" si="522"/>
        <v>6.54</v>
      </c>
      <c r="S1861" s="22">
        <f t="shared" si="523"/>
        <v>276.40999999999997</v>
      </c>
      <c r="U1861" s="22">
        <v>296.02999999999997</v>
      </c>
      <c r="V1861" s="23">
        <v>20</v>
      </c>
      <c r="W1861" s="41">
        <v>20</v>
      </c>
      <c r="X1861" s="23">
        <f t="shared" si="524"/>
        <v>0</v>
      </c>
      <c r="Y1861" s="24">
        <f t="shared" si="525"/>
        <v>0</v>
      </c>
      <c r="Z1861" s="24">
        <f t="shared" si="530"/>
        <v>181</v>
      </c>
      <c r="AA1861" s="22">
        <f t="shared" si="531"/>
        <v>1.6355248618784528</v>
      </c>
      <c r="AB1861" s="22">
        <f t="shared" si="526"/>
        <v>19.626298342541432</v>
      </c>
      <c r="AC1861" s="22">
        <f t="shared" si="527"/>
        <v>276.40370165745856</v>
      </c>
      <c r="AD1861" s="22">
        <f t="shared" si="528"/>
        <v>-6.2983425414131489E-3</v>
      </c>
      <c r="AE1861" s="24"/>
      <c r="AF1861" s="4">
        <v>19.626298342541432</v>
      </c>
      <c r="AG1861" s="4">
        <v>0</v>
      </c>
      <c r="AH1861" s="4">
        <f t="shared" si="529"/>
        <v>19.626298342541432</v>
      </c>
    </row>
    <row r="1862" spans="1:34">
      <c r="A1862" s="16" t="s">
        <v>3973</v>
      </c>
      <c r="B1862" s="16" t="s">
        <v>515</v>
      </c>
      <c r="C1862" s="16" t="s">
        <v>3938</v>
      </c>
      <c r="D1862" s="19">
        <v>42795</v>
      </c>
      <c r="E1862" s="16" t="s">
        <v>111</v>
      </c>
      <c r="F1862" s="20">
        <v>20</v>
      </c>
      <c r="G1862" s="20">
        <v>0</v>
      </c>
      <c r="H1862" s="20">
        <v>14</v>
      </c>
      <c r="I1862" s="20">
        <v>6</v>
      </c>
      <c r="J1862" s="21">
        <f t="shared" si="519"/>
        <v>174</v>
      </c>
      <c r="K1862" s="22">
        <v>92.38</v>
      </c>
      <c r="L1862" s="19">
        <v>44804</v>
      </c>
      <c r="M1862" s="22">
        <v>25.41</v>
      </c>
      <c r="N1862" s="22">
        <v>66.97</v>
      </c>
      <c r="O1862" s="22">
        <f t="shared" si="520"/>
        <v>70.05</v>
      </c>
      <c r="P1862" s="22">
        <v>3.08</v>
      </c>
      <c r="Q1862" s="22">
        <f t="shared" si="521"/>
        <v>0.38500000000000001</v>
      </c>
      <c r="R1862" s="22">
        <f t="shared" si="522"/>
        <v>1.54</v>
      </c>
      <c r="S1862" s="22">
        <f t="shared" si="523"/>
        <v>65.429999999999993</v>
      </c>
      <c r="U1862" s="22">
        <v>70.05</v>
      </c>
      <c r="V1862" s="23">
        <v>20</v>
      </c>
      <c r="W1862" s="41">
        <v>20</v>
      </c>
      <c r="X1862" s="23">
        <f t="shared" si="524"/>
        <v>0</v>
      </c>
      <c r="Y1862" s="24">
        <f t="shared" si="525"/>
        <v>0</v>
      </c>
      <c r="Z1862" s="24">
        <f t="shared" si="530"/>
        <v>182</v>
      </c>
      <c r="AA1862" s="22">
        <f t="shared" si="531"/>
        <v>0.38489010989010985</v>
      </c>
      <c r="AB1862" s="22">
        <f t="shared" si="526"/>
        <v>4.6186813186813183</v>
      </c>
      <c r="AC1862" s="22">
        <f t="shared" si="527"/>
        <v>65.431318681318686</v>
      </c>
      <c r="AD1862" s="22">
        <f t="shared" si="528"/>
        <v>1.3186813186933932E-3</v>
      </c>
      <c r="AE1862" s="24"/>
      <c r="AF1862" s="4">
        <v>4.6186813186813183</v>
      </c>
      <c r="AG1862" s="4">
        <v>0</v>
      </c>
      <c r="AH1862" s="4">
        <f t="shared" si="529"/>
        <v>4.6186813186813183</v>
      </c>
    </row>
    <row r="1863" spans="1:34">
      <c r="A1863" s="16" t="s">
        <v>3974</v>
      </c>
      <c r="B1863" s="16" t="s">
        <v>515</v>
      </c>
      <c r="C1863" s="16" t="s">
        <v>2794</v>
      </c>
      <c r="D1863" s="19">
        <v>42795</v>
      </c>
      <c r="E1863" s="16" t="s">
        <v>111</v>
      </c>
      <c r="F1863" s="20">
        <v>20</v>
      </c>
      <c r="G1863" s="20">
        <v>0</v>
      </c>
      <c r="H1863" s="20">
        <v>14</v>
      </c>
      <c r="I1863" s="20">
        <v>6</v>
      </c>
      <c r="J1863" s="21">
        <f t="shared" si="519"/>
        <v>174</v>
      </c>
      <c r="K1863" s="22">
        <v>334.57</v>
      </c>
      <c r="L1863" s="19">
        <v>44804</v>
      </c>
      <c r="M1863" s="22">
        <v>92.01</v>
      </c>
      <c r="N1863" s="22">
        <v>242.56</v>
      </c>
      <c r="O1863" s="22">
        <f t="shared" si="520"/>
        <v>253.71</v>
      </c>
      <c r="P1863" s="22">
        <v>11.15</v>
      </c>
      <c r="Q1863" s="22">
        <f t="shared" si="521"/>
        <v>1.39375</v>
      </c>
      <c r="R1863" s="22">
        <f t="shared" si="522"/>
        <v>5.5750000000000002</v>
      </c>
      <c r="S1863" s="22">
        <f t="shared" si="523"/>
        <v>236.98500000000001</v>
      </c>
      <c r="U1863" s="22">
        <v>253.71</v>
      </c>
      <c r="V1863" s="23">
        <v>20</v>
      </c>
      <c r="W1863" s="41">
        <v>20</v>
      </c>
      <c r="X1863" s="23">
        <f t="shared" si="524"/>
        <v>0</v>
      </c>
      <c r="Y1863" s="24">
        <f t="shared" si="525"/>
        <v>0</v>
      </c>
      <c r="Z1863" s="24">
        <f t="shared" si="530"/>
        <v>182</v>
      </c>
      <c r="AA1863" s="22">
        <f t="shared" si="531"/>
        <v>1.3940109890109891</v>
      </c>
      <c r="AB1863" s="22">
        <f t="shared" si="526"/>
        <v>16.728131868131868</v>
      </c>
      <c r="AC1863" s="22">
        <f t="shared" si="527"/>
        <v>236.98186813186814</v>
      </c>
      <c r="AD1863" s="22">
        <f t="shared" si="528"/>
        <v>-3.1318681318737163E-3</v>
      </c>
      <c r="AE1863" s="24"/>
      <c r="AF1863" s="4">
        <v>16.728131868131868</v>
      </c>
      <c r="AG1863" s="4">
        <v>0</v>
      </c>
      <c r="AH1863" s="4">
        <f t="shared" si="529"/>
        <v>16.728131868131868</v>
      </c>
    </row>
    <row r="1864" spans="1:34">
      <c r="A1864" s="16" t="s">
        <v>3975</v>
      </c>
      <c r="B1864" s="16" t="s">
        <v>515</v>
      </c>
      <c r="C1864" s="16" t="s">
        <v>2794</v>
      </c>
      <c r="D1864" s="19">
        <v>42826</v>
      </c>
      <c r="E1864" s="16" t="s">
        <v>111</v>
      </c>
      <c r="F1864" s="20">
        <v>20</v>
      </c>
      <c r="G1864" s="20">
        <v>0</v>
      </c>
      <c r="H1864" s="20">
        <v>14</v>
      </c>
      <c r="I1864" s="20">
        <v>7</v>
      </c>
      <c r="J1864" s="21">
        <f t="shared" si="519"/>
        <v>175</v>
      </c>
      <c r="K1864" s="22">
        <v>737.18</v>
      </c>
      <c r="L1864" s="19">
        <v>44804</v>
      </c>
      <c r="M1864" s="22">
        <v>199.66</v>
      </c>
      <c r="N1864" s="22">
        <v>537.52</v>
      </c>
      <c r="O1864" s="22">
        <f t="shared" si="520"/>
        <v>562.09</v>
      </c>
      <c r="P1864" s="22">
        <v>24.57</v>
      </c>
      <c r="Q1864" s="22">
        <f t="shared" si="521"/>
        <v>3.07125</v>
      </c>
      <c r="R1864" s="22">
        <f t="shared" si="522"/>
        <v>12.285</v>
      </c>
      <c r="S1864" s="22">
        <f t="shared" si="523"/>
        <v>525.23500000000001</v>
      </c>
      <c r="U1864" s="22">
        <v>562.09</v>
      </c>
      <c r="V1864" s="23">
        <v>20</v>
      </c>
      <c r="W1864" s="41">
        <v>20</v>
      </c>
      <c r="X1864" s="23">
        <f t="shared" si="524"/>
        <v>0</v>
      </c>
      <c r="Y1864" s="24">
        <f t="shared" si="525"/>
        <v>0</v>
      </c>
      <c r="Z1864" s="24">
        <f t="shared" si="530"/>
        <v>183</v>
      </c>
      <c r="AA1864" s="22">
        <f t="shared" si="531"/>
        <v>3.0715300546448088</v>
      </c>
      <c r="AB1864" s="22">
        <f t="shared" si="526"/>
        <v>36.858360655737705</v>
      </c>
      <c r="AC1864" s="22">
        <f t="shared" si="527"/>
        <v>525.23163934426236</v>
      </c>
      <c r="AD1864" s="22">
        <f t="shared" si="528"/>
        <v>-3.3606557376515411E-3</v>
      </c>
      <c r="AE1864" s="24"/>
      <c r="AF1864" s="4">
        <v>36.858360655737705</v>
      </c>
      <c r="AG1864" s="4">
        <v>0</v>
      </c>
      <c r="AH1864" s="4">
        <f t="shared" si="529"/>
        <v>36.858360655737705</v>
      </c>
    </row>
    <row r="1865" spans="1:34">
      <c r="A1865" s="16" t="s">
        <v>3976</v>
      </c>
      <c r="B1865" s="16" t="s">
        <v>515</v>
      </c>
      <c r="C1865" s="16" t="s">
        <v>3977</v>
      </c>
      <c r="D1865" s="19">
        <v>42856</v>
      </c>
      <c r="E1865" s="16" t="s">
        <v>111</v>
      </c>
      <c r="F1865" s="20">
        <v>20</v>
      </c>
      <c r="G1865" s="20">
        <v>0</v>
      </c>
      <c r="H1865" s="20">
        <v>14</v>
      </c>
      <c r="I1865" s="20">
        <v>8</v>
      </c>
      <c r="J1865" s="21">
        <f t="shared" si="519"/>
        <v>176</v>
      </c>
      <c r="K1865" s="22">
        <v>379.73</v>
      </c>
      <c r="L1865" s="19">
        <v>44804</v>
      </c>
      <c r="M1865" s="22">
        <v>101.28</v>
      </c>
      <c r="N1865" s="22">
        <v>278.45</v>
      </c>
      <c r="O1865" s="22">
        <f t="shared" si="520"/>
        <v>291.11</v>
      </c>
      <c r="P1865" s="22">
        <v>12.66</v>
      </c>
      <c r="Q1865" s="22">
        <f t="shared" si="521"/>
        <v>1.5825</v>
      </c>
      <c r="R1865" s="22">
        <f t="shared" si="522"/>
        <v>6.33</v>
      </c>
      <c r="S1865" s="22">
        <f t="shared" si="523"/>
        <v>272.12</v>
      </c>
      <c r="U1865" s="22">
        <v>291.11</v>
      </c>
      <c r="V1865" s="23">
        <v>20</v>
      </c>
      <c r="W1865" s="41">
        <v>20</v>
      </c>
      <c r="X1865" s="23">
        <f t="shared" si="524"/>
        <v>0</v>
      </c>
      <c r="Y1865" s="24">
        <f t="shared" si="525"/>
        <v>0</v>
      </c>
      <c r="Z1865" s="24">
        <f t="shared" si="530"/>
        <v>184</v>
      </c>
      <c r="AA1865" s="22">
        <f t="shared" si="531"/>
        <v>1.5821195652173914</v>
      </c>
      <c r="AB1865" s="22">
        <f t="shared" si="526"/>
        <v>18.985434782608696</v>
      </c>
      <c r="AC1865" s="22">
        <f t="shared" si="527"/>
        <v>272.12456521739131</v>
      </c>
      <c r="AD1865" s="22">
        <f t="shared" si="528"/>
        <v>4.5652173913026672E-3</v>
      </c>
      <c r="AE1865" s="24"/>
      <c r="AF1865" s="4">
        <v>18.985434782608696</v>
      </c>
      <c r="AG1865" s="4">
        <v>0</v>
      </c>
      <c r="AH1865" s="4">
        <f t="shared" si="529"/>
        <v>18.985434782608696</v>
      </c>
    </row>
    <row r="1866" spans="1:34">
      <c r="A1866" s="16" t="s">
        <v>3978</v>
      </c>
      <c r="B1866" s="16" t="s">
        <v>515</v>
      </c>
      <c r="C1866" s="16" t="s">
        <v>3938</v>
      </c>
      <c r="D1866" s="19">
        <v>42856</v>
      </c>
      <c r="E1866" s="16" t="s">
        <v>111</v>
      </c>
      <c r="F1866" s="20">
        <v>20</v>
      </c>
      <c r="G1866" s="20">
        <v>0</v>
      </c>
      <c r="H1866" s="20">
        <v>14</v>
      </c>
      <c r="I1866" s="20">
        <v>8</v>
      </c>
      <c r="J1866" s="21">
        <f t="shared" si="519"/>
        <v>176</v>
      </c>
      <c r="K1866" s="22">
        <v>1709.03</v>
      </c>
      <c r="L1866" s="19">
        <v>44804</v>
      </c>
      <c r="M1866" s="22">
        <v>455.73</v>
      </c>
      <c r="N1866" s="22">
        <v>1253.3</v>
      </c>
      <c r="O1866" s="22">
        <f t="shared" si="520"/>
        <v>1310.26</v>
      </c>
      <c r="P1866" s="22">
        <v>56.96</v>
      </c>
      <c r="Q1866" s="22">
        <f t="shared" si="521"/>
        <v>7.12</v>
      </c>
      <c r="R1866" s="22">
        <f t="shared" si="522"/>
        <v>28.48</v>
      </c>
      <c r="S1866" s="22">
        <f t="shared" si="523"/>
        <v>1224.82</v>
      </c>
      <c r="U1866" s="22">
        <v>1310.26</v>
      </c>
      <c r="V1866" s="23">
        <v>20</v>
      </c>
      <c r="W1866" s="41">
        <v>20</v>
      </c>
      <c r="X1866" s="23">
        <f t="shared" si="524"/>
        <v>0</v>
      </c>
      <c r="Y1866" s="24">
        <f t="shared" si="525"/>
        <v>0</v>
      </c>
      <c r="Z1866" s="24">
        <f t="shared" si="530"/>
        <v>184</v>
      </c>
      <c r="AA1866" s="22">
        <f t="shared" si="531"/>
        <v>7.1209782608695651</v>
      </c>
      <c r="AB1866" s="22">
        <f t="shared" si="526"/>
        <v>85.451739130434788</v>
      </c>
      <c r="AC1866" s="22">
        <f t="shared" si="527"/>
        <v>1224.8082608695652</v>
      </c>
      <c r="AD1866" s="22">
        <f t="shared" si="528"/>
        <v>-1.1739130434762046E-2</v>
      </c>
      <c r="AE1866" s="24"/>
      <c r="AF1866" s="4">
        <v>85.451739130434788</v>
      </c>
      <c r="AG1866" s="4">
        <v>0</v>
      </c>
      <c r="AH1866" s="4">
        <f t="shared" si="529"/>
        <v>85.451739130434788</v>
      </c>
    </row>
    <row r="1867" spans="1:34">
      <c r="A1867" s="16" t="s">
        <v>3979</v>
      </c>
      <c r="B1867" s="16" t="s">
        <v>515</v>
      </c>
      <c r="C1867" s="16" t="s">
        <v>2794</v>
      </c>
      <c r="D1867" s="19">
        <v>42856</v>
      </c>
      <c r="E1867" s="16" t="s">
        <v>111</v>
      </c>
      <c r="F1867" s="20">
        <v>20</v>
      </c>
      <c r="G1867" s="20">
        <v>0</v>
      </c>
      <c r="H1867" s="20">
        <v>14</v>
      </c>
      <c r="I1867" s="20">
        <v>8</v>
      </c>
      <c r="J1867" s="21">
        <f t="shared" si="519"/>
        <v>176</v>
      </c>
      <c r="K1867" s="22">
        <v>1570.35</v>
      </c>
      <c r="L1867" s="19">
        <v>44804</v>
      </c>
      <c r="M1867" s="22">
        <v>418.77</v>
      </c>
      <c r="N1867" s="22">
        <v>1151.58</v>
      </c>
      <c r="O1867" s="22">
        <f t="shared" si="520"/>
        <v>1203.9199999999998</v>
      </c>
      <c r="P1867" s="22">
        <v>52.34</v>
      </c>
      <c r="Q1867" s="22">
        <f t="shared" si="521"/>
        <v>6.5425000000000004</v>
      </c>
      <c r="R1867" s="22">
        <f t="shared" si="522"/>
        <v>26.17</v>
      </c>
      <c r="S1867" s="22">
        <f t="shared" si="523"/>
        <v>1125.4099999999999</v>
      </c>
      <c r="U1867" s="22">
        <v>1203.9199999999998</v>
      </c>
      <c r="V1867" s="23">
        <v>20</v>
      </c>
      <c r="W1867" s="41">
        <v>20</v>
      </c>
      <c r="X1867" s="23">
        <f t="shared" si="524"/>
        <v>0</v>
      </c>
      <c r="Y1867" s="24">
        <f t="shared" si="525"/>
        <v>0</v>
      </c>
      <c r="Z1867" s="24">
        <f t="shared" si="530"/>
        <v>184</v>
      </c>
      <c r="AA1867" s="22">
        <f t="shared" si="531"/>
        <v>6.5430434782608691</v>
      </c>
      <c r="AB1867" s="22">
        <f t="shared" si="526"/>
        <v>78.516521739130425</v>
      </c>
      <c r="AC1867" s="22">
        <f t="shared" si="527"/>
        <v>1125.4034782608694</v>
      </c>
      <c r="AD1867" s="22">
        <f t="shared" si="528"/>
        <v>-6.5217391304486227E-3</v>
      </c>
      <c r="AE1867" s="24"/>
      <c r="AF1867" s="4">
        <v>78.516521739130425</v>
      </c>
      <c r="AG1867" s="4">
        <v>0</v>
      </c>
      <c r="AH1867" s="4">
        <f t="shared" si="529"/>
        <v>78.516521739130425</v>
      </c>
    </row>
    <row r="1868" spans="1:34">
      <c r="A1868" s="16" t="s">
        <v>3980</v>
      </c>
      <c r="B1868" s="16" t="s">
        <v>515</v>
      </c>
      <c r="C1868" s="16" t="s">
        <v>3938</v>
      </c>
      <c r="D1868" s="19">
        <v>42887</v>
      </c>
      <c r="E1868" s="16" t="s">
        <v>111</v>
      </c>
      <c r="F1868" s="20">
        <v>20</v>
      </c>
      <c r="G1868" s="20">
        <v>0</v>
      </c>
      <c r="H1868" s="20">
        <v>14</v>
      </c>
      <c r="I1868" s="20">
        <v>9</v>
      </c>
      <c r="J1868" s="21">
        <f t="shared" si="519"/>
        <v>177</v>
      </c>
      <c r="K1868" s="22">
        <v>1524.27</v>
      </c>
      <c r="L1868" s="19">
        <v>44804</v>
      </c>
      <c r="M1868" s="22">
        <v>400.1</v>
      </c>
      <c r="N1868" s="22">
        <v>1124.17</v>
      </c>
      <c r="O1868" s="22">
        <f t="shared" si="520"/>
        <v>1174.97</v>
      </c>
      <c r="P1868" s="22">
        <v>50.8</v>
      </c>
      <c r="Q1868" s="22">
        <f t="shared" si="521"/>
        <v>6.35</v>
      </c>
      <c r="R1868" s="22">
        <f t="shared" si="522"/>
        <v>25.4</v>
      </c>
      <c r="S1868" s="22">
        <f t="shared" si="523"/>
        <v>1098.77</v>
      </c>
      <c r="U1868" s="22">
        <v>1174.97</v>
      </c>
      <c r="V1868" s="23">
        <v>20</v>
      </c>
      <c r="W1868" s="41">
        <v>20</v>
      </c>
      <c r="X1868" s="23">
        <f t="shared" si="524"/>
        <v>0</v>
      </c>
      <c r="Y1868" s="24">
        <f t="shared" si="525"/>
        <v>0</v>
      </c>
      <c r="Z1868" s="24">
        <f t="shared" si="530"/>
        <v>185</v>
      </c>
      <c r="AA1868" s="22">
        <f t="shared" si="531"/>
        <v>6.3511891891891894</v>
      </c>
      <c r="AB1868" s="22">
        <f t="shared" si="526"/>
        <v>76.214270270270276</v>
      </c>
      <c r="AC1868" s="22">
        <f t="shared" si="527"/>
        <v>1098.7557297297299</v>
      </c>
      <c r="AD1868" s="22">
        <f t="shared" si="528"/>
        <v>-1.427027027011718E-2</v>
      </c>
      <c r="AE1868" s="24"/>
      <c r="AF1868" s="4">
        <v>76.214270270270276</v>
      </c>
      <c r="AG1868" s="4">
        <v>0</v>
      </c>
      <c r="AH1868" s="4">
        <f t="shared" si="529"/>
        <v>76.214270270270276</v>
      </c>
    </row>
    <row r="1869" spans="1:34">
      <c r="A1869" s="16" t="s">
        <v>3981</v>
      </c>
      <c r="B1869" s="16" t="s">
        <v>515</v>
      </c>
      <c r="C1869" s="16" t="s">
        <v>2794</v>
      </c>
      <c r="D1869" s="19">
        <v>42887</v>
      </c>
      <c r="E1869" s="16" t="s">
        <v>111</v>
      </c>
      <c r="F1869" s="20">
        <v>20</v>
      </c>
      <c r="G1869" s="20">
        <v>0</v>
      </c>
      <c r="H1869" s="20">
        <v>14</v>
      </c>
      <c r="I1869" s="20">
        <v>9</v>
      </c>
      <c r="J1869" s="21">
        <f t="shared" si="519"/>
        <v>177</v>
      </c>
      <c r="K1869" s="22">
        <v>147.97</v>
      </c>
      <c r="L1869" s="19">
        <v>44804</v>
      </c>
      <c r="M1869" s="22">
        <v>38.85</v>
      </c>
      <c r="N1869" s="22">
        <v>109.12</v>
      </c>
      <c r="O1869" s="22">
        <f t="shared" si="520"/>
        <v>114.05000000000001</v>
      </c>
      <c r="P1869" s="22">
        <v>4.93</v>
      </c>
      <c r="Q1869" s="22">
        <f t="shared" si="521"/>
        <v>0.61624999999999996</v>
      </c>
      <c r="R1869" s="22">
        <f t="shared" si="522"/>
        <v>2.4649999999999999</v>
      </c>
      <c r="S1869" s="22">
        <f t="shared" si="523"/>
        <v>106.655</v>
      </c>
      <c r="U1869" s="22">
        <v>114.05000000000001</v>
      </c>
      <c r="V1869" s="23">
        <v>20</v>
      </c>
      <c r="W1869" s="41">
        <v>20</v>
      </c>
      <c r="X1869" s="23">
        <f t="shared" si="524"/>
        <v>0</v>
      </c>
      <c r="Y1869" s="24">
        <f t="shared" si="525"/>
        <v>0</v>
      </c>
      <c r="Z1869" s="24">
        <f t="shared" si="530"/>
        <v>185</v>
      </c>
      <c r="AA1869" s="22">
        <f t="shared" si="531"/>
        <v>0.61648648648648652</v>
      </c>
      <c r="AB1869" s="22">
        <f t="shared" si="526"/>
        <v>7.3978378378378382</v>
      </c>
      <c r="AC1869" s="22">
        <f t="shared" si="527"/>
        <v>106.65216216216217</v>
      </c>
      <c r="AD1869" s="22">
        <f t="shared" si="528"/>
        <v>-2.8378378378306479E-3</v>
      </c>
      <c r="AE1869" s="24"/>
      <c r="AF1869" s="4">
        <v>7.3978378378378382</v>
      </c>
      <c r="AG1869" s="4">
        <v>0</v>
      </c>
      <c r="AH1869" s="4">
        <f t="shared" si="529"/>
        <v>7.3978378378378382</v>
      </c>
    </row>
    <row r="1870" spans="1:34">
      <c r="A1870" s="16" t="s">
        <v>3982</v>
      </c>
      <c r="B1870" s="16" t="s">
        <v>515</v>
      </c>
      <c r="C1870" s="16" t="s">
        <v>3938</v>
      </c>
      <c r="D1870" s="19">
        <v>42917</v>
      </c>
      <c r="E1870" s="16" t="s">
        <v>111</v>
      </c>
      <c r="F1870" s="20">
        <v>20</v>
      </c>
      <c r="G1870" s="20">
        <v>0</v>
      </c>
      <c r="H1870" s="20">
        <v>14</v>
      </c>
      <c r="I1870" s="20">
        <v>10</v>
      </c>
      <c r="J1870" s="21">
        <f t="shared" si="519"/>
        <v>178</v>
      </c>
      <c r="K1870" s="22">
        <v>235.55</v>
      </c>
      <c r="L1870" s="19">
        <v>44804</v>
      </c>
      <c r="M1870" s="22">
        <v>60.86</v>
      </c>
      <c r="N1870" s="22">
        <v>174.69</v>
      </c>
      <c r="O1870" s="22">
        <f t="shared" si="520"/>
        <v>182.54</v>
      </c>
      <c r="P1870" s="22">
        <v>7.85</v>
      </c>
      <c r="Q1870" s="22">
        <f t="shared" si="521"/>
        <v>0.98124999999999996</v>
      </c>
      <c r="R1870" s="22">
        <f t="shared" si="522"/>
        <v>3.9249999999999998</v>
      </c>
      <c r="S1870" s="22">
        <f t="shared" si="523"/>
        <v>170.76499999999999</v>
      </c>
      <c r="U1870" s="22">
        <v>182.54</v>
      </c>
      <c r="V1870" s="23">
        <v>20</v>
      </c>
      <c r="W1870" s="41">
        <v>20</v>
      </c>
      <c r="X1870" s="23">
        <f t="shared" si="524"/>
        <v>0</v>
      </c>
      <c r="Y1870" s="24">
        <f t="shared" si="525"/>
        <v>0</v>
      </c>
      <c r="Z1870" s="24">
        <f t="shared" si="530"/>
        <v>186</v>
      </c>
      <c r="AA1870" s="22">
        <f t="shared" si="531"/>
        <v>0.98139784946236552</v>
      </c>
      <c r="AB1870" s="22">
        <f t="shared" si="526"/>
        <v>11.776774193548386</v>
      </c>
      <c r="AC1870" s="22">
        <f t="shared" si="527"/>
        <v>170.7632258064516</v>
      </c>
      <c r="AD1870" s="22">
        <f t="shared" si="528"/>
        <v>-1.7741935483854832E-3</v>
      </c>
      <c r="AE1870" s="24"/>
      <c r="AF1870" s="4">
        <v>11.776774193548386</v>
      </c>
      <c r="AG1870" s="4">
        <v>0</v>
      </c>
      <c r="AH1870" s="4">
        <f t="shared" si="529"/>
        <v>11.776774193548386</v>
      </c>
    </row>
    <row r="1871" spans="1:34">
      <c r="A1871" s="16" t="s">
        <v>3983</v>
      </c>
      <c r="B1871" s="16" t="s">
        <v>515</v>
      </c>
      <c r="C1871" s="16" t="s">
        <v>2794</v>
      </c>
      <c r="D1871" s="19">
        <v>42917</v>
      </c>
      <c r="E1871" s="16" t="s">
        <v>111</v>
      </c>
      <c r="F1871" s="20">
        <v>20</v>
      </c>
      <c r="G1871" s="20">
        <v>0</v>
      </c>
      <c r="H1871" s="20">
        <v>14</v>
      </c>
      <c r="I1871" s="20">
        <v>10</v>
      </c>
      <c r="J1871" s="21">
        <f t="shared" si="519"/>
        <v>178</v>
      </c>
      <c r="K1871" s="22">
        <v>807.07</v>
      </c>
      <c r="L1871" s="19">
        <v>44804</v>
      </c>
      <c r="M1871" s="22">
        <v>208.48</v>
      </c>
      <c r="N1871" s="22">
        <v>598.59</v>
      </c>
      <c r="O1871" s="22">
        <f t="shared" si="520"/>
        <v>625.49</v>
      </c>
      <c r="P1871" s="22">
        <v>26.9</v>
      </c>
      <c r="Q1871" s="22">
        <f t="shared" si="521"/>
        <v>3.3624999999999998</v>
      </c>
      <c r="R1871" s="22">
        <f t="shared" si="522"/>
        <v>13.45</v>
      </c>
      <c r="S1871" s="22">
        <f t="shared" si="523"/>
        <v>585.14</v>
      </c>
      <c r="U1871" s="22">
        <v>625.49</v>
      </c>
      <c r="V1871" s="23">
        <v>20</v>
      </c>
      <c r="W1871" s="41">
        <v>20</v>
      </c>
      <c r="X1871" s="23">
        <f t="shared" si="524"/>
        <v>0</v>
      </c>
      <c r="Y1871" s="24">
        <f t="shared" si="525"/>
        <v>0</v>
      </c>
      <c r="Z1871" s="24">
        <f t="shared" si="530"/>
        <v>186</v>
      </c>
      <c r="AA1871" s="22">
        <f t="shared" si="531"/>
        <v>3.3628494623655913</v>
      </c>
      <c r="AB1871" s="22">
        <f t="shared" si="526"/>
        <v>40.354193548387094</v>
      </c>
      <c r="AC1871" s="22">
        <f t="shared" si="527"/>
        <v>585.13580645161289</v>
      </c>
      <c r="AD1871" s="22">
        <f t="shared" si="528"/>
        <v>-4.1935483870929602E-3</v>
      </c>
      <c r="AE1871" s="24"/>
      <c r="AF1871" s="4">
        <v>40.354193548387094</v>
      </c>
      <c r="AG1871" s="4">
        <v>0</v>
      </c>
      <c r="AH1871" s="4">
        <f t="shared" si="529"/>
        <v>40.354193548387094</v>
      </c>
    </row>
    <row r="1872" spans="1:34">
      <c r="A1872" s="16" t="s">
        <v>3984</v>
      </c>
      <c r="B1872" s="16" t="s">
        <v>515</v>
      </c>
      <c r="C1872" s="16" t="s">
        <v>3985</v>
      </c>
      <c r="D1872" s="19">
        <v>42917</v>
      </c>
      <c r="E1872" s="16" t="s">
        <v>111</v>
      </c>
      <c r="F1872" s="20">
        <v>20</v>
      </c>
      <c r="G1872" s="20">
        <v>0</v>
      </c>
      <c r="H1872" s="20">
        <v>14</v>
      </c>
      <c r="I1872" s="20">
        <v>10</v>
      </c>
      <c r="J1872" s="21">
        <f t="shared" si="519"/>
        <v>178</v>
      </c>
      <c r="K1872" s="22">
        <v>1184.33</v>
      </c>
      <c r="L1872" s="19">
        <v>44804</v>
      </c>
      <c r="M1872" s="22">
        <v>305.97000000000003</v>
      </c>
      <c r="N1872" s="22">
        <v>878.36</v>
      </c>
      <c r="O1872" s="22">
        <f t="shared" si="520"/>
        <v>917.84</v>
      </c>
      <c r="P1872" s="22">
        <v>39.479999999999997</v>
      </c>
      <c r="Q1872" s="22">
        <f t="shared" si="521"/>
        <v>4.9349999999999996</v>
      </c>
      <c r="R1872" s="22">
        <f t="shared" si="522"/>
        <v>19.739999999999998</v>
      </c>
      <c r="S1872" s="22">
        <f t="shared" si="523"/>
        <v>858.62</v>
      </c>
      <c r="U1872" s="22">
        <v>917.84</v>
      </c>
      <c r="V1872" s="23">
        <v>20</v>
      </c>
      <c r="W1872" s="41">
        <v>20</v>
      </c>
      <c r="X1872" s="23">
        <f t="shared" si="524"/>
        <v>0</v>
      </c>
      <c r="Y1872" s="24">
        <f t="shared" si="525"/>
        <v>0</v>
      </c>
      <c r="Z1872" s="24">
        <f t="shared" si="530"/>
        <v>186</v>
      </c>
      <c r="AA1872" s="22">
        <f t="shared" si="531"/>
        <v>4.9346236559139784</v>
      </c>
      <c r="AB1872" s="22">
        <f t="shared" si="526"/>
        <v>59.215483870967745</v>
      </c>
      <c r="AC1872" s="22">
        <f t="shared" si="527"/>
        <v>858.62451612903226</v>
      </c>
      <c r="AD1872" s="22">
        <f t="shared" si="528"/>
        <v>4.5161290322539571E-3</v>
      </c>
      <c r="AE1872" s="24"/>
      <c r="AF1872" s="4">
        <v>59.215483870967745</v>
      </c>
      <c r="AG1872" s="4">
        <v>0</v>
      </c>
      <c r="AH1872" s="4">
        <f t="shared" si="529"/>
        <v>59.215483870967745</v>
      </c>
    </row>
    <row r="1873" spans="1:34">
      <c r="A1873" s="16" t="s">
        <v>3986</v>
      </c>
      <c r="B1873" s="16" t="s">
        <v>515</v>
      </c>
      <c r="C1873" s="16" t="s">
        <v>2794</v>
      </c>
      <c r="D1873" s="19">
        <v>42948</v>
      </c>
      <c r="E1873" s="16" t="s">
        <v>111</v>
      </c>
      <c r="F1873" s="20">
        <v>20</v>
      </c>
      <c r="G1873" s="20">
        <v>0</v>
      </c>
      <c r="H1873" s="20">
        <v>14</v>
      </c>
      <c r="I1873" s="20">
        <v>11</v>
      </c>
      <c r="J1873" s="21">
        <f t="shared" si="519"/>
        <v>179</v>
      </c>
      <c r="K1873" s="22">
        <v>298.72000000000003</v>
      </c>
      <c r="L1873" s="19">
        <v>44804</v>
      </c>
      <c r="M1873" s="22">
        <v>75.94</v>
      </c>
      <c r="N1873" s="22">
        <v>222.78</v>
      </c>
      <c r="O1873" s="22">
        <f t="shared" si="520"/>
        <v>232.74</v>
      </c>
      <c r="P1873" s="22">
        <v>9.9600000000000009</v>
      </c>
      <c r="Q1873" s="22">
        <f t="shared" si="521"/>
        <v>1.2450000000000001</v>
      </c>
      <c r="R1873" s="22">
        <f t="shared" si="522"/>
        <v>4.9800000000000004</v>
      </c>
      <c r="S1873" s="22">
        <f t="shared" si="523"/>
        <v>217.8</v>
      </c>
      <c r="U1873" s="22">
        <v>232.74</v>
      </c>
      <c r="V1873" s="23">
        <v>20</v>
      </c>
      <c r="W1873" s="41">
        <v>20</v>
      </c>
      <c r="X1873" s="23">
        <f t="shared" si="524"/>
        <v>0</v>
      </c>
      <c r="Y1873" s="24">
        <f t="shared" si="525"/>
        <v>0</v>
      </c>
      <c r="Z1873" s="24">
        <f t="shared" si="530"/>
        <v>187</v>
      </c>
      <c r="AA1873" s="22">
        <f t="shared" si="531"/>
        <v>1.2445989304812834</v>
      </c>
      <c r="AB1873" s="22">
        <f t="shared" si="526"/>
        <v>14.935187165775401</v>
      </c>
      <c r="AC1873" s="22">
        <f t="shared" si="527"/>
        <v>217.80481283422461</v>
      </c>
      <c r="AD1873" s="22">
        <f t="shared" si="528"/>
        <v>4.8128342245945532E-3</v>
      </c>
      <c r="AE1873" s="24"/>
      <c r="AF1873" s="4">
        <v>14.935187165775401</v>
      </c>
      <c r="AG1873" s="4">
        <v>0</v>
      </c>
      <c r="AH1873" s="4">
        <f t="shared" si="529"/>
        <v>14.935187165775401</v>
      </c>
    </row>
    <row r="1874" spans="1:34">
      <c r="A1874" s="16" t="s">
        <v>3987</v>
      </c>
      <c r="B1874" s="16" t="s">
        <v>515</v>
      </c>
      <c r="C1874" s="16" t="s">
        <v>2794</v>
      </c>
      <c r="D1874" s="19">
        <v>42979</v>
      </c>
      <c r="E1874" s="16" t="s">
        <v>111</v>
      </c>
      <c r="F1874" s="20">
        <v>20</v>
      </c>
      <c r="G1874" s="20">
        <v>0</v>
      </c>
      <c r="H1874" s="20">
        <v>15</v>
      </c>
      <c r="I1874" s="20">
        <v>0</v>
      </c>
      <c r="J1874" s="21">
        <f t="shared" si="519"/>
        <v>180</v>
      </c>
      <c r="K1874" s="22">
        <v>884.01</v>
      </c>
      <c r="L1874" s="19">
        <v>44804</v>
      </c>
      <c r="M1874" s="22">
        <v>220.99</v>
      </c>
      <c r="N1874" s="22">
        <v>663.02</v>
      </c>
      <c r="O1874" s="22">
        <f t="shared" si="520"/>
        <v>692.48</v>
      </c>
      <c r="P1874" s="22">
        <v>29.46</v>
      </c>
      <c r="Q1874" s="22">
        <f t="shared" si="521"/>
        <v>3.6825000000000001</v>
      </c>
      <c r="R1874" s="22">
        <f t="shared" si="522"/>
        <v>14.73</v>
      </c>
      <c r="S1874" s="22">
        <f t="shared" si="523"/>
        <v>648.29</v>
      </c>
      <c r="U1874" s="22">
        <v>692.48</v>
      </c>
      <c r="V1874" s="23">
        <v>20</v>
      </c>
      <c r="W1874" s="41">
        <v>20</v>
      </c>
      <c r="X1874" s="23">
        <f t="shared" si="524"/>
        <v>0</v>
      </c>
      <c r="Y1874" s="24">
        <f t="shared" si="525"/>
        <v>0</v>
      </c>
      <c r="Z1874" s="24">
        <f t="shared" si="530"/>
        <v>188</v>
      </c>
      <c r="AA1874" s="22">
        <f t="shared" si="531"/>
        <v>3.6834042553191488</v>
      </c>
      <c r="AB1874" s="22">
        <f t="shared" si="526"/>
        <v>44.200851063829788</v>
      </c>
      <c r="AC1874" s="22">
        <f t="shared" si="527"/>
        <v>648.27914893617026</v>
      </c>
      <c r="AD1874" s="22">
        <f t="shared" si="528"/>
        <v>-1.0851063829704799E-2</v>
      </c>
      <c r="AE1874" s="24"/>
      <c r="AF1874" s="4">
        <v>44.200851063829788</v>
      </c>
      <c r="AG1874" s="4">
        <v>0</v>
      </c>
      <c r="AH1874" s="4">
        <f t="shared" si="529"/>
        <v>44.200851063829788</v>
      </c>
    </row>
    <row r="1875" spans="1:34">
      <c r="A1875" s="16" t="s">
        <v>3988</v>
      </c>
      <c r="B1875" s="16" t="s">
        <v>515</v>
      </c>
      <c r="C1875" s="16" t="s">
        <v>3977</v>
      </c>
      <c r="D1875" s="19">
        <v>43009</v>
      </c>
      <c r="E1875" s="16" t="s">
        <v>111</v>
      </c>
      <c r="F1875" s="20">
        <v>20</v>
      </c>
      <c r="G1875" s="20">
        <v>0</v>
      </c>
      <c r="H1875" s="20">
        <v>15</v>
      </c>
      <c r="I1875" s="20">
        <v>1</v>
      </c>
      <c r="J1875" s="21">
        <f t="shared" si="519"/>
        <v>181</v>
      </c>
      <c r="K1875" s="22">
        <v>636.83000000000004</v>
      </c>
      <c r="L1875" s="19">
        <v>44804</v>
      </c>
      <c r="M1875" s="22">
        <v>156.54</v>
      </c>
      <c r="N1875" s="22">
        <v>480.29</v>
      </c>
      <c r="O1875" s="22">
        <f t="shared" si="520"/>
        <v>501.51</v>
      </c>
      <c r="P1875" s="22">
        <v>21.22</v>
      </c>
      <c r="Q1875" s="22">
        <f t="shared" si="521"/>
        <v>2.6524999999999999</v>
      </c>
      <c r="R1875" s="22">
        <f t="shared" si="522"/>
        <v>10.61</v>
      </c>
      <c r="S1875" s="22">
        <f t="shared" si="523"/>
        <v>469.67999999999995</v>
      </c>
      <c r="U1875" s="22">
        <v>501.51</v>
      </c>
      <c r="V1875" s="23">
        <v>20</v>
      </c>
      <c r="W1875" s="41">
        <v>20</v>
      </c>
      <c r="X1875" s="23">
        <f t="shared" si="524"/>
        <v>0</v>
      </c>
      <c r="Y1875" s="24">
        <f t="shared" si="525"/>
        <v>0</v>
      </c>
      <c r="Z1875" s="24">
        <f t="shared" si="530"/>
        <v>189</v>
      </c>
      <c r="AA1875" s="22">
        <f t="shared" si="531"/>
        <v>2.6534920634920636</v>
      </c>
      <c r="AB1875" s="22">
        <f t="shared" si="526"/>
        <v>31.841904761904765</v>
      </c>
      <c r="AC1875" s="22">
        <f t="shared" si="527"/>
        <v>469.66809523809525</v>
      </c>
      <c r="AD1875" s="22">
        <f t="shared" si="528"/>
        <v>-1.1904761904702355E-2</v>
      </c>
      <c r="AE1875" s="24"/>
      <c r="AF1875" s="4">
        <v>31.841904761904765</v>
      </c>
      <c r="AG1875" s="4">
        <v>0</v>
      </c>
      <c r="AH1875" s="4">
        <f t="shared" si="529"/>
        <v>31.841904761904765</v>
      </c>
    </row>
    <row r="1876" spans="1:34">
      <c r="A1876" s="16" t="s">
        <v>3989</v>
      </c>
      <c r="B1876" s="16" t="s">
        <v>515</v>
      </c>
      <c r="C1876" s="16" t="s">
        <v>2794</v>
      </c>
      <c r="D1876" s="19">
        <v>43009</v>
      </c>
      <c r="E1876" s="16" t="s">
        <v>111</v>
      </c>
      <c r="F1876" s="20">
        <v>20</v>
      </c>
      <c r="G1876" s="20">
        <v>0</v>
      </c>
      <c r="H1876" s="20">
        <v>15</v>
      </c>
      <c r="I1876" s="20">
        <v>1</v>
      </c>
      <c r="J1876" s="21">
        <f t="shared" si="519"/>
        <v>181</v>
      </c>
      <c r="K1876" s="22">
        <v>1101.26</v>
      </c>
      <c r="L1876" s="19">
        <v>44804</v>
      </c>
      <c r="M1876" s="22">
        <v>270.70999999999998</v>
      </c>
      <c r="N1876" s="22">
        <v>830.55</v>
      </c>
      <c r="O1876" s="22">
        <f t="shared" si="520"/>
        <v>867.25</v>
      </c>
      <c r="P1876" s="22">
        <v>36.700000000000003</v>
      </c>
      <c r="Q1876" s="22">
        <f t="shared" si="521"/>
        <v>4.5875000000000004</v>
      </c>
      <c r="R1876" s="22">
        <f t="shared" si="522"/>
        <v>18.350000000000001</v>
      </c>
      <c r="S1876" s="22">
        <f t="shared" si="523"/>
        <v>812.19999999999993</v>
      </c>
      <c r="U1876" s="22">
        <v>867.25</v>
      </c>
      <c r="V1876" s="23">
        <v>20</v>
      </c>
      <c r="W1876" s="41">
        <v>20</v>
      </c>
      <c r="X1876" s="23">
        <f t="shared" si="524"/>
        <v>0</v>
      </c>
      <c r="Y1876" s="24">
        <f t="shared" si="525"/>
        <v>0</v>
      </c>
      <c r="Z1876" s="24">
        <f t="shared" si="530"/>
        <v>189</v>
      </c>
      <c r="AA1876" s="22">
        <f t="shared" si="531"/>
        <v>4.5886243386243386</v>
      </c>
      <c r="AB1876" s="22">
        <f t="shared" si="526"/>
        <v>55.063492063492063</v>
      </c>
      <c r="AC1876" s="22">
        <f t="shared" si="527"/>
        <v>812.18650793650795</v>
      </c>
      <c r="AD1876" s="22">
        <f t="shared" si="528"/>
        <v>-1.3492063491980844E-2</v>
      </c>
      <c r="AE1876" s="24"/>
      <c r="AF1876" s="4">
        <v>55.063492063492063</v>
      </c>
      <c r="AG1876" s="4">
        <v>0</v>
      </c>
      <c r="AH1876" s="4">
        <f t="shared" si="529"/>
        <v>55.063492063492063</v>
      </c>
    </row>
    <row r="1877" spans="1:34">
      <c r="A1877" s="16" t="s">
        <v>3990</v>
      </c>
      <c r="B1877" s="16" t="s">
        <v>515</v>
      </c>
      <c r="C1877" s="16" t="s">
        <v>2794</v>
      </c>
      <c r="D1877" s="19">
        <v>43009</v>
      </c>
      <c r="E1877" s="16" t="s">
        <v>111</v>
      </c>
      <c r="F1877" s="20">
        <v>20</v>
      </c>
      <c r="G1877" s="20">
        <v>0</v>
      </c>
      <c r="H1877" s="20">
        <v>15</v>
      </c>
      <c r="I1877" s="20">
        <v>1</v>
      </c>
      <c r="J1877" s="21">
        <f t="shared" si="519"/>
        <v>181</v>
      </c>
      <c r="K1877" s="22">
        <v>1427.72</v>
      </c>
      <c r="L1877" s="19">
        <v>44804</v>
      </c>
      <c r="M1877" s="22">
        <v>351</v>
      </c>
      <c r="N1877" s="22">
        <v>1076.72</v>
      </c>
      <c r="O1877" s="22">
        <f t="shared" si="520"/>
        <v>1124.31</v>
      </c>
      <c r="P1877" s="22">
        <v>47.59</v>
      </c>
      <c r="Q1877" s="22">
        <f t="shared" si="521"/>
        <v>5.9487500000000004</v>
      </c>
      <c r="R1877" s="22">
        <f t="shared" si="522"/>
        <v>23.795000000000002</v>
      </c>
      <c r="S1877" s="22">
        <f t="shared" si="523"/>
        <v>1052.925</v>
      </c>
      <c r="U1877" s="22">
        <v>1124.31</v>
      </c>
      <c r="V1877" s="23">
        <v>20</v>
      </c>
      <c r="W1877" s="41">
        <v>20</v>
      </c>
      <c r="X1877" s="23">
        <f t="shared" si="524"/>
        <v>0</v>
      </c>
      <c r="Y1877" s="24">
        <f t="shared" si="525"/>
        <v>0</v>
      </c>
      <c r="Z1877" s="24">
        <f t="shared" si="530"/>
        <v>189</v>
      </c>
      <c r="AA1877" s="22">
        <f t="shared" si="531"/>
        <v>5.9487301587301582</v>
      </c>
      <c r="AB1877" s="22">
        <f t="shared" si="526"/>
        <v>71.384761904761902</v>
      </c>
      <c r="AC1877" s="22">
        <f t="shared" si="527"/>
        <v>1052.925238095238</v>
      </c>
      <c r="AD1877" s="22">
        <f t="shared" si="528"/>
        <v>2.3809523804629862E-4</v>
      </c>
      <c r="AE1877" s="24"/>
      <c r="AF1877" s="4">
        <v>71.384761904761902</v>
      </c>
      <c r="AG1877" s="4">
        <v>0</v>
      </c>
      <c r="AH1877" s="4">
        <f t="shared" si="529"/>
        <v>71.384761904761902</v>
      </c>
    </row>
    <row r="1878" spans="1:34">
      <c r="A1878" s="16" t="s">
        <v>3991</v>
      </c>
      <c r="B1878" s="16" t="s">
        <v>515</v>
      </c>
      <c r="C1878" s="16" t="s">
        <v>3938</v>
      </c>
      <c r="D1878" s="19">
        <v>43009</v>
      </c>
      <c r="E1878" s="16" t="s">
        <v>111</v>
      </c>
      <c r="F1878" s="20">
        <v>20</v>
      </c>
      <c r="G1878" s="20">
        <v>0</v>
      </c>
      <c r="H1878" s="20">
        <v>15</v>
      </c>
      <c r="I1878" s="20">
        <v>1</v>
      </c>
      <c r="J1878" s="21">
        <f t="shared" si="519"/>
        <v>181</v>
      </c>
      <c r="K1878" s="22">
        <v>706.65</v>
      </c>
      <c r="L1878" s="19">
        <v>44804</v>
      </c>
      <c r="M1878" s="22">
        <v>173.7</v>
      </c>
      <c r="N1878" s="22">
        <v>532.95000000000005</v>
      </c>
      <c r="O1878" s="22">
        <f t="shared" si="520"/>
        <v>556.5</v>
      </c>
      <c r="P1878" s="22">
        <v>23.55</v>
      </c>
      <c r="Q1878" s="22">
        <f t="shared" si="521"/>
        <v>2.9437500000000001</v>
      </c>
      <c r="R1878" s="22">
        <f t="shared" si="522"/>
        <v>11.775</v>
      </c>
      <c r="S1878" s="22">
        <f t="shared" si="523"/>
        <v>521.17500000000007</v>
      </c>
      <c r="U1878" s="22">
        <v>556.5</v>
      </c>
      <c r="V1878" s="23">
        <v>20</v>
      </c>
      <c r="W1878" s="41">
        <v>20</v>
      </c>
      <c r="X1878" s="23">
        <f t="shared" si="524"/>
        <v>0</v>
      </c>
      <c r="Y1878" s="24">
        <f t="shared" si="525"/>
        <v>0</v>
      </c>
      <c r="Z1878" s="24">
        <f t="shared" si="530"/>
        <v>189</v>
      </c>
      <c r="AA1878" s="22">
        <f t="shared" si="531"/>
        <v>2.9444444444444446</v>
      </c>
      <c r="AB1878" s="22">
        <f t="shared" si="526"/>
        <v>35.333333333333336</v>
      </c>
      <c r="AC1878" s="22">
        <f t="shared" si="527"/>
        <v>521.16666666666663</v>
      </c>
      <c r="AD1878" s="22">
        <f t="shared" si="528"/>
        <v>-8.333333333439441E-3</v>
      </c>
      <c r="AE1878" s="24"/>
      <c r="AF1878" s="4">
        <v>35.333333333333336</v>
      </c>
      <c r="AG1878" s="4">
        <v>0</v>
      </c>
      <c r="AH1878" s="4">
        <f t="shared" si="529"/>
        <v>35.333333333333336</v>
      </c>
    </row>
    <row r="1879" spans="1:34">
      <c r="A1879" s="16" t="s">
        <v>3992</v>
      </c>
      <c r="B1879" s="16" t="s">
        <v>515</v>
      </c>
      <c r="C1879" s="16" t="s">
        <v>3938</v>
      </c>
      <c r="D1879" s="19">
        <v>43040</v>
      </c>
      <c r="E1879" s="16" t="s">
        <v>111</v>
      </c>
      <c r="F1879" s="20">
        <v>20</v>
      </c>
      <c r="G1879" s="20">
        <v>0</v>
      </c>
      <c r="H1879" s="20">
        <v>15</v>
      </c>
      <c r="I1879" s="20">
        <v>2</v>
      </c>
      <c r="J1879" s="21">
        <f t="shared" si="519"/>
        <v>182</v>
      </c>
      <c r="K1879" s="22">
        <v>1460.41</v>
      </c>
      <c r="L1879" s="19">
        <v>44804</v>
      </c>
      <c r="M1879" s="22">
        <v>352.93</v>
      </c>
      <c r="N1879" s="22">
        <v>1107.48</v>
      </c>
      <c r="O1879" s="22">
        <f t="shared" si="520"/>
        <v>1156.1600000000001</v>
      </c>
      <c r="P1879" s="22">
        <v>48.68</v>
      </c>
      <c r="Q1879" s="22">
        <f t="shared" si="521"/>
        <v>6.085</v>
      </c>
      <c r="R1879" s="22">
        <f t="shared" si="522"/>
        <v>24.34</v>
      </c>
      <c r="S1879" s="22">
        <f t="shared" si="523"/>
        <v>1083.1400000000001</v>
      </c>
      <c r="U1879" s="22">
        <v>1156.1600000000001</v>
      </c>
      <c r="V1879" s="23">
        <v>20</v>
      </c>
      <c r="W1879" s="41">
        <v>20</v>
      </c>
      <c r="X1879" s="23">
        <f t="shared" si="524"/>
        <v>0</v>
      </c>
      <c r="Y1879" s="24">
        <f t="shared" si="525"/>
        <v>0</v>
      </c>
      <c r="Z1879" s="24">
        <f t="shared" si="530"/>
        <v>190</v>
      </c>
      <c r="AA1879" s="22">
        <f t="shared" si="531"/>
        <v>6.0850526315789475</v>
      </c>
      <c r="AB1879" s="22">
        <f t="shared" si="526"/>
        <v>73.020631578947373</v>
      </c>
      <c r="AC1879" s="22">
        <f t="shared" si="527"/>
        <v>1083.1393684210527</v>
      </c>
      <c r="AD1879" s="22">
        <f t="shared" si="528"/>
        <v>-6.3157894737742026E-4</v>
      </c>
      <c r="AE1879" s="24"/>
      <c r="AF1879" s="4">
        <v>73.020631578947373</v>
      </c>
      <c r="AG1879" s="4">
        <v>0</v>
      </c>
      <c r="AH1879" s="4">
        <f t="shared" si="529"/>
        <v>73.020631578947373</v>
      </c>
    </row>
    <row r="1880" spans="1:34">
      <c r="A1880" s="16" t="s">
        <v>3993</v>
      </c>
      <c r="B1880" s="16" t="s">
        <v>515</v>
      </c>
      <c r="C1880" s="16" t="s">
        <v>3938</v>
      </c>
      <c r="D1880" s="19">
        <v>43070</v>
      </c>
      <c r="E1880" s="16" t="s">
        <v>111</v>
      </c>
      <c r="F1880" s="20">
        <v>20</v>
      </c>
      <c r="G1880" s="20">
        <v>0</v>
      </c>
      <c r="H1880" s="20">
        <v>15</v>
      </c>
      <c r="I1880" s="20">
        <v>3</v>
      </c>
      <c r="J1880" s="21">
        <f t="shared" si="519"/>
        <v>183</v>
      </c>
      <c r="K1880" s="22">
        <v>1224.8599999999999</v>
      </c>
      <c r="L1880" s="19">
        <v>44804</v>
      </c>
      <c r="M1880" s="22">
        <v>290.88</v>
      </c>
      <c r="N1880" s="22">
        <v>933.98</v>
      </c>
      <c r="O1880" s="22">
        <f t="shared" si="520"/>
        <v>974.80000000000007</v>
      </c>
      <c r="P1880" s="22">
        <v>40.82</v>
      </c>
      <c r="Q1880" s="22">
        <f t="shared" si="521"/>
        <v>5.1025</v>
      </c>
      <c r="R1880" s="22">
        <f t="shared" si="522"/>
        <v>20.41</v>
      </c>
      <c r="S1880" s="22">
        <f t="shared" si="523"/>
        <v>913.57</v>
      </c>
      <c r="U1880" s="22">
        <v>974.80000000000007</v>
      </c>
      <c r="V1880" s="23">
        <v>20</v>
      </c>
      <c r="W1880" s="41">
        <v>20</v>
      </c>
      <c r="X1880" s="23">
        <f t="shared" si="524"/>
        <v>0</v>
      </c>
      <c r="Y1880" s="24">
        <f t="shared" si="525"/>
        <v>0</v>
      </c>
      <c r="Z1880" s="24">
        <f t="shared" si="530"/>
        <v>191</v>
      </c>
      <c r="AA1880" s="22">
        <f t="shared" si="531"/>
        <v>5.1036649214659686</v>
      </c>
      <c r="AB1880" s="22">
        <f t="shared" si="526"/>
        <v>61.243979057591623</v>
      </c>
      <c r="AC1880" s="22">
        <f t="shared" si="527"/>
        <v>913.5560209424084</v>
      </c>
      <c r="AD1880" s="22">
        <f t="shared" si="528"/>
        <v>-1.3979057591654964E-2</v>
      </c>
      <c r="AE1880" s="24"/>
      <c r="AF1880" s="4">
        <v>61.243979057591623</v>
      </c>
      <c r="AG1880" s="4">
        <v>0</v>
      </c>
      <c r="AH1880" s="4">
        <f t="shared" si="529"/>
        <v>61.243979057591623</v>
      </c>
    </row>
    <row r="1881" spans="1:34">
      <c r="A1881" s="16" t="s">
        <v>3994</v>
      </c>
      <c r="B1881" s="16" t="s">
        <v>515</v>
      </c>
      <c r="C1881" s="16" t="s">
        <v>2794</v>
      </c>
      <c r="D1881" s="19">
        <v>43070</v>
      </c>
      <c r="E1881" s="16" t="s">
        <v>111</v>
      </c>
      <c r="F1881" s="20">
        <v>20</v>
      </c>
      <c r="G1881" s="20">
        <v>0</v>
      </c>
      <c r="H1881" s="20">
        <v>15</v>
      </c>
      <c r="I1881" s="20">
        <v>3</v>
      </c>
      <c r="J1881" s="21">
        <f t="shared" si="519"/>
        <v>183</v>
      </c>
      <c r="K1881" s="22">
        <v>359.3</v>
      </c>
      <c r="L1881" s="19">
        <v>44804</v>
      </c>
      <c r="M1881" s="22">
        <v>85.36</v>
      </c>
      <c r="N1881" s="22">
        <v>273.94</v>
      </c>
      <c r="O1881" s="22">
        <f t="shared" si="520"/>
        <v>285.92</v>
      </c>
      <c r="P1881" s="22">
        <v>11.98</v>
      </c>
      <c r="Q1881" s="22">
        <f t="shared" si="521"/>
        <v>1.4975000000000001</v>
      </c>
      <c r="R1881" s="22">
        <f t="shared" si="522"/>
        <v>5.99</v>
      </c>
      <c r="S1881" s="22">
        <f t="shared" si="523"/>
        <v>267.95</v>
      </c>
      <c r="U1881" s="22">
        <v>285.92</v>
      </c>
      <c r="V1881" s="23">
        <v>20</v>
      </c>
      <c r="W1881" s="41">
        <v>20</v>
      </c>
      <c r="X1881" s="23">
        <f t="shared" si="524"/>
        <v>0</v>
      </c>
      <c r="Y1881" s="24">
        <f t="shared" si="525"/>
        <v>0</v>
      </c>
      <c r="Z1881" s="24">
        <f t="shared" si="530"/>
        <v>191</v>
      </c>
      <c r="AA1881" s="22">
        <f t="shared" si="531"/>
        <v>1.4969633507853404</v>
      </c>
      <c r="AB1881" s="22">
        <f t="shared" si="526"/>
        <v>17.963560209424084</v>
      </c>
      <c r="AC1881" s="22">
        <f t="shared" si="527"/>
        <v>267.95643979057593</v>
      </c>
      <c r="AD1881" s="22">
        <f t="shared" si="528"/>
        <v>6.4397905759392415E-3</v>
      </c>
      <c r="AE1881" s="24"/>
      <c r="AF1881" s="4">
        <v>17.963560209424084</v>
      </c>
      <c r="AG1881" s="4">
        <v>0</v>
      </c>
      <c r="AH1881" s="4">
        <f t="shared" si="529"/>
        <v>17.963560209424084</v>
      </c>
    </row>
    <row r="1882" spans="1:34">
      <c r="A1882" s="16" t="s">
        <v>3995</v>
      </c>
      <c r="B1882" s="16" t="s">
        <v>515</v>
      </c>
      <c r="C1882" s="16" t="s">
        <v>2880</v>
      </c>
      <c r="D1882" s="19">
        <v>43101</v>
      </c>
      <c r="E1882" s="16" t="s">
        <v>111</v>
      </c>
      <c r="F1882" s="20">
        <v>20</v>
      </c>
      <c r="G1882" s="20">
        <v>0</v>
      </c>
      <c r="H1882" s="20">
        <v>15</v>
      </c>
      <c r="I1882" s="20">
        <v>4</v>
      </c>
      <c r="J1882" s="21">
        <f t="shared" si="519"/>
        <v>184</v>
      </c>
      <c r="K1882" s="22">
        <v>944.98</v>
      </c>
      <c r="L1882" s="19">
        <v>44804</v>
      </c>
      <c r="M1882" s="22">
        <v>220.5</v>
      </c>
      <c r="N1882" s="22">
        <v>724.48</v>
      </c>
      <c r="O1882" s="22">
        <f t="shared" si="520"/>
        <v>755.98</v>
      </c>
      <c r="P1882" s="22">
        <v>31.5</v>
      </c>
      <c r="Q1882" s="22">
        <f t="shared" si="521"/>
        <v>3.9375</v>
      </c>
      <c r="R1882" s="22">
        <f t="shared" si="522"/>
        <v>15.75</v>
      </c>
      <c r="S1882" s="22">
        <f t="shared" si="523"/>
        <v>708.73</v>
      </c>
      <c r="U1882" s="22">
        <v>755.98</v>
      </c>
      <c r="V1882" s="23">
        <v>20</v>
      </c>
      <c r="W1882" s="41">
        <v>20</v>
      </c>
      <c r="X1882" s="23">
        <f t="shared" si="524"/>
        <v>0</v>
      </c>
      <c r="Y1882" s="24">
        <f t="shared" si="525"/>
        <v>0</v>
      </c>
      <c r="Z1882" s="24">
        <f t="shared" si="530"/>
        <v>192</v>
      </c>
      <c r="AA1882" s="22">
        <f t="shared" si="531"/>
        <v>3.9373958333333334</v>
      </c>
      <c r="AB1882" s="22">
        <f t="shared" si="526"/>
        <v>47.248750000000001</v>
      </c>
      <c r="AC1882" s="22">
        <f t="shared" si="527"/>
        <v>708.73125000000005</v>
      </c>
      <c r="AD1882" s="22">
        <f t="shared" si="528"/>
        <v>1.2500000000272848E-3</v>
      </c>
      <c r="AE1882" s="24"/>
      <c r="AF1882" s="4">
        <v>47.248750000000001</v>
      </c>
      <c r="AG1882" s="4">
        <v>0</v>
      </c>
      <c r="AH1882" s="4">
        <f t="shared" si="529"/>
        <v>47.248750000000001</v>
      </c>
    </row>
    <row r="1883" spans="1:34">
      <c r="A1883" s="16" t="s">
        <v>3996</v>
      </c>
      <c r="B1883" s="16" t="s">
        <v>515</v>
      </c>
      <c r="C1883" s="16" t="s">
        <v>3997</v>
      </c>
      <c r="D1883" s="19">
        <v>43101</v>
      </c>
      <c r="E1883" s="16" t="s">
        <v>111</v>
      </c>
      <c r="F1883" s="20">
        <v>20</v>
      </c>
      <c r="G1883" s="20">
        <v>0</v>
      </c>
      <c r="H1883" s="20">
        <v>15</v>
      </c>
      <c r="I1883" s="20">
        <v>4</v>
      </c>
      <c r="J1883" s="21">
        <f t="shared" si="519"/>
        <v>184</v>
      </c>
      <c r="K1883" s="22">
        <v>94.22</v>
      </c>
      <c r="L1883" s="19">
        <v>44804</v>
      </c>
      <c r="M1883" s="22">
        <v>21.98</v>
      </c>
      <c r="N1883" s="22">
        <v>72.239999999999995</v>
      </c>
      <c r="O1883" s="22">
        <f t="shared" si="520"/>
        <v>75.38</v>
      </c>
      <c r="P1883" s="22">
        <v>3.14</v>
      </c>
      <c r="Q1883" s="22">
        <f t="shared" si="521"/>
        <v>0.39250000000000002</v>
      </c>
      <c r="R1883" s="22">
        <f t="shared" si="522"/>
        <v>1.57</v>
      </c>
      <c r="S1883" s="22">
        <f t="shared" si="523"/>
        <v>70.67</v>
      </c>
      <c r="U1883" s="22">
        <v>75.38</v>
      </c>
      <c r="V1883" s="23">
        <v>20</v>
      </c>
      <c r="W1883" s="41">
        <v>20</v>
      </c>
      <c r="X1883" s="23">
        <f t="shared" si="524"/>
        <v>0</v>
      </c>
      <c r="Y1883" s="24">
        <f t="shared" si="525"/>
        <v>0</v>
      </c>
      <c r="Z1883" s="24">
        <f t="shared" si="530"/>
        <v>192</v>
      </c>
      <c r="AA1883" s="22">
        <f t="shared" si="531"/>
        <v>0.39260416666666664</v>
      </c>
      <c r="AB1883" s="22">
        <f t="shared" si="526"/>
        <v>4.7112499999999997</v>
      </c>
      <c r="AC1883" s="22">
        <f t="shared" si="527"/>
        <v>70.668749999999989</v>
      </c>
      <c r="AD1883" s="22">
        <f t="shared" si="528"/>
        <v>-1.250000000013074E-3</v>
      </c>
      <c r="AE1883" s="24"/>
      <c r="AF1883" s="4">
        <v>4.7112499999999997</v>
      </c>
      <c r="AG1883" s="4">
        <v>0</v>
      </c>
      <c r="AH1883" s="4">
        <f t="shared" si="529"/>
        <v>4.7112499999999997</v>
      </c>
    </row>
    <row r="1884" spans="1:34">
      <c r="A1884" s="16" t="s">
        <v>3998</v>
      </c>
      <c r="B1884" s="16" t="s">
        <v>515</v>
      </c>
      <c r="C1884" s="16" t="s">
        <v>2794</v>
      </c>
      <c r="D1884" s="19">
        <v>43101</v>
      </c>
      <c r="E1884" s="16" t="s">
        <v>111</v>
      </c>
      <c r="F1884" s="20">
        <v>20</v>
      </c>
      <c r="G1884" s="20">
        <v>0</v>
      </c>
      <c r="H1884" s="20">
        <v>15</v>
      </c>
      <c r="I1884" s="20">
        <v>4</v>
      </c>
      <c r="J1884" s="21">
        <f t="shared" si="519"/>
        <v>184</v>
      </c>
      <c r="K1884" s="22">
        <v>378.11</v>
      </c>
      <c r="L1884" s="19">
        <v>44804</v>
      </c>
      <c r="M1884" s="22">
        <v>88.24</v>
      </c>
      <c r="N1884" s="22">
        <v>289.87</v>
      </c>
      <c r="O1884" s="22">
        <f t="shared" si="520"/>
        <v>302.47000000000003</v>
      </c>
      <c r="P1884" s="22">
        <v>12.6</v>
      </c>
      <c r="Q1884" s="22">
        <f t="shared" si="521"/>
        <v>1.575</v>
      </c>
      <c r="R1884" s="22">
        <f t="shared" si="522"/>
        <v>6.3</v>
      </c>
      <c r="S1884" s="22">
        <f t="shared" si="523"/>
        <v>283.57</v>
      </c>
      <c r="U1884" s="22">
        <v>302.47000000000003</v>
      </c>
      <c r="V1884" s="23">
        <v>20</v>
      </c>
      <c r="W1884" s="41">
        <v>20</v>
      </c>
      <c r="X1884" s="23">
        <f t="shared" si="524"/>
        <v>0</v>
      </c>
      <c r="Y1884" s="24">
        <f t="shared" si="525"/>
        <v>0</v>
      </c>
      <c r="Z1884" s="24">
        <f t="shared" si="530"/>
        <v>192</v>
      </c>
      <c r="AA1884" s="22">
        <f t="shared" si="531"/>
        <v>1.5753645833333334</v>
      </c>
      <c r="AB1884" s="22">
        <f t="shared" si="526"/>
        <v>18.904375000000002</v>
      </c>
      <c r="AC1884" s="22">
        <f t="shared" si="527"/>
        <v>283.56562500000001</v>
      </c>
      <c r="AD1884" s="22">
        <f t="shared" si="528"/>
        <v>-4.3749999999818101E-3</v>
      </c>
      <c r="AE1884" s="24"/>
      <c r="AF1884" s="4">
        <v>18.904375000000002</v>
      </c>
      <c r="AG1884" s="4">
        <v>0</v>
      </c>
      <c r="AH1884" s="4">
        <f t="shared" si="529"/>
        <v>18.904375000000002</v>
      </c>
    </row>
    <row r="1885" spans="1:34">
      <c r="A1885" s="16" t="s">
        <v>3999</v>
      </c>
      <c r="B1885" s="16" t="s">
        <v>515</v>
      </c>
      <c r="C1885" s="16" t="s">
        <v>2794</v>
      </c>
      <c r="D1885" s="19">
        <v>43132</v>
      </c>
      <c r="E1885" s="16" t="s">
        <v>111</v>
      </c>
      <c r="F1885" s="20">
        <v>20</v>
      </c>
      <c r="G1885" s="20">
        <v>0</v>
      </c>
      <c r="H1885" s="20">
        <v>15</v>
      </c>
      <c r="I1885" s="20">
        <v>5</v>
      </c>
      <c r="J1885" s="21">
        <f t="shared" si="519"/>
        <v>185</v>
      </c>
      <c r="K1885" s="22">
        <v>370</v>
      </c>
      <c r="L1885" s="19">
        <v>44804</v>
      </c>
      <c r="M1885" s="22">
        <v>84.79</v>
      </c>
      <c r="N1885" s="22">
        <v>285.20999999999998</v>
      </c>
      <c r="O1885" s="22">
        <f t="shared" si="520"/>
        <v>297.53999999999996</v>
      </c>
      <c r="P1885" s="22">
        <v>12.33</v>
      </c>
      <c r="Q1885" s="22">
        <f t="shared" si="521"/>
        <v>1.54125</v>
      </c>
      <c r="R1885" s="22">
        <f t="shared" si="522"/>
        <v>6.165</v>
      </c>
      <c r="S1885" s="22">
        <f t="shared" si="523"/>
        <v>279.04499999999996</v>
      </c>
      <c r="U1885" s="22">
        <v>297.53999999999996</v>
      </c>
      <c r="V1885" s="23">
        <v>20</v>
      </c>
      <c r="W1885" s="41">
        <v>20</v>
      </c>
      <c r="X1885" s="23">
        <f t="shared" si="524"/>
        <v>0</v>
      </c>
      <c r="Y1885" s="24">
        <f t="shared" si="525"/>
        <v>0</v>
      </c>
      <c r="Z1885" s="24">
        <f t="shared" si="530"/>
        <v>193</v>
      </c>
      <c r="AA1885" s="22">
        <f t="shared" si="531"/>
        <v>1.5416580310880827</v>
      </c>
      <c r="AB1885" s="22">
        <f t="shared" si="526"/>
        <v>18.499896373056991</v>
      </c>
      <c r="AC1885" s="22">
        <f t="shared" si="527"/>
        <v>279.04010362694299</v>
      </c>
      <c r="AD1885" s="22">
        <f t="shared" si="528"/>
        <v>-4.8963730569653308E-3</v>
      </c>
      <c r="AE1885" s="24"/>
      <c r="AF1885" s="4">
        <v>18.499896373056991</v>
      </c>
      <c r="AG1885" s="4">
        <v>0</v>
      </c>
      <c r="AH1885" s="4">
        <f t="shared" si="529"/>
        <v>18.499896373056991</v>
      </c>
    </row>
    <row r="1886" spans="1:34">
      <c r="A1886" s="16" t="s">
        <v>4000</v>
      </c>
      <c r="B1886" s="16" t="s">
        <v>515</v>
      </c>
      <c r="C1886" s="16" t="s">
        <v>2794</v>
      </c>
      <c r="D1886" s="19">
        <v>43191</v>
      </c>
      <c r="E1886" s="16" t="s">
        <v>111</v>
      </c>
      <c r="F1886" s="20">
        <v>50</v>
      </c>
      <c r="G1886" s="20">
        <v>0</v>
      </c>
      <c r="H1886" s="20">
        <v>45</v>
      </c>
      <c r="I1886" s="20">
        <v>7</v>
      </c>
      <c r="J1886" s="21">
        <f t="shared" ref="J1886:J1949" si="532">(H1886*12)+I1886</f>
        <v>547</v>
      </c>
      <c r="K1886" s="22">
        <v>340.37</v>
      </c>
      <c r="L1886" s="19">
        <v>44804</v>
      </c>
      <c r="M1886" s="22">
        <v>30.08</v>
      </c>
      <c r="N1886" s="22">
        <v>310.29000000000002</v>
      </c>
      <c r="O1886" s="22">
        <f t="shared" ref="O1886:O1949" si="533">+N1886+P1886</f>
        <v>314.83000000000004</v>
      </c>
      <c r="P1886" s="22">
        <v>4.54</v>
      </c>
      <c r="Q1886" s="22">
        <f t="shared" ref="Q1886:Q1949" si="534">+P1886/8</f>
        <v>0.5675</v>
      </c>
      <c r="R1886" s="22">
        <f t="shared" ref="R1886:R1949" si="535">+Q1886*4</f>
        <v>2.27</v>
      </c>
      <c r="S1886" s="22">
        <f t="shared" ref="S1886:S1949" si="536">+O1886-P1886-R1886</f>
        <v>308.02000000000004</v>
      </c>
      <c r="U1886" s="22">
        <v>314.83000000000004</v>
      </c>
      <c r="V1886" s="23">
        <v>50</v>
      </c>
      <c r="W1886" s="41">
        <v>50</v>
      </c>
      <c r="X1886" s="23">
        <f t="shared" ref="X1886:X1949" si="537">+V1886-W1886</f>
        <v>0</v>
      </c>
      <c r="Y1886" s="24">
        <f t="shared" ref="Y1886:Y1949" si="538">+X1886*12</f>
        <v>0</v>
      </c>
      <c r="Z1886" s="24">
        <f t="shared" si="530"/>
        <v>555</v>
      </c>
      <c r="AA1886" s="22">
        <f t="shared" si="531"/>
        <v>0.56726126126126131</v>
      </c>
      <c r="AB1886" s="22">
        <f t="shared" ref="AB1886:AB1949" si="539">+AA1886*12</f>
        <v>6.8071351351351357</v>
      </c>
      <c r="AC1886" s="22">
        <f t="shared" ref="AC1886:AC1949" si="540">+U1886-AB1886</f>
        <v>308.02286486486491</v>
      </c>
      <c r="AD1886" s="22">
        <f t="shared" ref="AD1886:AD1949" si="541">+AC1886-S1886</f>
        <v>2.8648648648754715E-3</v>
      </c>
      <c r="AE1886" s="24"/>
      <c r="AF1886" s="4">
        <v>6.8071351351351357</v>
      </c>
      <c r="AG1886" s="4">
        <v>0</v>
      </c>
      <c r="AH1886" s="4">
        <f t="shared" ref="AH1886:AH1949" si="542">+AF1886+AG1886</f>
        <v>6.8071351351351357</v>
      </c>
    </row>
    <row r="1887" spans="1:34">
      <c r="A1887" s="16" t="s">
        <v>4001</v>
      </c>
      <c r="B1887" s="16" t="s">
        <v>515</v>
      </c>
      <c r="C1887" s="16" t="s">
        <v>4002</v>
      </c>
      <c r="D1887" s="19">
        <v>43221</v>
      </c>
      <c r="E1887" s="16" t="s">
        <v>111</v>
      </c>
      <c r="F1887" s="20">
        <v>20</v>
      </c>
      <c r="G1887" s="20">
        <v>0</v>
      </c>
      <c r="H1887" s="20">
        <v>15</v>
      </c>
      <c r="I1887" s="20">
        <v>8</v>
      </c>
      <c r="J1887" s="21">
        <f t="shared" si="532"/>
        <v>188</v>
      </c>
      <c r="K1887" s="22">
        <v>6312.74</v>
      </c>
      <c r="L1887" s="19">
        <v>44804</v>
      </c>
      <c r="M1887" s="22">
        <v>1367.77</v>
      </c>
      <c r="N1887" s="22">
        <v>4944.97</v>
      </c>
      <c r="O1887" s="22">
        <f t="shared" si="533"/>
        <v>5155.3900000000003</v>
      </c>
      <c r="P1887" s="22">
        <v>210.42</v>
      </c>
      <c r="Q1887" s="22">
        <f t="shared" si="534"/>
        <v>26.302499999999998</v>
      </c>
      <c r="R1887" s="22">
        <f t="shared" si="535"/>
        <v>105.21</v>
      </c>
      <c r="S1887" s="22">
        <f t="shared" si="536"/>
        <v>4839.76</v>
      </c>
      <c r="U1887" s="22">
        <v>5155.3900000000003</v>
      </c>
      <c r="V1887" s="23">
        <v>20</v>
      </c>
      <c r="W1887" s="41">
        <v>20</v>
      </c>
      <c r="X1887" s="23">
        <f t="shared" si="537"/>
        <v>0</v>
      </c>
      <c r="Y1887" s="24">
        <f t="shared" si="538"/>
        <v>0</v>
      </c>
      <c r="Z1887" s="24">
        <f t="shared" ref="Z1887:Z1950" si="543">+J1887+Y1887+8</f>
        <v>196</v>
      </c>
      <c r="AA1887" s="22">
        <f t="shared" ref="AA1887:AA1950" si="544">+U1887/Z1887</f>
        <v>26.303010204081634</v>
      </c>
      <c r="AB1887" s="22">
        <f t="shared" si="539"/>
        <v>315.63612244897962</v>
      </c>
      <c r="AC1887" s="22">
        <f t="shared" si="540"/>
        <v>4839.7538775510211</v>
      </c>
      <c r="AD1887" s="22">
        <f t="shared" si="541"/>
        <v>-6.1224489791129599E-3</v>
      </c>
      <c r="AE1887" s="24"/>
      <c r="AF1887" s="4">
        <v>315.63612244897962</v>
      </c>
      <c r="AG1887" s="4">
        <v>0</v>
      </c>
      <c r="AH1887" s="4">
        <f t="shared" si="542"/>
        <v>315.63612244897962</v>
      </c>
    </row>
    <row r="1888" spans="1:34">
      <c r="A1888" s="16" t="s">
        <v>4003</v>
      </c>
      <c r="B1888" s="16" t="s">
        <v>515</v>
      </c>
      <c r="C1888" s="16" t="s">
        <v>2794</v>
      </c>
      <c r="D1888" s="19">
        <v>43252</v>
      </c>
      <c r="E1888" s="16" t="s">
        <v>111</v>
      </c>
      <c r="F1888" s="20">
        <v>20</v>
      </c>
      <c r="G1888" s="20">
        <v>0</v>
      </c>
      <c r="H1888" s="20">
        <v>15</v>
      </c>
      <c r="I1888" s="20">
        <v>9</v>
      </c>
      <c r="J1888" s="21">
        <f t="shared" si="532"/>
        <v>189</v>
      </c>
      <c r="K1888" s="22">
        <v>780.46</v>
      </c>
      <c r="L1888" s="19">
        <v>44804</v>
      </c>
      <c r="M1888" s="22">
        <v>165.83</v>
      </c>
      <c r="N1888" s="22">
        <v>614.63</v>
      </c>
      <c r="O1888" s="22">
        <f t="shared" si="533"/>
        <v>640.64</v>
      </c>
      <c r="P1888" s="22">
        <v>26.01</v>
      </c>
      <c r="Q1888" s="22">
        <f t="shared" si="534"/>
        <v>3.2512500000000002</v>
      </c>
      <c r="R1888" s="22">
        <f t="shared" si="535"/>
        <v>13.005000000000001</v>
      </c>
      <c r="S1888" s="22">
        <f t="shared" si="536"/>
        <v>601.625</v>
      </c>
      <c r="U1888" s="22">
        <v>640.64</v>
      </c>
      <c r="V1888" s="23">
        <v>20</v>
      </c>
      <c r="W1888" s="41">
        <v>20</v>
      </c>
      <c r="X1888" s="23">
        <f t="shared" si="537"/>
        <v>0</v>
      </c>
      <c r="Y1888" s="24">
        <f t="shared" si="538"/>
        <v>0</v>
      </c>
      <c r="Z1888" s="24">
        <f t="shared" si="543"/>
        <v>197</v>
      </c>
      <c r="AA1888" s="22">
        <f t="shared" si="544"/>
        <v>3.2519796954314719</v>
      </c>
      <c r="AB1888" s="22">
        <f t="shared" si="539"/>
        <v>39.023756345177659</v>
      </c>
      <c r="AC1888" s="22">
        <f t="shared" si="540"/>
        <v>601.61624365482237</v>
      </c>
      <c r="AD1888" s="22">
        <f t="shared" si="541"/>
        <v>-8.7563451776304646E-3</v>
      </c>
      <c r="AE1888" s="24"/>
      <c r="AF1888" s="4">
        <v>39.023756345177659</v>
      </c>
      <c r="AG1888" s="4">
        <v>0</v>
      </c>
      <c r="AH1888" s="4">
        <f t="shared" si="542"/>
        <v>39.023756345177659</v>
      </c>
    </row>
    <row r="1889" spans="1:34">
      <c r="A1889" s="16" t="s">
        <v>4004</v>
      </c>
      <c r="B1889" s="16" t="s">
        <v>515</v>
      </c>
      <c r="C1889" s="16" t="s">
        <v>4002</v>
      </c>
      <c r="D1889" s="19">
        <v>43252</v>
      </c>
      <c r="E1889" s="16" t="s">
        <v>111</v>
      </c>
      <c r="F1889" s="20">
        <v>20</v>
      </c>
      <c r="G1889" s="20">
        <v>0</v>
      </c>
      <c r="H1889" s="20">
        <v>15</v>
      </c>
      <c r="I1889" s="20">
        <v>9</v>
      </c>
      <c r="J1889" s="21">
        <f t="shared" si="532"/>
        <v>189</v>
      </c>
      <c r="K1889" s="22">
        <v>4569.67</v>
      </c>
      <c r="L1889" s="19">
        <v>44804</v>
      </c>
      <c r="M1889" s="22">
        <v>971.04</v>
      </c>
      <c r="N1889" s="22">
        <v>3598.63</v>
      </c>
      <c r="O1889" s="22">
        <f t="shared" si="533"/>
        <v>3750.9500000000003</v>
      </c>
      <c r="P1889" s="22">
        <v>152.32</v>
      </c>
      <c r="Q1889" s="22">
        <f t="shared" si="534"/>
        <v>19.04</v>
      </c>
      <c r="R1889" s="22">
        <f t="shared" si="535"/>
        <v>76.16</v>
      </c>
      <c r="S1889" s="22">
        <f t="shared" si="536"/>
        <v>3522.4700000000003</v>
      </c>
      <c r="U1889" s="22">
        <v>3750.9500000000003</v>
      </c>
      <c r="V1889" s="23">
        <v>20</v>
      </c>
      <c r="W1889" s="41">
        <v>20</v>
      </c>
      <c r="X1889" s="23">
        <f t="shared" si="537"/>
        <v>0</v>
      </c>
      <c r="Y1889" s="24">
        <f t="shared" si="538"/>
        <v>0</v>
      </c>
      <c r="Z1889" s="24">
        <f t="shared" si="543"/>
        <v>197</v>
      </c>
      <c r="AA1889" s="22">
        <f t="shared" si="544"/>
        <v>19.040355329949239</v>
      </c>
      <c r="AB1889" s="22">
        <f t="shared" si="539"/>
        <v>228.48426395939089</v>
      </c>
      <c r="AC1889" s="22">
        <f t="shared" si="540"/>
        <v>3522.4657360406095</v>
      </c>
      <c r="AD1889" s="22">
        <f t="shared" si="541"/>
        <v>-4.2639593907551898E-3</v>
      </c>
      <c r="AE1889" s="24"/>
      <c r="AF1889" s="4">
        <v>228.48426395939089</v>
      </c>
      <c r="AG1889" s="4">
        <v>0</v>
      </c>
      <c r="AH1889" s="4">
        <f t="shared" si="542"/>
        <v>228.48426395939089</v>
      </c>
    </row>
    <row r="1890" spans="1:34">
      <c r="A1890" s="16" t="s">
        <v>4005</v>
      </c>
      <c r="B1890" s="16" t="s">
        <v>515</v>
      </c>
      <c r="C1890" s="16" t="s">
        <v>2894</v>
      </c>
      <c r="D1890" s="19">
        <v>43282</v>
      </c>
      <c r="E1890" s="16" t="s">
        <v>111</v>
      </c>
      <c r="F1890" s="20">
        <v>20</v>
      </c>
      <c r="G1890" s="20">
        <v>0</v>
      </c>
      <c r="H1890" s="20">
        <v>15</v>
      </c>
      <c r="I1890" s="20">
        <v>10</v>
      </c>
      <c r="J1890" s="21">
        <f t="shared" si="532"/>
        <v>190</v>
      </c>
      <c r="K1890" s="22">
        <v>352.03</v>
      </c>
      <c r="L1890" s="19">
        <v>44804</v>
      </c>
      <c r="M1890" s="22">
        <v>73.33</v>
      </c>
      <c r="N1890" s="22">
        <v>278.7</v>
      </c>
      <c r="O1890" s="22">
        <f t="shared" si="533"/>
        <v>290.43</v>
      </c>
      <c r="P1890" s="22">
        <v>11.73</v>
      </c>
      <c r="Q1890" s="22">
        <f t="shared" si="534"/>
        <v>1.4662500000000001</v>
      </c>
      <c r="R1890" s="22">
        <f t="shared" si="535"/>
        <v>5.8650000000000002</v>
      </c>
      <c r="S1890" s="22">
        <f t="shared" si="536"/>
        <v>272.83499999999998</v>
      </c>
      <c r="U1890" s="22">
        <v>290.43</v>
      </c>
      <c r="V1890" s="23">
        <v>20</v>
      </c>
      <c r="W1890" s="41">
        <v>20</v>
      </c>
      <c r="X1890" s="23">
        <f t="shared" si="537"/>
        <v>0</v>
      </c>
      <c r="Y1890" s="24">
        <f t="shared" si="538"/>
        <v>0</v>
      </c>
      <c r="Z1890" s="24">
        <f t="shared" si="543"/>
        <v>198</v>
      </c>
      <c r="AA1890" s="22">
        <f t="shared" si="544"/>
        <v>1.4668181818181818</v>
      </c>
      <c r="AB1890" s="22">
        <f t="shared" si="539"/>
        <v>17.601818181818182</v>
      </c>
      <c r="AC1890" s="22">
        <f t="shared" si="540"/>
        <v>272.8281818181818</v>
      </c>
      <c r="AD1890" s="22">
        <f t="shared" si="541"/>
        <v>-6.8181818181756171E-3</v>
      </c>
      <c r="AE1890" s="24"/>
      <c r="AF1890" s="4">
        <v>17.601818181818182</v>
      </c>
      <c r="AG1890" s="4">
        <v>0</v>
      </c>
      <c r="AH1890" s="4">
        <f t="shared" si="542"/>
        <v>17.601818181818182</v>
      </c>
    </row>
    <row r="1891" spans="1:34">
      <c r="A1891" s="16" t="s">
        <v>4006</v>
      </c>
      <c r="B1891" s="16" t="s">
        <v>515</v>
      </c>
      <c r="C1891" s="16" t="s">
        <v>2890</v>
      </c>
      <c r="D1891" s="19">
        <v>43282</v>
      </c>
      <c r="E1891" s="16" t="s">
        <v>111</v>
      </c>
      <c r="F1891" s="20">
        <v>20</v>
      </c>
      <c r="G1891" s="20">
        <v>0</v>
      </c>
      <c r="H1891" s="20">
        <v>15</v>
      </c>
      <c r="I1891" s="20">
        <v>10</v>
      </c>
      <c r="J1891" s="21">
        <f t="shared" si="532"/>
        <v>190</v>
      </c>
      <c r="K1891" s="22">
        <v>9298.7099999999991</v>
      </c>
      <c r="L1891" s="19">
        <v>44804</v>
      </c>
      <c r="M1891" s="22">
        <v>1937.25</v>
      </c>
      <c r="N1891" s="22">
        <v>7361.46</v>
      </c>
      <c r="O1891" s="22">
        <f t="shared" si="533"/>
        <v>7671.42</v>
      </c>
      <c r="P1891" s="22">
        <v>309.95999999999998</v>
      </c>
      <c r="Q1891" s="22">
        <f t="shared" si="534"/>
        <v>38.744999999999997</v>
      </c>
      <c r="R1891" s="22">
        <f t="shared" si="535"/>
        <v>154.97999999999999</v>
      </c>
      <c r="S1891" s="22">
        <f t="shared" si="536"/>
        <v>7206.4800000000005</v>
      </c>
      <c r="U1891" s="22">
        <v>7671.42</v>
      </c>
      <c r="V1891" s="23">
        <v>20</v>
      </c>
      <c r="W1891" s="41">
        <v>20</v>
      </c>
      <c r="X1891" s="23">
        <f t="shared" si="537"/>
        <v>0</v>
      </c>
      <c r="Y1891" s="24">
        <f t="shared" si="538"/>
        <v>0</v>
      </c>
      <c r="Z1891" s="24">
        <f t="shared" si="543"/>
        <v>198</v>
      </c>
      <c r="AA1891" s="22">
        <f t="shared" si="544"/>
        <v>38.744545454545452</v>
      </c>
      <c r="AB1891" s="22">
        <f t="shared" si="539"/>
        <v>464.9345454545454</v>
      </c>
      <c r="AC1891" s="22">
        <f t="shared" si="540"/>
        <v>7206.4854545454546</v>
      </c>
      <c r="AD1891" s="22">
        <f t="shared" si="541"/>
        <v>5.4545454540857463E-3</v>
      </c>
      <c r="AE1891" s="24"/>
      <c r="AF1891" s="4">
        <v>464.9345454545454</v>
      </c>
      <c r="AG1891" s="4">
        <v>0</v>
      </c>
      <c r="AH1891" s="4">
        <f t="shared" si="542"/>
        <v>464.9345454545454</v>
      </c>
    </row>
    <row r="1892" spans="1:34">
      <c r="A1892" s="16" t="s">
        <v>4007</v>
      </c>
      <c r="B1892" s="16" t="s">
        <v>515</v>
      </c>
      <c r="C1892" s="16" t="s">
        <v>4002</v>
      </c>
      <c r="D1892" s="19">
        <v>43282</v>
      </c>
      <c r="E1892" s="16" t="s">
        <v>111</v>
      </c>
      <c r="F1892" s="20">
        <v>20</v>
      </c>
      <c r="G1892" s="20">
        <v>0</v>
      </c>
      <c r="H1892" s="20">
        <v>15</v>
      </c>
      <c r="I1892" s="20">
        <v>10</v>
      </c>
      <c r="J1892" s="21">
        <f t="shared" si="532"/>
        <v>190</v>
      </c>
      <c r="K1892" s="22">
        <v>3391.92</v>
      </c>
      <c r="L1892" s="19">
        <v>44804</v>
      </c>
      <c r="M1892" s="22">
        <v>706.66</v>
      </c>
      <c r="N1892" s="22">
        <v>2685.26</v>
      </c>
      <c r="O1892" s="22">
        <f t="shared" si="533"/>
        <v>2798.32</v>
      </c>
      <c r="P1892" s="22">
        <v>113.06</v>
      </c>
      <c r="Q1892" s="22">
        <f t="shared" si="534"/>
        <v>14.1325</v>
      </c>
      <c r="R1892" s="22">
        <f t="shared" si="535"/>
        <v>56.53</v>
      </c>
      <c r="S1892" s="22">
        <f t="shared" si="536"/>
        <v>2628.73</v>
      </c>
      <c r="U1892" s="22">
        <v>2798.32</v>
      </c>
      <c r="V1892" s="23">
        <v>20</v>
      </c>
      <c r="W1892" s="41">
        <v>20</v>
      </c>
      <c r="X1892" s="23">
        <f t="shared" si="537"/>
        <v>0</v>
      </c>
      <c r="Y1892" s="24">
        <f t="shared" si="538"/>
        <v>0</v>
      </c>
      <c r="Z1892" s="24">
        <f t="shared" si="543"/>
        <v>198</v>
      </c>
      <c r="AA1892" s="22">
        <f t="shared" si="544"/>
        <v>14.132929292929294</v>
      </c>
      <c r="AB1892" s="22">
        <f t="shared" si="539"/>
        <v>169.59515151515154</v>
      </c>
      <c r="AC1892" s="22">
        <f t="shared" si="540"/>
        <v>2628.7248484848487</v>
      </c>
      <c r="AD1892" s="22">
        <f t="shared" si="541"/>
        <v>-5.1515151512830926E-3</v>
      </c>
      <c r="AE1892" s="24"/>
      <c r="AF1892" s="4">
        <v>169.59515151515154</v>
      </c>
      <c r="AG1892" s="4">
        <v>0</v>
      </c>
      <c r="AH1892" s="4">
        <f t="shared" si="542"/>
        <v>169.59515151515154</v>
      </c>
    </row>
    <row r="1893" spans="1:34">
      <c r="A1893" s="16" t="s">
        <v>4008</v>
      </c>
      <c r="B1893" s="16" t="s">
        <v>515</v>
      </c>
      <c r="C1893" s="16" t="s">
        <v>2794</v>
      </c>
      <c r="D1893" s="19">
        <v>43313</v>
      </c>
      <c r="E1893" s="16" t="s">
        <v>111</v>
      </c>
      <c r="F1893" s="20">
        <v>20</v>
      </c>
      <c r="G1893" s="20">
        <v>0</v>
      </c>
      <c r="H1893" s="20">
        <v>15</v>
      </c>
      <c r="I1893" s="20">
        <v>11</v>
      </c>
      <c r="J1893" s="21">
        <f t="shared" si="532"/>
        <v>191</v>
      </c>
      <c r="K1893" s="22">
        <v>1613.89</v>
      </c>
      <c r="L1893" s="19">
        <v>44804</v>
      </c>
      <c r="M1893" s="22">
        <v>329.52</v>
      </c>
      <c r="N1893" s="22">
        <v>1284.3699999999999</v>
      </c>
      <c r="O1893" s="22">
        <f t="shared" si="533"/>
        <v>1338.1699999999998</v>
      </c>
      <c r="P1893" s="22">
        <v>53.8</v>
      </c>
      <c r="Q1893" s="22">
        <f t="shared" si="534"/>
        <v>6.7249999999999996</v>
      </c>
      <c r="R1893" s="22">
        <f t="shared" si="535"/>
        <v>26.9</v>
      </c>
      <c r="S1893" s="22">
        <f t="shared" si="536"/>
        <v>1257.4699999999998</v>
      </c>
      <c r="U1893" s="22">
        <v>1338.1699999999998</v>
      </c>
      <c r="V1893" s="23">
        <v>20</v>
      </c>
      <c r="W1893" s="41">
        <v>20</v>
      </c>
      <c r="X1893" s="23">
        <f t="shared" si="537"/>
        <v>0</v>
      </c>
      <c r="Y1893" s="24">
        <f t="shared" si="538"/>
        <v>0</v>
      </c>
      <c r="Z1893" s="24">
        <f t="shared" si="543"/>
        <v>199</v>
      </c>
      <c r="AA1893" s="22">
        <f t="shared" si="544"/>
        <v>6.7244723618090445</v>
      </c>
      <c r="AB1893" s="22">
        <f t="shared" si="539"/>
        <v>80.693668341708531</v>
      </c>
      <c r="AC1893" s="22">
        <f t="shared" si="540"/>
        <v>1257.4763316582912</v>
      </c>
      <c r="AD1893" s="22">
        <f t="shared" si="541"/>
        <v>6.3316582914012542E-3</v>
      </c>
      <c r="AE1893" s="24"/>
      <c r="AF1893" s="4">
        <v>80.693668341708531</v>
      </c>
      <c r="AG1893" s="4">
        <v>0</v>
      </c>
      <c r="AH1893" s="4">
        <f t="shared" si="542"/>
        <v>80.693668341708531</v>
      </c>
    </row>
    <row r="1894" spans="1:34">
      <c r="A1894" s="16" t="s">
        <v>4009</v>
      </c>
      <c r="B1894" s="16" t="s">
        <v>515</v>
      </c>
      <c r="C1894" s="16" t="s">
        <v>4010</v>
      </c>
      <c r="D1894" s="19">
        <v>43313</v>
      </c>
      <c r="E1894" s="16" t="s">
        <v>111</v>
      </c>
      <c r="F1894" s="20">
        <v>20</v>
      </c>
      <c r="G1894" s="20">
        <v>0</v>
      </c>
      <c r="H1894" s="20">
        <v>15</v>
      </c>
      <c r="I1894" s="20">
        <v>11</v>
      </c>
      <c r="J1894" s="21">
        <f t="shared" si="532"/>
        <v>191</v>
      </c>
      <c r="K1894" s="22">
        <v>141.33000000000001</v>
      </c>
      <c r="L1894" s="19">
        <v>44804</v>
      </c>
      <c r="M1894" s="22">
        <v>28.87</v>
      </c>
      <c r="N1894" s="22">
        <v>112.46</v>
      </c>
      <c r="O1894" s="22">
        <f t="shared" si="533"/>
        <v>117.16999999999999</v>
      </c>
      <c r="P1894" s="22">
        <v>4.71</v>
      </c>
      <c r="Q1894" s="22">
        <f t="shared" si="534"/>
        <v>0.58875</v>
      </c>
      <c r="R1894" s="22">
        <f t="shared" si="535"/>
        <v>2.355</v>
      </c>
      <c r="S1894" s="22">
        <f t="shared" si="536"/>
        <v>110.10499999999999</v>
      </c>
      <c r="U1894" s="22">
        <v>117.16999999999999</v>
      </c>
      <c r="V1894" s="23">
        <v>20</v>
      </c>
      <c r="W1894" s="41">
        <v>20</v>
      </c>
      <c r="X1894" s="23">
        <f t="shared" si="537"/>
        <v>0</v>
      </c>
      <c r="Y1894" s="24">
        <f t="shared" si="538"/>
        <v>0</v>
      </c>
      <c r="Z1894" s="24">
        <f t="shared" si="543"/>
        <v>199</v>
      </c>
      <c r="AA1894" s="22">
        <f t="shared" si="544"/>
        <v>0.58879396984924615</v>
      </c>
      <c r="AB1894" s="22">
        <f t="shared" si="539"/>
        <v>7.0655276381909538</v>
      </c>
      <c r="AC1894" s="22">
        <f t="shared" si="540"/>
        <v>110.10447236180903</v>
      </c>
      <c r="AD1894" s="22">
        <f t="shared" si="541"/>
        <v>-5.2763819095957842E-4</v>
      </c>
      <c r="AE1894" s="24"/>
      <c r="AF1894" s="4">
        <v>7.0655276381909538</v>
      </c>
      <c r="AG1894" s="4">
        <v>0</v>
      </c>
      <c r="AH1894" s="4">
        <f t="shared" si="542"/>
        <v>7.0655276381909538</v>
      </c>
    </row>
    <row r="1895" spans="1:34">
      <c r="A1895" s="16" t="s">
        <v>4011</v>
      </c>
      <c r="B1895" s="16" t="s">
        <v>515</v>
      </c>
      <c r="C1895" s="16" t="s">
        <v>4010</v>
      </c>
      <c r="D1895" s="19">
        <v>43344</v>
      </c>
      <c r="E1895" s="16" t="s">
        <v>111</v>
      </c>
      <c r="F1895" s="20">
        <v>20</v>
      </c>
      <c r="G1895" s="20">
        <v>0</v>
      </c>
      <c r="H1895" s="20">
        <v>16</v>
      </c>
      <c r="I1895" s="20">
        <v>0</v>
      </c>
      <c r="J1895" s="21">
        <f t="shared" si="532"/>
        <v>192</v>
      </c>
      <c r="K1895" s="22">
        <v>1036.42</v>
      </c>
      <c r="L1895" s="19">
        <v>44804</v>
      </c>
      <c r="M1895" s="22">
        <v>207.27</v>
      </c>
      <c r="N1895" s="22">
        <v>829.15</v>
      </c>
      <c r="O1895" s="22">
        <f t="shared" si="533"/>
        <v>863.68999999999994</v>
      </c>
      <c r="P1895" s="22">
        <v>34.54</v>
      </c>
      <c r="Q1895" s="22">
        <f t="shared" si="534"/>
        <v>4.3174999999999999</v>
      </c>
      <c r="R1895" s="22">
        <f t="shared" si="535"/>
        <v>17.27</v>
      </c>
      <c r="S1895" s="22">
        <f t="shared" si="536"/>
        <v>811.88</v>
      </c>
      <c r="U1895" s="22">
        <v>863.68999999999994</v>
      </c>
      <c r="V1895" s="23">
        <v>20</v>
      </c>
      <c r="W1895" s="41">
        <v>20</v>
      </c>
      <c r="X1895" s="23">
        <f t="shared" si="537"/>
        <v>0</v>
      </c>
      <c r="Y1895" s="24">
        <f t="shared" si="538"/>
        <v>0</v>
      </c>
      <c r="Z1895" s="24">
        <f t="shared" si="543"/>
        <v>200</v>
      </c>
      <c r="AA1895" s="22">
        <f t="shared" si="544"/>
        <v>4.3184499999999995</v>
      </c>
      <c r="AB1895" s="22">
        <f t="shared" si="539"/>
        <v>51.821399999999997</v>
      </c>
      <c r="AC1895" s="22">
        <f t="shared" si="540"/>
        <v>811.8685999999999</v>
      </c>
      <c r="AD1895" s="22">
        <f t="shared" si="541"/>
        <v>-1.1400000000094224E-2</v>
      </c>
      <c r="AE1895" s="24"/>
      <c r="AF1895" s="4">
        <v>51.821399999999997</v>
      </c>
      <c r="AG1895" s="4">
        <v>0</v>
      </c>
      <c r="AH1895" s="4">
        <f t="shared" si="542"/>
        <v>51.821399999999997</v>
      </c>
    </row>
    <row r="1896" spans="1:34">
      <c r="A1896" s="16" t="s">
        <v>4012</v>
      </c>
      <c r="B1896" s="16" t="s">
        <v>515</v>
      </c>
      <c r="C1896" s="16" t="s">
        <v>2794</v>
      </c>
      <c r="D1896" s="19">
        <v>43344</v>
      </c>
      <c r="E1896" s="16" t="s">
        <v>111</v>
      </c>
      <c r="F1896" s="20">
        <v>20</v>
      </c>
      <c r="G1896" s="20">
        <v>0</v>
      </c>
      <c r="H1896" s="20">
        <v>16</v>
      </c>
      <c r="I1896" s="20">
        <v>0</v>
      </c>
      <c r="J1896" s="21">
        <f t="shared" si="532"/>
        <v>192</v>
      </c>
      <c r="K1896" s="22">
        <v>1539.4</v>
      </c>
      <c r="L1896" s="19">
        <v>44804</v>
      </c>
      <c r="M1896" s="22">
        <v>307.88</v>
      </c>
      <c r="N1896" s="22">
        <v>1231.52</v>
      </c>
      <c r="O1896" s="22">
        <f t="shared" si="533"/>
        <v>1282.83</v>
      </c>
      <c r="P1896" s="22">
        <v>51.31</v>
      </c>
      <c r="Q1896" s="22">
        <f t="shared" si="534"/>
        <v>6.4137500000000003</v>
      </c>
      <c r="R1896" s="22">
        <f t="shared" si="535"/>
        <v>25.655000000000001</v>
      </c>
      <c r="S1896" s="22">
        <f t="shared" si="536"/>
        <v>1205.865</v>
      </c>
      <c r="U1896" s="22">
        <v>1282.83</v>
      </c>
      <c r="V1896" s="23">
        <v>20</v>
      </c>
      <c r="W1896" s="41">
        <v>20</v>
      </c>
      <c r="X1896" s="23">
        <f t="shared" si="537"/>
        <v>0</v>
      </c>
      <c r="Y1896" s="24">
        <f t="shared" si="538"/>
        <v>0</v>
      </c>
      <c r="Z1896" s="24">
        <f t="shared" si="543"/>
        <v>200</v>
      </c>
      <c r="AA1896" s="22">
        <f t="shared" si="544"/>
        <v>6.4141499999999994</v>
      </c>
      <c r="AB1896" s="22">
        <f t="shared" si="539"/>
        <v>76.969799999999992</v>
      </c>
      <c r="AC1896" s="22">
        <f t="shared" si="540"/>
        <v>1205.8601999999998</v>
      </c>
      <c r="AD1896" s="22">
        <f t="shared" si="541"/>
        <v>-4.8000000001593435E-3</v>
      </c>
      <c r="AE1896" s="24"/>
      <c r="AF1896" s="4">
        <v>76.969799999999992</v>
      </c>
      <c r="AG1896" s="4">
        <v>0</v>
      </c>
      <c r="AH1896" s="4">
        <f t="shared" si="542"/>
        <v>76.969799999999992</v>
      </c>
    </row>
    <row r="1897" spans="1:34">
      <c r="A1897" s="16" t="s">
        <v>4013</v>
      </c>
      <c r="B1897" s="16" t="s">
        <v>515</v>
      </c>
      <c r="C1897" s="16" t="s">
        <v>2794</v>
      </c>
      <c r="D1897" s="19">
        <v>43374</v>
      </c>
      <c r="E1897" s="16" t="s">
        <v>111</v>
      </c>
      <c r="F1897" s="20">
        <v>20</v>
      </c>
      <c r="G1897" s="20">
        <v>0</v>
      </c>
      <c r="H1897" s="20">
        <v>16</v>
      </c>
      <c r="I1897" s="20">
        <v>1</v>
      </c>
      <c r="J1897" s="21">
        <f t="shared" si="532"/>
        <v>193</v>
      </c>
      <c r="K1897" s="22">
        <v>1210.6600000000001</v>
      </c>
      <c r="L1897" s="19">
        <v>44804</v>
      </c>
      <c r="M1897" s="22">
        <v>237.07</v>
      </c>
      <c r="N1897" s="22">
        <v>973.59</v>
      </c>
      <c r="O1897" s="22">
        <f t="shared" si="533"/>
        <v>1013.94</v>
      </c>
      <c r="P1897" s="22">
        <v>40.35</v>
      </c>
      <c r="Q1897" s="22">
        <f t="shared" si="534"/>
        <v>5.0437500000000002</v>
      </c>
      <c r="R1897" s="22">
        <f t="shared" si="535"/>
        <v>20.175000000000001</v>
      </c>
      <c r="S1897" s="22">
        <f t="shared" si="536"/>
        <v>953.41500000000008</v>
      </c>
      <c r="U1897" s="22">
        <v>1013.94</v>
      </c>
      <c r="V1897" s="23">
        <v>20</v>
      </c>
      <c r="W1897" s="41">
        <v>20</v>
      </c>
      <c r="X1897" s="23">
        <f t="shared" si="537"/>
        <v>0</v>
      </c>
      <c r="Y1897" s="24">
        <f t="shared" si="538"/>
        <v>0</v>
      </c>
      <c r="Z1897" s="24">
        <f t="shared" si="543"/>
        <v>201</v>
      </c>
      <c r="AA1897" s="22">
        <f t="shared" si="544"/>
        <v>5.044477611940299</v>
      </c>
      <c r="AB1897" s="22">
        <f t="shared" si="539"/>
        <v>60.533731343283591</v>
      </c>
      <c r="AC1897" s="22">
        <f t="shared" si="540"/>
        <v>953.40626865671652</v>
      </c>
      <c r="AD1897" s="22">
        <f t="shared" si="541"/>
        <v>-8.7313432835571803E-3</v>
      </c>
      <c r="AE1897" s="24"/>
      <c r="AF1897" s="4">
        <v>60.533731343283591</v>
      </c>
      <c r="AG1897" s="4">
        <v>0</v>
      </c>
      <c r="AH1897" s="4">
        <f t="shared" si="542"/>
        <v>60.533731343283591</v>
      </c>
    </row>
    <row r="1898" spans="1:34">
      <c r="A1898" s="16" t="s">
        <v>4014</v>
      </c>
      <c r="B1898" s="16" t="s">
        <v>515</v>
      </c>
      <c r="C1898" s="16" t="s">
        <v>2899</v>
      </c>
      <c r="D1898" s="19">
        <v>43374</v>
      </c>
      <c r="E1898" s="16" t="s">
        <v>111</v>
      </c>
      <c r="F1898" s="20">
        <v>20</v>
      </c>
      <c r="G1898" s="20">
        <v>0</v>
      </c>
      <c r="H1898" s="20">
        <v>16</v>
      </c>
      <c r="I1898" s="20">
        <v>1</v>
      </c>
      <c r="J1898" s="21">
        <f t="shared" si="532"/>
        <v>193</v>
      </c>
      <c r="K1898" s="22">
        <v>10780.61</v>
      </c>
      <c r="L1898" s="19">
        <v>44804</v>
      </c>
      <c r="M1898" s="22">
        <v>2111.1999999999998</v>
      </c>
      <c r="N1898" s="22">
        <v>8669.41</v>
      </c>
      <c r="O1898" s="22">
        <f t="shared" si="533"/>
        <v>9028.76</v>
      </c>
      <c r="P1898" s="22">
        <v>359.35</v>
      </c>
      <c r="Q1898" s="22">
        <f t="shared" si="534"/>
        <v>44.918750000000003</v>
      </c>
      <c r="R1898" s="22">
        <f t="shared" si="535"/>
        <v>179.67500000000001</v>
      </c>
      <c r="S1898" s="22">
        <f t="shared" si="536"/>
        <v>8489.7350000000006</v>
      </c>
      <c r="U1898" s="22">
        <v>9028.76</v>
      </c>
      <c r="V1898" s="23">
        <v>20</v>
      </c>
      <c r="W1898" s="41">
        <v>20</v>
      </c>
      <c r="X1898" s="23">
        <f t="shared" si="537"/>
        <v>0</v>
      </c>
      <c r="Y1898" s="24">
        <f t="shared" si="538"/>
        <v>0</v>
      </c>
      <c r="Z1898" s="24">
        <f t="shared" si="543"/>
        <v>201</v>
      </c>
      <c r="AA1898" s="22">
        <f t="shared" si="544"/>
        <v>44.919203980099503</v>
      </c>
      <c r="AB1898" s="22">
        <f t="shared" si="539"/>
        <v>539.03044776119407</v>
      </c>
      <c r="AC1898" s="22">
        <f t="shared" si="540"/>
        <v>8489.7295522388067</v>
      </c>
      <c r="AD1898" s="22">
        <f t="shared" si="541"/>
        <v>-5.4477611938636983E-3</v>
      </c>
      <c r="AE1898" s="24"/>
      <c r="AF1898" s="4">
        <v>539.03044776119407</v>
      </c>
      <c r="AG1898" s="4">
        <v>0</v>
      </c>
      <c r="AH1898" s="4">
        <f t="shared" si="542"/>
        <v>539.03044776119407</v>
      </c>
    </row>
    <row r="1899" spans="1:34">
      <c r="A1899" s="16" t="s">
        <v>4015</v>
      </c>
      <c r="B1899" s="16" t="s">
        <v>515</v>
      </c>
      <c r="C1899" s="16" t="s">
        <v>2794</v>
      </c>
      <c r="D1899" s="19">
        <v>43405</v>
      </c>
      <c r="E1899" s="16" t="s">
        <v>111</v>
      </c>
      <c r="F1899" s="20">
        <v>20</v>
      </c>
      <c r="G1899" s="20">
        <v>0</v>
      </c>
      <c r="H1899" s="20">
        <v>16</v>
      </c>
      <c r="I1899" s="20">
        <v>2</v>
      </c>
      <c r="J1899" s="21">
        <f t="shared" si="532"/>
        <v>194</v>
      </c>
      <c r="K1899" s="22">
        <v>616.09</v>
      </c>
      <c r="L1899" s="19">
        <v>44804</v>
      </c>
      <c r="M1899" s="22">
        <v>118.1</v>
      </c>
      <c r="N1899" s="22">
        <v>497.99</v>
      </c>
      <c r="O1899" s="22">
        <f t="shared" si="533"/>
        <v>518.53</v>
      </c>
      <c r="P1899" s="22">
        <v>20.54</v>
      </c>
      <c r="Q1899" s="22">
        <f t="shared" si="534"/>
        <v>2.5674999999999999</v>
      </c>
      <c r="R1899" s="22">
        <f t="shared" si="535"/>
        <v>10.27</v>
      </c>
      <c r="S1899" s="22">
        <f t="shared" si="536"/>
        <v>487.71999999999997</v>
      </c>
      <c r="U1899" s="22">
        <v>518.53</v>
      </c>
      <c r="V1899" s="23">
        <v>20</v>
      </c>
      <c r="W1899" s="41">
        <v>20</v>
      </c>
      <c r="X1899" s="23">
        <f t="shared" si="537"/>
        <v>0</v>
      </c>
      <c r="Y1899" s="24">
        <f t="shared" si="538"/>
        <v>0</v>
      </c>
      <c r="Z1899" s="24">
        <f t="shared" si="543"/>
        <v>202</v>
      </c>
      <c r="AA1899" s="22">
        <f t="shared" si="544"/>
        <v>2.5669801980198019</v>
      </c>
      <c r="AB1899" s="22">
        <f t="shared" si="539"/>
        <v>30.803762376237621</v>
      </c>
      <c r="AC1899" s="22">
        <f t="shared" si="540"/>
        <v>487.72623762376236</v>
      </c>
      <c r="AD1899" s="22">
        <f t="shared" si="541"/>
        <v>6.2376237623880115E-3</v>
      </c>
      <c r="AE1899" s="24"/>
      <c r="AF1899" s="4">
        <v>30.803762376237621</v>
      </c>
      <c r="AG1899" s="4">
        <v>0</v>
      </c>
      <c r="AH1899" s="4">
        <f t="shared" si="542"/>
        <v>30.803762376237621</v>
      </c>
    </row>
    <row r="1900" spans="1:34">
      <c r="A1900" s="16" t="s">
        <v>4016</v>
      </c>
      <c r="B1900" s="16" t="s">
        <v>515</v>
      </c>
      <c r="C1900" s="16" t="s">
        <v>4010</v>
      </c>
      <c r="D1900" s="19">
        <v>43405</v>
      </c>
      <c r="E1900" s="16" t="s">
        <v>111</v>
      </c>
      <c r="F1900" s="20">
        <v>20</v>
      </c>
      <c r="G1900" s="20">
        <v>0</v>
      </c>
      <c r="H1900" s="20">
        <v>16</v>
      </c>
      <c r="I1900" s="20">
        <v>2</v>
      </c>
      <c r="J1900" s="21">
        <f t="shared" si="532"/>
        <v>194</v>
      </c>
      <c r="K1900" s="22">
        <v>390.08</v>
      </c>
      <c r="L1900" s="19">
        <v>44804</v>
      </c>
      <c r="M1900" s="22">
        <v>74.75</v>
      </c>
      <c r="N1900" s="22">
        <v>315.33</v>
      </c>
      <c r="O1900" s="22">
        <f t="shared" si="533"/>
        <v>328.33</v>
      </c>
      <c r="P1900" s="22">
        <v>13</v>
      </c>
      <c r="Q1900" s="22">
        <f t="shared" si="534"/>
        <v>1.625</v>
      </c>
      <c r="R1900" s="22">
        <f t="shared" si="535"/>
        <v>6.5</v>
      </c>
      <c r="S1900" s="22">
        <f t="shared" si="536"/>
        <v>308.83</v>
      </c>
      <c r="U1900" s="22">
        <v>328.33</v>
      </c>
      <c r="V1900" s="23">
        <v>20</v>
      </c>
      <c r="W1900" s="41">
        <v>20</v>
      </c>
      <c r="X1900" s="23">
        <f t="shared" si="537"/>
        <v>0</v>
      </c>
      <c r="Y1900" s="24">
        <f t="shared" si="538"/>
        <v>0</v>
      </c>
      <c r="Z1900" s="24">
        <f t="shared" si="543"/>
        <v>202</v>
      </c>
      <c r="AA1900" s="22">
        <f t="shared" si="544"/>
        <v>1.6253960396039604</v>
      </c>
      <c r="AB1900" s="22">
        <f t="shared" si="539"/>
        <v>19.504752475247525</v>
      </c>
      <c r="AC1900" s="22">
        <f t="shared" si="540"/>
        <v>308.82524752475246</v>
      </c>
      <c r="AD1900" s="22">
        <f t="shared" si="541"/>
        <v>-4.7524752475283094E-3</v>
      </c>
      <c r="AE1900" s="24"/>
      <c r="AF1900" s="4">
        <v>19.504752475247525</v>
      </c>
      <c r="AG1900" s="4">
        <v>0</v>
      </c>
      <c r="AH1900" s="4">
        <f t="shared" si="542"/>
        <v>19.504752475247525</v>
      </c>
    </row>
    <row r="1901" spans="1:34">
      <c r="A1901" s="16" t="s">
        <v>4017</v>
      </c>
      <c r="B1901" s="16" t="s">
        <v>515</v>
      </c>
      <c r="C1901" s="16" t="s">
        <v>2794</v>
      </c>
      <c r="D1901" s="19">
        <v>43435</v>
      </c>
      <c r="E1901" s="16" t="s">
        <v>111</v>
      </c>
      <c r="F1901" s="20">
        <v>20</v>
      </c>
      <c r="G1901" s="20">
        <v>0</v>
      </c>
      <c r="H1901" s="20">
        <v>16</v>
      </c>
      <c r="I1901" s="20">
        <v>3</v>
      </c>
      <c r="J1901" s="21">
        <f t="shared" si="532"/>
        <v>195</v>
      </c>
      <c r="K1901" s="22">
        <v>924.87</v>
      </c>
      <c r="L1901" s="19">
        <v>44804</v>
      </c>
      <c r="M1901" s="22">
        <v>173.39</v>
      </c>
      <c r="N1901" s="22">
        <v>751.48</v>
      </c>
      <c r="O1901" s="22">
        <f t="shared" si="533"/>
        <v>782.30000000000007</v>
      </c>
      <c r="P1901" s="22">
        <v>30.82</v>
      </c>
      <c r="Q1901" s="22">
        <f t="shared" si="534"/>
        <v>3.8525</v>
      </c>
      <c r="R1901" s="22">
        <f t="shared" si="535"/>
        <v>15.41</v>
      </c>
      <c r="S1901" s="22">
        <f t="shared" si="536"/>
        <v>736.07</v>
      </c>
      <c r="U1901" s="22">
        <v>782.30000000000007</v>
      </c>
      <c r="V1901" s="23">
        <v>20</v>
      </c>
      <c r="W1901" s="41">
        <v>20</v>
      </c>
      <c r="X1901" s="23">
        <f t="shared" si="537"/>
        <v>0</v>
      </c>
      <c r="Y1901" s="24">
        <f t="shared" si="538"/>
        <v>0</v>
      </c>
      <c r="Z1901" s="24">
        <f t="shared" si="543"/>
        <v>203</v>
      </c>
      <c r="AA1901" s="22">
        <f t="shared" si="544"/>
        <v>3.8536945812807883</v>
      </c>
      <c r="AB1901" s="22">
        <f t="shared" si="539"/>
        <v>46.244334975369462</v>
      </c>
      <c r="AC1901" s="22">
        <f t="shared" si="540"/>
        <v>736.05566502463057</v>
      </c>
      <c r="AD1901" s="22">
        <f t="shared" si="541"/>
        <v>-1.4334975369479253E-2</v>
      </c>
      <c r="AE1901" s="24"/>
      <c r="AF1901" s="4">
        <v>46.244334975369462</v>
      </c>
      <c r="AG1901" s="4">
        <v>0</v>
      </c>
      <c r="AH1901" s="4">
        <f t="shared" si="542"/>
        <v>46.244334975369462</v>
      </c>
    </row>
    <row r="1902" spans="1:34">
      <c r="A1902" s="16" t="s">
        <v>4018</v>
      </c>
      <c r="B1902" s="16" t="s">
        <v>515</v>
      </c>
      <c r="C1902" s="16" t="s">
        <v>2794</v>
      </c>
      <c r="D1902" s="19">
        <v>43466</v>
      </c>
      <c r="E1902" s="16" t="s">
        <v>111</v>
      </c>
      <c r="F1902" s="20">
        <v>20</v>
      </c>
      <c r="G1902" s="20">
        <v>0</v>
      </c>
      <c r="H1902" s="20">
        <v>16</v>
      </c>
      <c r="I1902" s="20">
        <v>4</v>
      </c>
      <c r="J1902" s="21">
        <f t="shared" si="532"/>
        <v>196</v>
      </c>
      <c r="K1902" s="22">
        <v>227.04</v>
      </c>
      <c r="L1902" s="19">
        <v>44804</v>
      </c>
      <c r="M1902" s="22">
        <v>41.61</v>
      </c>
      <c r="N1902" s="22">
        <v>185.43</v>
      </c>
      <c r="O1902" s="22">
        <f t="shared" si="533"/>
        <v>192.99</v>
      </c>
      <c r="P1902" s="22">
        <v>7.56</v>
      </c>
      <c r="Q1902" s="22">
        <f t="shared" si="534"/>
        <v>0.94499999999999995</v>
      </c>
      <c r="R1902" s="22">
        <f t="shared" si="535"/>
        <v>3.78</v>
      </c>
      <c r="S1902" s="22">
        <f t="shared" si="536"/>
        <v>181.65</v>
      </c>
      <c r="U1902" s="22">
        <v>192.99</v>
      </c>
      <c r="V1902" s="23">
        <v>20</v>
      </c>
      <c r="W1902" s="41">
        <v>20</v>
      </c>
      <c r="X1902" s="23">
        <f t="shared" si="537"/>
        <v>0</v>
      </c>
      <c r="Y1902" s="24">
        <f t="shared" si="538"/>
        <v>0</v>
      </c>
      <c r="Z1902" s="24">
        <f t="shared" si="543"/>
        <v>204</v>
      </c>
      <c r="AA1902" s="22">
        <f t="shared" si="544"/>
        <v>0.9460294117647059</v>
      </c>
      <c r="AB1902" s="22">
        <f t="shared" si="539"/>
        <v>11.35235294117647</v>
      </c>
      <c r="AC1902" s="22">
        <f t="shared" si="540"/>
        <v>181.63764705882355</v>
      </c>
      <c r="AD1902" s="22">
        <f t="shared" si="541"/>
        <v>-1.2352941176459353E-2</v>
      </c>
      <c r="AE1902" s="24"/>
      <c r="AF1902" s="4">
        <v>11.35235294117647</v>
      </c>
      <c r="AG1902" s="4">
        <v>0</v>
      </c>
      <c r="AH1902" s="4">
        <f t="shared" si="542"/>
        <v>11.35235294117647</v>
      </c>
    </row>
    <row r="1903" spans="1:34">
      <c r="A1903" s="16" t="s">
        <v>4019</v>
      </c>
      <c r="B1903" s="16" t="s">
        <v>515</v>
      </c>
      <c r="C1903" s="16" t="s">
        <v>4020</v>
      </c>
      <c r="D1903" s="19">
        <v>43466</v>
      </c>
      <c r="E1903" s="16" t="s">
        <v>111</v>
      </c>
      <c r="F1903" s="20">
        <v>20</v>
      </c>
      <c r="G1903" s="20">
        <v>0</v>
      </c>
      <c r="H1903" s="20">
        <v>16</v>
      </c>
      <c r="I1903" s="20">
        <v>4</v>
      </c>
      <c r="J1903" s="21">
        <f t="shared" si="532"/>
        <v>196</v>
      </c>
      <c r="K1903" s="22">
        <v>8361.36</v>
      </c>
      <c r="L1903" s="19">
        <v>44804</v>
      </c>
      <c r="M1903" s="22">
        <v>1532.92</v>
      </c>
      <c r="N1903" s="22">
        <v>6828.44</v>
      </c>
      <c r="O1903" s="22">
        <f t="shared" si="533"/>
        <v>7107.15</v>
      </c>
      <c r="P1903" s="22">
        <v>278.70999999999998</v>
      </c>
      <c r="Q1903" s="22">
        <f t="shared" si="534"/>
        <v>34.838749999999997</v>
      </c>
      <c r="R1903" s="22">
        <f t="shared" si="535"/>
        <v>139.35499999999999</v>
      </c>
      <c r="S1903" s="22">
        <f t="shared" si="536"/>
        <v>6689.085</v>
      </c>
      <c r="U1903" s="22">
        <v>7107.15</v>
      </c>
      <c r="V1903" s="23">
        <v>20</v>
      </c>
      <c r="W1903" s="41">
        <v>20</v>
      </c>
      <c r="X1903" s="23">
        <f t="shared" si="537"/>
        <v>0</v>
      </c>
      <c r="Y1903" s="24">
        <f t="shared" si="538"/>
        <v>0</v>
      </c>
      <c r="Z1903" s="24">
        <f t="shared" si="543"/>
        <v>204</v>
      </c>
      <c r="AA1903" s="22">
        <f t="shared" si="544"/>
        <v>34.838970588235291</v>
      </c>
      <c r="AB1903" s="22">
        <f t="shared" si="539"/>
        <v>418.06764705882347</v>
      </c>
      <c r="AC1903" s="22">
        <f t="shared" si="540"/>
        <v>6689.0823529411764</v>
      </c>
      <c r="AD1903" s="22">
        <f t="shared" si="541"/>
        <v>-2.6470588236406911E-3</v>
      </c>
      <c r="AE1903" s="24"/>
      <c r="AF1903" s="4">
        <v>418.06764705882347</v>
      </c>
      <c r="AG1903" s="4">
        <v>0</v>
      </c>
      <c r="AH1903" s="4">
        <f t="shared" si="542"/>
        <v>418.06764705882347</v>
      </c>
    </row>
    <row r="1904" spans="1:34">
      <c r="A1904" s="16" t="s">
        <v>4021</v>
      </c>
      <c r="B1904" s="16" t="s">
        <v>515</v>
      </c>
      <c r="C1904" s="16" t="s">
        <v>4022</v>
      </c>
      <c r="D1904" s="19">
        <v>43525</v>
      </c>
      <c r="E1904" s="16" t="s">
        <v>111</v>
      </c>
      <c r="F1904" s="20">
        <v>20</v>
      </c>
      <c r="G1904" s="20">
        <v>0</v>
      </c>
      <c r="H1904" s="20">
        <v>16</v>
      </c>
      <c r="I1904" s="20">
        <v>6</v>
      </c>
      <c r="J1904" s="21">
        <f t="shared" si="532"/>
        <v>198</v>
      </c>
      <c r="K1904" s="22">
        <v>1803686.24</v>
      </c>
      <c r="L1904" s="19">
        <v>44804</v>
      </c>
      <c r="M1904" s="22">
        <v>315645.08</v>
      </c>
      <c r="N1904" s="22">
        <v>1488041.16</v>
      </c>
      <c r="O1904" s="22">
        <f t="shared" si="533"/>
        <v>1548164.03</v>
      </c>
      <c r="P1904" s="22">
        <v>60122.87</v>
      </c>
      <c r="Q1904" s="22">
        <f t="shared" si="534"/>
        <v>7515.3587500000003</v>
      </c>
      <c r="R1904" s="22">
        <f t="shared" si="535"/>
        <v>30061.435000000001</v>
      </c>
      <c r="S1904" s="22">
        <f t="shared" si="536"/>
        <v>1457979.7249999999</v>
      </c>
      <c r="U1904" s="22">
        <v>1548164.03</v>
      </c>
      <c r="V1904" s="23">
        <v>20</v>
      </c>
      <c r="W1904" s="41">
        <v>20</v>
      </c>
      <c r="X1904" s="23">
        <f t="shared" si="537"/>
        <v>0</v>
      </c>
      <c r="Y1904" s="24">
        <f t="shared" si="538"/>
        <v>0</v>
      </c>
      <c r="Z1904" s="24">
        <f t="shared" si="543"/>
        <v>206</v>
      </c>
      <c r="AA1904" s="22">
        <f t="shared" si="544"/>
        <v>7515.3593689320387</v>
      </c>
      <c r="AB1904" s="22">
        <f t="shared" si="539"/>
        <v>90184.312427184457</v>
      </c>
      <c r="AC1904" s="22">
        <f t="shared" si="540"/>
        <v>1457979.7175728155</v>
      </c>
      <c r="AD1904" s="22">
        <f t="shared" si="541"/>
        <v>-7.4271843768656254E-3</v>
      </c>
      <c r="AE1904" s="24"/>
      <c r="AF1904" s="4">
        <v>90184.312427184457</v>
      </c>
      <c r="AG1904" s="4">
        <v>0</v>
      </c>
      <c r="AH1904" s="4">
        <f t="shared" si="542"/>
        <v>90184.312427184457</v>
      </c>
    </row>
    <row r="1905" spans="1:34">
      <c r="A1905" s="16" t="s">
        <v>4023</v>
      </c>
      <c r="B1905" s="16" t="s">
        <v>515</v>
      </c>
      <c r="C1905" s="16" t="s">
        <v>2794</v>
      </c>
      <c r="D1905" s="19">
        <v>43525</v>
      </c>
      <c r="E1905" s="16" t="s">
        <v>111</v>
      </c>
      <c r="F1905" s="20">
        <v>20</v>
      </c>
      <c r="G1905" s="20">
        <v>0</v>
      </c>
      <c r="H1905" s="20">
        <v>16</v>
      </c>
      <c r="I1905" s="20">
        <v>6</v>
      </c>
      <c r="J1905" s="21">
        <f t="shared" si="532"/>
        <v>198</v>
      </c>
      <c r="K1905" s="22">
        <v>906.71</v>
      </c>
      <c r="L1905" s="19">
        <v>44804</v>
      </c>
      <c r="M1905" s="22">
        <v>158.68</v>
      </c>
      <c r="N1905" s="22">
        <v>748.03</v>
      </c>
      <c r="O1905" s="22">
        <f t="shared" si="533"/>
        <v>778.25</v>
      </c>
      <c r="P1905" s="22">
        <v>30.22</v>
      </c>
      <c r="Q1905" s="22">
        <f t="shared" si="534"/>
        <v>3.7774999999999999</v>
      </c>
      <c r="R1905" s="22">
        <f t="shared" si="535"/>
        <v>15.11</v>
      </c>
      <c r="S1905" s="22">
        <f t="shared" si="536"/>
        <v>732.92</v>
      </c>
      <c r="U1905" s="22">
        <v>778.25</v>
      </c>
      <c r="V1905" s="23">
        <v>20</v>
      </c>
      <c r="W1905" s="41">
        <v>20</v>
      </c>
      <c r="X1905" s="23">
        <f t="shared" si="537"/>
        <v>0</v>
      </c>
      <c r="Y1905" s="24">
        <f t="shared" si="538"/>
        <v>0</v>
      </c>
      <c r="Z1905" s="24">
        <f t="shared" si="543"/>
        <v>206</v>
      </c>
      <c r="AA1905" s="22">
        <f t="shared" si="544"/>
        <v>3.7779126213592233</v>
      </c>
      <c r="AB1905" s="22">
        <f t="shared" si="539"/>
        <v>45.334951456310677</v>
      </c>
      <c r="AC1905" s="22">
        <f t="shared" si="540"/>
        <v>732.9150485436893</v>
      </c>
      <c r="AD1905" s="22">
        <f t="shared" si="541"/>
        <v>-4.9514563106640708E-3</v>
      </c>
      <c r="AE1905" s="24"/>
      <c r="AF1905" s="4">
        <v>45.334951456310677</v>
      </c>
      <c r="AG1905" s="4">
        <v>0</v>
      </c>
      <c r="AH1905" s="4">
        <f t="shared" si="542"/>
        <v>45.334951456310677</v>
      </c>
    </row>
    <row r="1906" spans="1:34">
      <c r="A1906" s="16" t="s">
        <v>4024</v>
      </c>
      <c r="B1906" s="16" t="s">
        <v>515</v>
      </c>
      <c r="C1906" s="16" t="s">
        <v>4025</v>
      </c>
      <c r="D1906" s="19">
        <v>43830</v>
      </c>
      <c r="E1906" s="16" t="s">
        <v>111</v>
      </c>
      <c r="F1906" s="20">
        <v>20</v>
      </c>
      <c r="G1906" s="20">
        <v>0</v>
      </c>
      <c r="H1906" s="20">
        <v>17</v>
      </c>
      <c r="I1906" s="20">
        <v>4</v>
      </c>
      <c r="J1906" s="21">
        <f t="shared" si="532"/>
        <v>208</v>
      </c>
      <c r="K1906" s="22">
        <v>3177</v>
      </c>
      <c r="L1906" s="19">
        <v>44804</v>
      </c>
      <c r="M1906" s="22">
        <v>556</v>
      </c>
      <c r="N1906" s="22">
        <v>2621</v>
      </c>
      <c r="O1906" s="22">
        <f t="shared" si="533"/>
        <v>2726.9</v>
      </c>
      <c r="P1906" s="22">
        <v>105.9</v>
      </c>
      <c r="Q1906" s="22">
        <f t="shared" si="534"/>
        <v>13.237500000000001</v>
      </c>
      <c r="R1906" s="22">
        <f t="shared" si="535"/>
        <v>52.95</v>
      </c>
      <c r="S1906" s="22">
        <f t="shared" si="536"/>
        <v>2568.0500000000002</v>
      </c>
      <c r="U1906" s="22">
        <v>2726.9</v>
      </c>
      <c r="V1906" s="23">
        <v>20</v>
      </c>
      <c r="W1906" s="41">
        <v>20</v>
      </c>
      <c r="X1906" s="23">
        <f t="shared" si="537"/>
        <v>0</v>
      </c>
      <c r="Y1906" s="24">
        <f t="shared" si="538"/>
        <v>0</v>
      </c>
      <c r="Z1906" s="24">
        <f t="shared" si="543"/>
        <v>216</v>
      </c>
      <c r="AA1906" s="22">
        <f t="shared" si="544"/>
        <v>12.624537037037037</v>
      </c>
      <c r="AB1906" s="22">
        <f t="shared" si="539"/>
        <v>151.49444444444444</v>
      </c>
      <c r="AC1906" s="22">
        <f t="shared" si="540"/>
        <v>2575.4055555555556</v>
      </c>
      <c r="AD1906" s="22">
        <f t="shared" si="541"/>
        <v>7.3555555555553838</v>
      </c>
      <c r="AE1906" s="24"/>
      <c r="AF1906" s="4">
        <v>151.49444444444444</v>
      </c>
      <c r="AG1906" s="4">
        <v>0</v>
      </c>
      <c r="AH1906" s="4">
        <f t="shared" si="542"/>
        <v>151.49444444444444</v>
      </c>
    </row>
    <row r="1907" spans="1:34">
      <c r="A1907" s="16" t="s">
        <v>4026</v>
      </c>
      <c r="B1907" s="16" t="s">
        <v>515</v>
      </c>
      <c r="C1907" s="16" t="s">
        <v>2910</v>
      </c>
      <c r="D1907" s="19">
        <v>43556</v>
      </c>
      <c r="E1907" s="16" t="s">
        <v>111</v>
      </c>
      <c r="F1907" s="20">
        <v>20</v>
      </c>
      <c r="G1907" s="20">
        <v>0</v>
      </c>
      <c r="H1907" s="20">
        <v>16</v>
      </c>
      <c r="I1907" s="20">
        <v>7</v>
      </c>
      <c r="J1907" s="21">
        <f t="shared" si="532"/>
        <v>199</v>
      </c>
      <c r="K1907" s="22">
        <v>1734.35</v>
      </c>
      <c r="L1907" s="19">
        <v>44804</v>
      </c>
      <c r="M1907" s="22">
        <v>296.29000000000002</v>
      </c>
      <c r="N1907" s="22">
        <v>1438.06</v>
      </c>
      <c r="O1907" s="22">
        <f t="shared" si="533"/>
        <v>1495.87</v>
      </c>
      <c r="P1907" s="22">
        <v>57.81</v>
      </c>
      <c r="Q1907" s="22">
        <f t="shared" si="534"/>
        <v>7.2262500000000003</v>
      </c>
      <c r="R1907" s="22">
        <f t="shared" si="535"/>
        <v>28.905000000000001</v>
      </c>
      <c r="S1907" s="22">
        <f t="shared" si="536"/>
        <v>1409.155</v>
      </c>
      <c r="U1907" s="22">
        <v>1495.87</v>
      </c>
      <c r="V1907" s="23">
        <v>20</v>
      </c>
      <c r="W1907" s="41">
        <v>20</v>
      </c>
      <c r="X1907" s="23">
        <f t="shared" si="537"/>
        <v>0</v>
      </c>
      <c r="Y1907" s="24">
        <f t="shared" si="538"/>
        <v>0</v>
      </c>
      <c r="Z1907" s="24">
        <f t="shared" si="543"/>
        <v>207</v>
      </c>
      <c r="AA1907" s="22">
        <f t="shared" si="544"/>
        <v>7.2264251207729462</v>
      </c>
      <c r="AB1907" s="22">
        <f t="shared" si="539"/>
        <v>86.717101449275361</v>
      </c>
      <c r="AC1907" s="22">
        <f t="shared" si="540"/>
        <v>1409.1528985507246</v>
      </c>
      <c r="AD1907" s="22">
        <f t="shared" si="541"/>
        <v>-2.1014492754147795E-3</v>
      </c>
      <c r="AE1907" s="24"/>
      <c r="AF1907" s="4">
        <v>86.717101449275361</v>
      </c>
      <c r="AG1907" s="4">
        <v>0</v>
      </c>
      <c r="AH1907" s="4">
        <f t="shared" si="542"/>
        <v>86.717101449275361</v>
      </c>
    </row>
    <row r="1908" spans="1:34">
      <c r="A1908" s="16" t="s">
        <v>4027</v>
      </c>
      <c r="B1908" s="16" t="s">
        <v>515</v>
      </c>
      <c r="C1908" s="16" t="s">
        <v>2794</v>
      </c>
      <c r="D1908" s="19">
        <v>43556</v>
      </c>
      <c r="E1908" s="16" t="s">
        <v>111</v>
      </c>
      <c r="F1908" s="20">
        <v>20</v>
      </c>
      <c r="G1908" s="20">
        <v>0</v>
      </c>
      <c r="H1908" s="20">
        <v>16</v>
      </c>
      <c r="I1908" s="20">
        <v>7</v>
      </c>
      <c r="J1908" s="21">
        <f t="shared" si="532"/>
        <v>199</v>
      </c>
      <c r="K1908" s="22">
        <v>272.69</v>
      </c>
      <c r="L1908" s="19">
        <v>44804</v>
      </c>
      <c r="M1908" s="22">
        <v>46.6</v>
      </c>
      <c r="N1908" s="22">
        <v>226.09</v>
      </c>
      <c r="O1908" s="22">
        <f t="shared" si="533"/>
        <v>235.18</v>
      </c>
      <c r="P1908" s="22">
        <v>9.09</v>
      </c>
      <c r="Q1908" s="22">
        <f t="shared" si="534"/>
        <v>1.13625</v>
      </c>
      <c r="R1908" s="22">
        <f t="shared" si="535"/>
        <v>4.5449999999999999</v>
      </c>
      <c r="S1908" s="22">
        <f t="shared" si="536"/>
        <v>221.54500000000002</v>
      </c>
      <c r="U1908" s="22">
        <v>235.18</v>
      </c>
      <c r="V1908" s="23">
        <v>20</v>
      </c>
      <c r="W1908" s="41">
        <v>20</v>
      </c>
      <c r="X1908" s="23">
        <f t="shared" si="537"/>
        <v>0</v>
      </c>
      <c r="Y1908" s="24">
        <f t="shared" si="538"/>
        <v>0</v>
      </c>
      <c r="Z1908" s="24">
        <f t="shared" si="543"/>
        <v>207</v>
      </c>
      <c r="AA1908" s="22">
        <f t="shared" si="544"/>
        <v>1.1361352657004831</v>
      </c>
      <c r="AB1908" s="22">
        <f t="shared" si="539"/>
        <v>13.633623188405796</v>
      </c>
      <c r="AC1908" s="22">
        <f t="shared" si="540"/>
        <v>221.5463768115942</v>
      </c>
      <c r="AD1908" s="22">
        <f t="shared" si="541"/>
        <v>1.3768115941843462E-3</v>
      </c>
      <c r="AE1908" s="24"/>
      <c r="AF1908" s="4">
        <v>13.633623188405796</v>
      </c>
      <c r="AG1908" s="4">
        <v>0</v>
      </c>
      <c r="AH1908" s="4">
        <f t="shared" si="542"/>
        <v>13.633623188405796</v>
      </c>
    </row>
    <row r="1909" spans="1:34">
      <c r="A1909" s="16" t="s">
        <v>4028</v>
      </c>
      <c r="B1909" s="16" t="s">
        <v>515</v>
      </c>
      <c r="C1909" s="16" t="s">
        <v>2794</v>
      </c>
      <c r="D1909" s="19">
        <v>43586</v>
      </c>
      <c r="E1909" s="16" t="s">
        <v>111</v>
      </c>
      <c r="F1909" s="20">
        <v>20</v>
      </c>
      <c r="G1909" s="20">
        <v>0</v>
      </c>
      <c r="H1909" s="20">
        <v>16</v>
      </c>
      <c r="I1909" s="20">
        <v>8</v>
      </c>
      <c r="J1909" s="21">
        <f t="shared" si="532"/>
        <v>200</v>
      </c>
      <c r="K1909" s="22">
        <v>2040.8</v>
      </c>
      <c r="L1909" s="19">
        <v>44804</v>
      </c>
      <c r="M1909" s="22">
        <v>340.13</v>
      </c>
      <c r="N1909" s="22">
        <v>1700.67</v>
      </c>
      <c r="O1909" s="22">
        <f t="shared" si="533"/>
        <v>1768.69</v>
      </c>
      <c r="P1909" s="22">
        <v>68.02</v>
      </c>
      <c r="Q1909" s="22">
        <f t="shared" si="534"/>
        <v>8.5024999999999995</v>
      </c>
      <c r="R1909" s="22">
        <f t="shared" si="535"/>
        <v>34.01</v>
      </c>
      <c r="S1909" s="22">
        <f t="shared" si="536"/>
        <v>1666.66</v>
      </c>
      <c r="U1909" s="22">
        <v>1768.69</v>
      </c>
      <c r="V1909" s="23">
        <v>20</v>
      </c>
      <c r="W1909" s="41">
        <v>20</v>
      </c>
      <c r="X1909" s="23">
        <f t="shared" si="537"/>
        <v>0</v>
      </c>
      <c r="Y1909" s="24">
        <f t="shared" si="538"/>
        <v>0</v>
      </c>
      <c r="Z1909" s="24">
        <f t="shared" si="543"/>
        <v>208</v>
      </c>
      <c r="AA1909" s="22">
        <f t="shared" si="544"/>
        <v>8.5033173076923081</v>
      </c>
      <c r="AB1909" s="22">
        <f t="shared" si="539"/>
        <v>102.0398076923077</v>
      </c>
      <c r="AC1909" s="22">
        <f t="shared" si="540"/>
        <v>1666.6501923076924</v>
      </c>
      <c r="AD1909" s="22">
        <f t="shared" si="541"/>
        <v>-9.8076923077314859E-3</v>
      </c>
      <c r="AE1909" s="24"/>
      <c r="AF1909" s="4">
        <v>102.0398076923077</v>
      </c>
      <c r="AG1909" s="4">
        <v>0</v>
      </c>
      <c r="AH1909" s="4">
        <f t="shared" si="542"/>
        <v>102.0398076923077</v>
      </c>
    </row>
    <row r="1910" spans="1:34">
      <c r="A1910" s="16" t="s">
        <v>4029</v>
      </c>
      <c r="B1910" s="16" t="s">
        <v>515</v>
      </c>
      <c r="C1910" s="16" t="s">
        <v>2794</v>
      </c>
      <c r="D1910" s="19">
        <v>43617</v>
      </c>
      <c r="E1910" s="16" t="s">
        <v>111</v>
      </c>
      <c r="F1910" s="20">
        <v>20</v>
      </c>
      <c r="G1910" s="20">
        <v>0</v>
      </c>
      <c r="H1910" s="20">
        <v>16</v>
      </c>
      <c r="I1910" s="20">
        <v>9</v>
      </c>
      <c r="J1910" s="21">
        <f t="shared" si="532"/>
        <v>201</v>
      </c>
      <c r="K1910" s="22">
        <v>225.36</v>
      </c>
      <c r="L1910" s="19">
        <v>44804</v>
      </c>
      <c r="M1910" s="22">
        <v>36.619999999999997</v>
      </c>
      <c r="N1910" s="22">
        <v>188.74</v>
      </c>
      <c r="O1910" s="22">
        <f t="shared" si="533"/>
        <v>196.25</v>
      </c>
      <c r="P1910" s="22">
        <v>7.51</v>
      </c>
      <c r="Q1910" s="22">
        <f t="shared" si="534"/>
        <v>0.93874999999999997</v>
      </c>
      <c r="R1910" s="22">
        <f t="shared" si="535"/>
        <v>3.7549999999999999</v>
      </c>
      <c r="S1910" s="22">
        <f t="shared" si="536"/>
        <v>184.98500000000001</v>
      </c>
      <c r="U1910" s="22">
        <v>196.25</v>
      </c>
      <c r="V1910" s="23">
        <v>20</v>
      </c>
      <c r="W1910" s="41">
        <v>20</v>
      </c>
      <c r="X1910" s="23">
        <f t="shared" si="537"/>
        <v>0</v>
      </c>
      <c r="Y1910" s="24">
        <f t="shared" si="538"/>
        <v>0</v>
      </c>
      <c r="Z1910" s="24">
        <f t="shared" si="543"/>
        <v>209</v>
      </c>
      <c r="AA1910" s="22">
        <f t="shared" si="544"/>
        <v>0.93899521531100483</v>
      </c>
      <c r="AB1910" s="22">
        <f t="shared" si="539"/>
        <v>11.267942583732058</v>
      </c>
      <c r="AC1910" s="22">
        <f t="shared" si="540"/>
        <v>184.98205741626793</v>
      </c>
      <c r="AD1910" s="22">
        <f t="shared" si="541"/>
        <v>-2.9425837320786741E-3</v>
      </c>
      <c r="AE1910" s="24"/>
      <c r="AF1910" s="4">
        <v>11.267942583732058</v>
      </c>
      <c r="AG1910" s="4">
        <v>0</v>
      </c>
      <c r="AH1910" s="4">
        <f t="shared" si="542"/>
        <v>11.267942583732058</v>
      </c>
    </row>
    <row r="1911" spans="1:34">
      <c r="A1911" s="16" t="s">
        <v>4030</v>
      </c>
      <c r="B1911" s="16" t="s">
        <v>515</v>
      </c>
      <c r="C1911" s="16" t="s">
        <v>2794</v>
      </c>
      <c r="D1911" s="19">
        <v>43647</v>
      </c>
      <c r="E1911" s="16" t="s">
        <v>111</v>
      </c>
      <c r="F1911" s="20">
        <v>20</v>
      </c>
      <c r="G1911" s="20">
        <v>0</v>
      </c>
      <c r="H1911" s="20">
        <v>16</v>
      </c>
      <c r="I1911" s="20">
        <v>10</v>
      </c>
      <c r="J1911" s="21">
        <f t="shared" si="532"/>
        <v>202</v>
      </c>
      <c r="K1911" s="22">
        <v>1368.66</v>
      </c>
      <c r="L1911" s="19">
        <v>44804</v>
      </c>
      <c r="M1911" s="22">
        <v>216.7</v>
      </c>
      <c r="N1911" s="22">
        <v>1151.96</v>
      </c>
      <c r="O1911" s="22">
        <f t="shared" si="533"/>
        <v>1197.58</v>
      </c>
      <c r="P1911" s="22">
        <v>45.62</v>
      </c>
      <c r="Q1911" s="22">
        <f t="shared" si="534"/>
        <v>5.7024999999999997</v>
      </c>
      <c r="R1911" s="22">
        <f t="shared" si="535"/>
        <v>22.81</v>
      </c>
      <c r="S1911" s="22">
        <f t="shared" si="536"/>
        <v>1129.1500000000001</v>
      </c>
      <c r="U1911" s="22">
        <v>1197.58</v>
      </c>
      <c r="V1911" s="23">
        <v>20</v>
      </c>
      <c r="W1911" s="41">
        <v>20</v>
      </c>
      <c r="X1911" s="23">
        <f t="shared" si="537"/>
        <v>0</v>
      </c>
      <c r="Y1911" s="24">
        <f t="shared" si="538"/>
        <v>0</v>
      </c>
      <c r="Z1911" s="24">
        <f t="shared" si="543"/>
        <v>210</v>
      </c>
      <c r="AA1911" s="22">
        <f t="shared" si="544"/>
        <v>5.7027619047619043</v>
      </c>
      <c r="AB1911" s="22">
        <f t="shared" si="539"/>
        <v>68.433142857142855</v>
      </c>
      <c r="AC1911" s="22">
        <f t="shared" si="540"/>
        <v>1129.146857142857</v>
      </c>
      <c r="AD1911" s="22">
        <f t="shared" si="541"/>
        <v>-3.1428571430751617E-3</v>
      </c>
      <c r="AE1911" s="24"/>
      <c r="AF1911" s="4">
        <v>68.433142857142855</v>
      </c>
      <c r="AG1911" s="4">
        <v>0</v>
      </c>
      <c r="AH1911" s="4">
        <f t="shared" si="542"/>
        <v>68.433142857142855</v>
      </c>
    </row>
    <row r="1912" spans="1:34">
      <c r="A1912" s="16" t="s">
        <v>4031</v>
      </c>
      <c r="B1912" s="16" t="s">
        <v>515</v>
      </c>
      <c r="C1912" s="16" t="s">
        <v>2917</v>
      </c>
      <c r="D1912" s="19">
        <v>43647</v>
      </c>
      <c r="E1912" s="16" t="s">
        <v>111</v>
      </c>
      <c r="F1912" s="20">
        <v>20</v>
      </c>
      <c r="G1912" s="20">
        <v>0</v>
      </c>
      <c r="H1912" s="20">
        <v>16</v>
      </c>
      <c r="I1912" s="20">
        <v>10</v>
      </c>
      <c r="J1912" s="21">
        <f t="shared" si="532"/>
        <v>202</v>
      </c>
      <c r="K1912" s="22">
        <v>1485.54</v>
      </c>
      <c r="L1912" s="19">
        <v>44804</v>
      </c>
      <c r="M1912" s="22">
        <v>235.22</v>
      </c>
      <c r="N1912" s="22">
        <v>1250.32</v>
      </c>
      <c r="O1912" s="22">
        <f t="shared" si="533"/>
        <v>1299.8399999999999</v>
      </c>
      <c r="P1912" s="22">
        <v>49.52</v>
      </c>
      <c r="Q1912" s="22">
        <f t="shared" si="534"/>
        <v>6.19</v>
      </c>
      <c r="R1912" s="22">
        <f t="shared" si="535"/>
        <v>24.76</v>
      </c>
      <c r="S1912" s="22">
        <f t="shared" si="536"/>
        <v>1225.56</v>
      </c>
      <c r="U1912" s="22">
        <v>1299.8399999999999</v>
      </c>
      <c r="V1912" s="23">
        <v>20</v>
      </c>
      <c r="W1912" s="41">
        <v>20</v>
      </c>
      <c r="X1912" s="23">
        <f t="shared" si="537"/>
        <v>0</v>
      </c>
      <c r="Y1912" s="24">
        <f t="shared" si="538"/>
        <v>0</v>
      </c>
      <c r="Z1912" s="24">
        <f t="shared" si="543"/>
        <v>210</v>
      </c>
      <c r="AA1912" s="22">
        <f t="shared" si="544"/>
        <v>6.1897142857142855</v>
      </c>
      <c r="AB1912" s="22">
        <f t="shared" si="539"/>
        <v>74.27657142857143</v>
      </c>
      <c r="AC1912" s="22">
        <f t="shared" si="540"/>
        <v>1225.5634285714284</v>
      </c>
      <c r="AD1912" s="22">
        <f t="shared" si="541"/>
        <v>3.4285714284578717E-3</v>
      </c>
      <c r="AE1912" s="24"/>
      <c r="AF1912" s="4">
        <v>74.27657142857143</v>
      </c>
      <c r="AG1912" s="4">
        <v>0</v>
      </c>
      <c r="AH1912" s="4">
        <f t="shared" si="542"/>
        <v>74.27657142857143</v>
      </c>
    </row>
    <row r="1913" spans="1:34">
      <c r="A1913" s="16" t="s">
        <v>4032</v>
      </c>
      <c r="B1913" s="16" t="s">
        <v>515</v>
      </c>
      <c r="C1913" s="16" t="s">
        <v>2794</v>
      </c>
      <c r="D1913" s="19">
        <v>43678</v>
      </c>
      <c r="E1913" s="16" t="s">
        <v>111</v>
      </c>
      <c r="F1913" s="20">
        <v>50</v>
      </c>
      <c r="G1913" s="20">
        <v>0</v>
      </c>
      <c r="H1913" s="20">
        <v>46</v>
      </c>
      <c r="I1913" s="20">
        <v>11</v>
      </c>
      <c r="J1913" s="21">
        <f t="shared" si="532"/>
        <v>563</v>
      </c>
      <c r="K1913" s="22">
        <v>1239.6199999999999</v>
      </c>
      <c r="L1913" s="19">
        <v>44804</v>
      </c>
      <c r="M1913" s="22">
        <v>76.430000000000007</v>
      </c>
      <c r="N1913" s="22">
        <v>1163.19</v>
      </c>
      <c r="O1913" s="22">
        <f t="shared" si="533"/>
        <v>1179.71</v>
      </c>
      <c r="P1913" s="22">
        <v>16.52</v>
      </c>
      <c r="Q1913" s="22">
        <f t="shared" si="534"/>
        <v>2.0649999999999999</v>
      </c>
      <c r="R1913" s="22">
        <f t="shared" si="535"/>
        <v>8.26</v>
      </c>
      <c r="S1913" s="22">
        <f t="shared" si="536"/>
        <v>1154.93</v>
      </c>
      <c r="U1913" s="22">
        <v>1179.71</v>
      </c>
      <c r="V1913" s="23">
        <v>50</v>
      </c>
      <c r="W1913" s="41">
        <v>50</v>
      </c>
      <c r="X1913" s="23">
        <f t="shared" si="537"/>
        <v>0</v>
      </c>
      <c r="Y1913" s="24">
        <f t="shared" si="538"/>
        <v>0</v>
      </c>
      <c r="Z1913" s="24">
        <f t="shared" si="543"/>
        <v>571</v>
      </c>
      <c r="AA1913" s="22">
        <f t="shared" si="544"/>
        <v>2.0660420315236427</v>
      </c>
      <c r="AB1913" s="22">
        <f t="shared" si="539"/>
        <v>24.792504378283713</v>
      </c>
      <c r="AC1913" s="22">
        <f t="shared" si="540"/>
        <v>1154.9174956217164</v>
      </c>
      <c r="AD1913" s="22">
        <f t="shared" si="541"/>
        <v>-1.2504378283665574E-2</v>
      </c>
      <c r="AE1913" s="24"/>
      <c r="AF1913" s="4">
        <v>24.792504378283713</v>
      </c>
      <c r="AG1913" s="4">
        <v>0</v>
      </c>
      <c r="AH1913" s="4">
        <f t="shared" si="542"/>
        <v>24.792504378283713</v>
      </c>
    </row>
    <row r="1914" spans="1:34">
      <c r="A1914" s="16" t="s">
        <v>4033</v>
      </c>
      <c r="B1914" s="16" t="s">
        <v>515</v>
      </c>
      <c r="C1914" s="16" t="s">
        <v>2794</v>
      </c>
      <c r="D1914" s="19">
        <v>43709</v>
      </c>
      <c r="E1914" s="16" t="s">
        <v>111</v>
      </c>
      <c r="F1914" s="20">
        <v>20</v>
      </c>
      <c r="G1914" s="20">
        <v>0</v>
      </c>
      <c r="H1914" s="20">
        <v>17</v>
      </c>
      <c r="I1914" s="20">
        <v>0</v>
      </c>
      <c r="J1914" s="21">
        <f t="shared" si="532"/>
        <v>204</v>
      </c>
      <c r="K1914" s="22">
        <v>270.75</v>
      </c>
      <c r="L1914" s="19">
        <v>44804</v>
      </c>
      <c r="M1914" s="22">
        <v>40.61</v>
      </c>
      <c r="N1914" s="22">
        <v>230.14</v>
      </c>
      <c r="O1914" s="22">
        <f t="shared" si="533"/>
        <v>239.16</v>
      </c>
      <c r="P1914" s="22">
        <v>9.02</v>
      </c>
      <c r="Q1914" s="22">
        <f t="shared" si="534"/>
        <v>1.1274999999999999</v>
      </c>
      <c r="R1914" s="22">
        <f t="shared" si="535"/>
        <v>4.51</v>
      </c>
      <c r="S1914" s="22">
        <f t="shared" si="536"/>
        <v>225.63</v>
      </c>
      <c r="U1914" s="22">
        <v>239.16</v>
      </c>
      <c r="V1914" s="23">
        <v>20</v>
      </c>
      <c r="W1914" s="41">
        <v>20</v>
      </c>
      <c r="X1914" s="23">
        <f t="shared" si="537"/>
        <v>0</v>
      </c>
      <c r="Y1914" s="24">
        <f t="shared" si="538"/>
        <v>0</v>
      </c>
      <c r="Z1914" s="24">
        <f t="shared" si="543"/>
        <v>212</v>
      </c>
      <c r="AA1914" s="22">
        <f t="shared" si="544"/>
        <v>1.1281132075471698</v>
      </c>
      <c r="AB1914" s="22">
        <f t="shared" si="539"/>
        <v>13.537358490566039</v>
      </c>
      <c r="AC1914" s="22">
        <f t="shared" si="540"/>
        <v>225.62264150943395</v>
      </c>
      <c r="AD1914" s="22">
        <f t="shared" si="541"/>
        <v>-7.3584905660482036E-3</v>
      </c>
      <c r="AE1914" s="24"/>
      <c r="AF1914" s="4">
        <v>13.537358490566039</v>
      </c>
      <c r="AG1914" s="4">
        <v>0</v>
      </c>
      <c r="AH1914" s="4">
        <f t="shared" si="542"/>
        <v>13.537358490566039</v>
      </c>
    </row>
    <row r="1915" spans="1:34">
      <c r="A1915" s="16" t="s">
        <v>4034</v>
      </c>
      <c r="B1915" s="16" t="s">
        <v>515</v>
      </c>
      <c r="C1915" s="16" t="s">
        <v>2794</v>
      </c>
      <c r="D1915" s="19">
        <v>43739</v>
      </c>
      <c r="E1915" s="16" t="s">
        <v>111</v>
      </c>
      <c r="F1915" s="20">
        <v>20</v>
      </c>
      <c r="G1915" s="20">
        <v>0</v>
      </c>
      <c r="H1915" s="20">
        <v>17</v>
      </c>
      <c r="I1915" s="20">
        <v>1</v>
      </c>
      <c r="J1915" s="21">
        <f t="shared" si="532"/>
        <v>205</v>
      </c>
      <c r="K1915" s="22">
        <v>1285.9000000000001</v>
      </c>
      <c r="L1915" s="19">
        <v>44804</v>
      </c>
      <c r="M1915" s="22">
        <v>187.53</v>
      </c>
      <c r="N1915" s="22">
        <v>1098.3699999999999</v>
      </c>
      <c r="O1915" s="22">
        <f t="shared" si="533"/>
        <v>1141.2299999999998</v>
      </c>
      <c r="P1915" s="22">
        <v>42.86</v>
      </c>
      <c r="Q1915" s="22">
        <f t="shared" si="534"/>
        <v>5.3574999999999999</v>
      </c>
      <c r="R1915" s="22">
        <f t="shared" si="535"/>
        <v>21.43</v>
      </c>
      <c r="S1915" s="22">
        <f t="shared" si="536"/>
        <v>1076.9399999999998</v>
      </c>
      <c r="U1915" s="22">
        <v>1141.2299999999998</v>
      </c>
      <c r="V1915" s="23">
        <v>20</v>
      </c>
      <c r="W1915" s="41">
        <v>20</v>
      </c>
      <c r="X1915" s="23">
        <f t="shared" si="537"/>
        <v>0</v>
      </c>
      <c r="Y1915" s="24">
        <f t="shared" si="538"/>
        <v>0</v>
      </c>
      <c r="Z1915" s="24">
        <f t="shared" si="543"/>
        <v>213</v>
      </c>
      <c r="AA1915" s="22">
        <f t="shared" si="544"/>
        <v>5.3578873239436611</v>
      </c>
      <c r="AB1915" s="22">
        <f t="shared" si="539"/>
        <v>64.294647887323933</v>
      </c>
      <c r="AC1915" s="22">
        <f t="shared" si="540"/>
        <v>1076.9353521126759</v>
      </c>
      <c r="AD1915" s="22">
        <f t="shared" si="541"/>
        <v>-4.647887323926625E-3</v>
      </c>
      <c r="AE1915" s="24"/>
      <c r="AF1915" s="4">
        <v>64.294647887323933</v>
      </c>
      <c r="AG1915" s="4">
        <v>0</v>
      </c>
      <c r="AH1915" s="4">
        <f t="shared" si="542"/>
        <v>64.294647887323933</v>
      </c>
    </row>
    <row r="1916" spans="1:34">
      <c r="A1916" s="16" t="s">
        <v>4035</v>
      </c>
      <c r="B1916" s="16" t="s">
        <v>515</v>
      </c>
      <c r="C1916" s="16" t="s">
        <v>2794</v>
      </c>
      <c r="D1916" s="19">
        <v>43770</v>
      </c>
      <c r="E1916" s="16" t="s">
        <v>111</v>
      </c>
      <c r="F1916" s="20">
        <v>20</v>
      </c>
      <c r="G1916" s="20">
        <v>0</v>
      </c>
      <c r="H1916" s="20">
        <v>17</v>
      </c>
      <c r="I1916" s="20">
        <v>2</v>
      </c>
      <c r="J1916" s="21">
        <f t="shared" si="532"/>
        <v>206</v>
      </c>
      <c r="K1916" s="22">
        <v>1852.61</v>
      </c>
      <c r="L1916" s="19">
        <v>44804</v>
      </c>
      <c r="M1916" s="22">
        <v>262.45</v>
      </c>
      <c r="N1916" s="22">
        <v>1590.16</v>
      </c>
      <c r="O1916" s="22">
        <f t="shared" si="533"/>
        <v>1651.91</v>
      </c>
      <c r="P1916" s="22">
        <v>61.75</v>
      </c>
      <c r="Q1916" s="22">
        <f t="shared" si="534"/>
        <v>7.71875</v>
      </c>
      <c r="R1916" s="22">
        <f t="shared" si="535"/>
        <v>30.875</v>
      </c>
      <c r="S1916" s="22">
        <f t="shared" si="536"/>
        <v>1559.2850000000001</v>
      </c>
      <c r="U1916" s="22">
        <v>1651.91</v>
      </c>
      <c r="V1916" s="23">
        <v>20</v>
      </c>
      <c r="W1916" s="41">
        <v>20</v>
      </c>
      <c r="X1916" s="23">
        <f t="shared" si="537"/>
        <v>0</v>
      </c>
      <c r="Y1916" s="24">
        <f t="shared" si="538"/>
        <v>0</v>
      </c>
      <c r="Z1916" s="24">
        <f t="shared" si="543"/>
        <v>214</v>
      </c>
      <c r="AA1916" s="22">
        <f t="shared" si="544"/>
        <v>7.7192056074766358</v>
      </c>
      <c r="AB1916" s="22">
        <f t="shared" si="539"/>
        <v>92.630467289719633</v>
      </c>
      <c r="AC1916" s="22">
        <f t="shared" si="540"/>
        <v>1559.2795327102804</v>
      </c>
      <c r="AD1916" s="22">
        <f t="shared" si="541"/>
        <v>-5.4672897197178827E-3</v>
      </c>
      <c r="AE1916" s="24"/>
      <c r="AF1916" s="4">
        <v>92.630467289719633</v>
      </c>
      <c r="AG1916" s="4">
        <v>0</v>
      </c>
      <c r="AH1916" s="4">
        <f t="shared" si="542"/>
        <v>92.630467289719633</v>
      </c>
    </row>
    <row r="1917" spans="1:34">
      <c r="A1917" s="16" t="s">
        <v>4036</v>
      </c>
      <c r="B1917" s="16" t="s">
        <v>515</v>
      </c>
      <c r="C1917" s="16" t="s">
        <v>2794</v>
      </c>
      <c r="D1917" s="19">
        <v>43800</v>
      </c>
      <c r="E1917" s="16" t="s">
        <v>111</v>
      </c>
      <c r="F1917" s="20">
        <v>20</v>
      </c>
      <c r="G1917" s="20">
        <v>0</v>
      </c>
      <c r="H1917" s="20">
        <v>17</v>
      </c>
      <c r="I1917" s="20">
        <v>3</v>
      </c>
      <c r="J1917" s="21">
        <f t="shared" si="532"/>
        <v>207</v>
      </c>
      <c r="K1917" s="22">
        <v>238.72</v>
      </c>
      <c r="L1917" s="19">
        <v>44804</v>
      </c>
      <c r="M1917" s="22">
        <v>32.840000000000003</v>
      </c>
      <c r="N1917" s="22">
        <v>205.88</v>
      </c>
      <c r="O1917" s="22">
        <f t="shared" si="533"/>
        <v>213.84</v>
      </c>
      <c r="P1917" s="22">
        <v>7.96</v>
      </c>
      <c r="Q1917" s="22">
        <f t="shared" si="534"/>
        <v>0.995</v>
      </c>
      <c r="R1917" s="22">
        <f t="shared" si="535"/>
        <v>3.98</v>
      </c>
      <c r="S1917" s="22">
        <f t="shared" si="536"/>
        <v>201.9</v>
      </c>
      <c r="U1917" s="22">
        <v>213.84</v>
      </c>
      <c r="V1917" s="23">
        <v>20</v>
      </c>
      <c r="W1917" s="41">
        <v>20</v>
      </c>
      <c r="X1917" s="23">
        <f t="shared" si="537"/>
        <v>0</v>
      </c>
      <c r="Y1917" s="24">
        <f t="shared" si="538"/>
        <v>0</v>
      </c>
      <c r="Z1917" s="24">
        <f t="shared" si="543"/>
        <v>215</v>
      </c>
      <c r="AA1917" s="22">
        <f t="shared" si="544"/>
        <v>0.99460465116279073</v>
      </c>
      <c r="AB1917" s="22">
        <f t="shared" si="539"/>
        <v>11.935255813953489</v>
      </c>
      <c r="AC1917" s="22">
        <f t="shared" si="540"/>
        <v>201.90474418604651</v>
      </c>
      <c r="AD1917" s="22">
        <f t="shared" si="541"/>
        <v>4.7441860465085028E-3</v>
      </c>
      <c r="AE1917" s="24"/>
      <c r="AF1917" s="4">
        <v>11.935255813953489</v>
      </c>
      <c r="AG1917" s="4">
        <v>0</v>
      </c>
      <c r="AH1917" s="4">
        <f t="shared" si="542"/>
        <v>11.935255813953489</v>
      </c>
    </row>
    <row r="1918" spans="1:34">
      <c r="A1918" s="16" t="s">
        <v>4037</v>
      </c>
      <c r="B1918" s="16" t="s">
        <v>515</v>
      </c>
      <c r="C1918" s="16" t="s">
        <v>4038</v>
      </c>
      <c r="D1918" s="19">
        <v>43831</v>
      </c>
      <c r="E1918" s="16" t="s">
        <v>111</v>
      </c>
      <c r="F1918" s="20">
        <v>20</v>
      </c>
      <c r="G1918" s="20">
        <v>0</v>
      </c>
      <c r="H1918" s="20">
        <v>17</v>
      </c>
      <c r="I1918" s="20">
        <v>4</v>
      </c>
      <c r="J1918" s="21">
        <f t="shared" si="532"/>
        <v>208</v>
      </c>
      <c r="K1918" s="22">
        <v>14578.9</v>
      </c>
      <c r="L1918" s="19">
        <v>44804</v>
      </c>
      <c r="M1918" s="22">
        <v>1943.86</v>
      </c>
      <c r="N1918" s="22">
        <v>12635.04</v>
      </c>
      <c r="O1918" s="22">
        <f t="shared" si="533"/>
        <v>13121</v>
      </c>
      <c r="P1918" s="22">
        <v>485.96</v>
      </c>
      <c r="Q1918" s="22">
        <f t="shared" si="534"/>
        <v>60.744999999999997</v>
      </c>
      <c r="R1918" s="22">
        <f t="shared" si="535"/>
        <v>242.98</v>
      </c>
      <c r="S1918" s="22">
        <f t="shared" si="536"/>
        <v>12392.060000000001</v>
      </c>
      <c r="U1918" s="22">
        <v>13121</v>
      </c>
      <c r="V1918" s="23">
        <v>20</v>
      </c>
      <c r="W1918" s="41">
        <v>20</v>
      </c>
      <c r="X1918" s="23">
        <f t="shared" si="537"/>
        <v>0</v>
      </c>
      <c r="Y1918" s="24">
        <f t="shared" si="538"/>
        <v>0</v>
      </c>
      <c r="Z1918" s="24">
        <f t="shared" si="543"/>
        <v>216</v>
      </c>
      <c r="AA1918" s="22">
        <f t="shared" si="544"/>
        <v>60.745370370370374</v>
      </c>
      <c r="AB1918" s="22">
        <f t="shared" si="539"/>
        <v>728.94444444444446</v>
      </c>
      <c r="AC1918" s="22">
        <f t="shared" si="540"/>
        <v>12392.055555555555</v>
      </c>
      <c r="AD1918" s="22">
        <f t="shared" si="541"/>
        <v>-4.4444444465625565E-3</v>
      </c>
      <c r="AE1918" s="24"/>
      <c r="AF1918" s="4">
        <v>728.94444444444446</v>
      </c>
      <c r="AG1918" s="4">
        <v>0</v>
      </c>
      <c r="AH1918" s="4">
        <f t="shared" si="542"/>
        <v>728.94444444444446</v>
      </c>
    </row>
    <row r="1919" spans="1:34">
      <c r="A1919" s="16" t="s">
        <v>4039</v>
      </c>
      <c r="B1919" s="16" t="s">
        <v>515</v>
      </c>
      <c r="C1919" s="16" t="s">
        <v>2794</v>
      </c>
      <c r="D1919" s="19">
        <v>43831</v>
      </c>
      <c r="E1919" s="16" t="s">
        <v>111</v>
      </c>
      <c r="F1919" s="20">
        <v>20</v>
      </c>
      <c r="G1919" s="20">
        <v>0</v>
      </c>
      <c r="H1919" s="20">
        <v>17</v>
      </c>
      <c r="I1919" s="20">
        <v>4</v>
      </c>
      <c r="J1919" s="21">
        <f t="shared" si="532"/>
        <v>208</v>
      </c>
      <c r="K1919" s="22">
        <v>211.02</v>
      </c>
      <c r="L1919" s="19">
        <v>44804</v>
      </c>
      <c r="M1919" s="22">
        <v>28.13</v>
      </c>
      <c r="N1919" s="22">
        <v>182.89</v>
      </c>
      <c r="O1919" s="22">
        <f t="shared" si="533"/>
        <v>189.92</v>
      </c>
      <c r="P1919" s="22">
        <v>7.03</v>
      </c>
      <c r="Q1919" s="22">
        <f t="shared" si="534"/>
        <v>0.87875000000000003</v>
      </c>
      <c r="R1919" s="22">
        <f t="shared" si="535"/>
        <v>3.5150000000000001</v>
      </c>
      <c r="S1919" s="22">
        <f t="shared" si="536"/>
        <v>179.375</v>
      </c>
      <c r="U1919" s="22">
        <v>189.92</v>
      </c>
      <c r="V1919" s="23">
        <v>20</v>
      </c>
      <c r="W1919" s="41">
        <v>20</v>
      </c>
      <c r="X1919" s="23">
        <f t="shared" si="537"/>
        <v>0</v>
      </c>
      <c r="Y1919" s="24">
        <f t="shared" si="538"/>
        <v>0</v>
      </c>
      <c r="Z1919" s="24">
        <f t="shared" si="543"/>
        <v>216</v>
      </c>
      <c r="AA1919" s="22">
        <f t="shared" si="544"/>
        <v>0.87925925925925918</v>
      </c>
      <c r="AB1919" s="22">
        <f t="shared" si="539"/>
        <v>10.55111111111111</v>
      </c>
      <c r="AC1919" s="22">
        <f t="shared" si="540"/>
        <v>179.36888888888888</v>
      </c>
      <c r="AD1919" s="22">
        <f t="shared" si="541"/>
        <v>-6.1111111111245009E-3</v>
      </c>
      <c r="AE1919" s="24"/>
      <c r="AF1919" s="4">
        <v>10.55111111111111</v>
      </c>
      <c r="AG1919" s="4">
        <v>0</v>
      </c>
      <c r="AH1919" s="4">
        <f t="shared" si="542"/>
        <v>10.55111111111111</v>
      </c>
    </row>
    <row r="1920" spans="1:34">
      <c r="A1920" s="16" t="s">
        <v>4040</v>
      </c>
      <c r="B1920" s="16" t="s">
        <v>515</v>
      </c>
      <c r="C1920" s="16" t="s">
        <v>2927</v>
      </c>
      <c r="D1920" s="19">
        <v>43831</v>
      </c>
      <c r="E1920" s="16" t="s">
        <v>111</v>
      </c>
      <c r="F1920" s="20">
        <v>20</v>
      </c>
      <c r="G1920" s="20">
        <v>0</v>
      </c>
      <c r="H1920" s="20">
        <v>17</v>
      </c>
      <c r="I1920" s="20">
        <v>4</v>
      </c>
      <c r="J1920" s="21">
        <f t="shared" si="532"/>
        <v>208</v>
      </c>
      <c r="K1920" s="22">
        <v>47022.34</v>
      </c>
      <c r="L1920" s="19">
        <v>44804</v>
      </c>
      <c r="M1920" s="22">
        <v>6269.65</v>
      </c>
      <c r="N1920" s="22">
        <v>40752.69</v>
      </c>
      <c r="O1920" s="22">
        <f t="shared" si="533"/>
        <v>42320.100000000006</v>
      </c>
      <c r="P1920" s="22">
        <v>1567.41</v>
      </c>
      <c r="Q1920" s="22">
        <f t="shared" si="534"/>
        <v>195.92625000000001</v>
      </c>
      <c r="R1920" s="22">
        <f t="shared" si="535"/>
        <v>783.70500000000004</v>
      </c>
      <c r="S1920" s="22">
        <f t="shared" si="536"/>
        <v>39968.985000000001</v>
      </c>
      <c r="U1920" s="22">
        <v>42320.100000000006</v>
      </c>
      <c r="V1920" s="23">
        <v>20</v>
      </c>
      <c r="W1920" s="41">
        <v>20</v>
      </c>
      <c r="X1920" s="23">
        <f t="shared" si="537"/>
        <v>0</v>
      </c>
      <c r="Y1920" s="24">
        <f t="shared" si="538"/>
        <v>0</v>
      </c>
      <c r="Z1920" s="24">
        <f t="shared" si="543"/>
        <v>216</v>
      </c>
      <c r="AA1920" s="22">
        <f t="shared" si="544"/>
        <v>195.92638888888891</v>
      </c>
      <c r="AB1920" s="22">
        <f t="shared" si="539"/>
        <v>2351.1166666666668</v>
      </c>
      <c r="AC1920" s="22">
        <f t="shared" si="540"/>
        <v>39968.983333333337</v>
      </c>
      <c r="AD1920" s="22">
        <f t="shared" si="541"/>
        <v>-1.6666666633682325E-3</v>
      </c>
      <c r="AE1920" s="24"/>
      <c r="AF1920" s="4">
        <v>2351.1166666666668</v>
      </c>
      <c r="AG1920" s="4">
        <v>0</v>
      </c>
      <c r="AH1920" s="4">
        <f t="shared" si="542"/>
        <v>2351.1166666666668</v>
      </c>
    </row>
    <row r="1921" spans="1:34">
      <c r="A1921" s="16" t="s">
        <v>4041</v>
      </c>
      <c r="B1921" s="16" t="s">
        <v>515</v>
      </c>
      <c r="C1921" s="16" t="s">
        <v>2932</v>
      </c>
      <c r="D1921" s="19">
        <v>43862</v>
      </c>
      <c r="E1921" s="16" t="s">
        <v>111</v>
      </c>
      <c r="F1921" s="20">
        <v>20</v>
      </c>
      <c r="G1921" s="20">
        <v>0</v>
      </c>
      <c r="H1921" s="20">
        <v>17</v>
      </c>
      <c r="I1921" s="20">
        <v>5</v>
      </c>
      <c r="J1921" s="21">
        <f t="shared" si="532"/>
        <v>209</v>
      </c>
      <c r="K1921" s="22">
        <v>887.56</v>
      </c>
      <c r="L1921" s="19">
        <v>44804</v>
      </c>
      <c r="M1921" s="22">
        <v>114.64</v>
      </c>
      <c r="N1921" s="22">
        <v>772.92</v>
      </c>
      <c r="O1921" s="22">
        <f t="shared" si="533"/>
        <v>802.5</v>
      </c>
      <c r="P1921" s="22">
        <v>29.58</v>
      </c>
      <c r="Q1921" s="22">
        <f t="shared" si="534"/>
        <v>3.6974999999999998</v>
      </c>
      <c r="R1921" s="22">
        <f t="shared" si="535"/>
        <v>14.79</v>
      </c>
      <c r="S1921" s="22">
        <f t="shared" si="536"/>
        <v>758.13</v>
      </c>
      <c r="U1921" s="22">
        <v>802.5</v>
      </c>
      <c r="V1921" s="23">
        <v>20</v>
      </c>
      <c r="W1921" s="41">
        <v>20</v>
      </c>
      <c r="X1921" s="23">
        <f t="shared" si="537"/>
        <v>0</v>
      </c>
      <c r="Y1921" s="24">
        <f t="shared" si="538"/>
        <v>0</v>
      </c>
      <c r="Z1921" s="24">
        <f t="shared" si="543"/>
        <v>217</v>
      </c>
      <c r="AA1921" s="22">
        <f t="shared" si="544"/>
        <v>3.6981566820276499</v>
      </c>
      <c r="AB1921" s="22">
        <f t="shared" si="539"/>
        <v>44.377880184331801</v>
      </c>
      <c r="AC1921" s="22">
        <f t="shared" si="540"/>
        <v>758.12211981566816</v>
      </c>
      <c r="AD1921" s="22">
        <f t="shared" si="541"/>
        <v>-7.880184331838791E-3</v>
      </c>
      <c r="AE1921" s="24"/>
      <c r="AF1921" s="4">
        <v>44.377880184331801</v>
      </c>
      <c r="AG1921" s="4">
        <v>0</v>
      </c>
      <c r="AH1921" s="4">
        <f t="shared" si="542"/>
        <v>44.377880184331801</v>
      </c>
    </row>
    <row r="1922" spans="1:34">
      <c r="A1922" s="16" t="s">
        <v>4042</v>
      </c>
      <c r="B1922" s="16" t="s">
        <v>515</v>
      </c>
      <c r="C1922" s="16" t="s">
        <v>2932</v>
      </c>
      <c r="D1922" s="19">
        <v>43891</v>
      </c>
      <c r="E1922" s="16" t="s">
        <v>111</v>
      </c>
      <c r="F1922" s="20">
        <v>20</v>
      </c>
      <c r="G1922" s="20">
        <v>0</v>
      </c>
      <c r="H1922" s="20">
        <v>17</v>
      </c>
      <c r="I1922" s="20">
        <v>6</v>
      </c>
      <c r="J1922" s="21">
        <f t="shared" si="532"/>
        <v>210</v>
      </c>
      <c r="K1922" s="22">
        <v>705.49</v>
      </c>
      <c r="L1922" s="19">
        <v>44804</v>
      </c>
      <c r="M1922" s="22">
        <v>88.2</v>
      </c>
      <c r="N1922" s="22">
        <v>617.29</v>
      </c>
      <c r="O1922" s="22">
        <f t="shared" si="533"/>
        <v>640.80999999999995</v>
      </c>
      <c r="P1922" s="22">
        <v>23.52</v>
      </c>
      <c r="Q1922" s="22">
        <f t="shared" si="534"/>
        <v>2.94</v>
      </c>
      <c r="R1922" s="22">
        <f t="shared" si="535"/>
        <v>11.76</v>
      </c>
      <c r="S1922" s="22">
        <f t="shared" si="536"/>
        <v>605.53</v>
      </c>
      <c r="U1922" s="22">
        <v>640.80999999999995</v>
      </c>
      <c r="V1922" s="23">
        <v>20</v>
      </c>
      <c r="W1922" s="41">
        <v>20</v>
      </c>
      <c r="X1922" s="23">
        <f t="shared" si="537"/>
        <v>0</v>
      </c>
      <c r="Y1922" s="24">
        <f t="shared" si="538"/>
        <v>0</v>
      </c>
      <c r="Z1922" s="24">
        <f t="shared" si="543"/>
        <v>218</v>
      </c>
      <c r="AA1922" s="22">
        <f t="shared" si="544"/>
        <v>2.9394954128440363</v>
      </c>
      <c r="AB1922" s="22">
        <f t="shared" si="539"/>
        <v>35.273944954128439</v>
      </c>
      <c r="AC1922" s="22">
        <f t="shared" si="540"/>
        <v>605.53605504587154</v>
      </c>
      <c r="AD1922" s="22">
        <f t="shared" si="541"/>
        <v>6.05504587156247E-3</v>
      </c>
      <c r="AE1922" s="24"/>
      <c r="AF1922" s="4">
        <v>35.273944954128439</v>
      </c>
      <c r="AG1922" s="4">
        <v>0</v>
      </c>
      <c r="AH1922" s="4">
        <f t="shared" si="542"/>
        <v>35.273944954128439</v>
      </c>
    </row>
    <row r="1923" spans="1:34">
      <c r="A1923" s="16" t="s">
        <v>4043</v>
      </c>
      <c r="B1923" s="16" t="s">
        <v>515</v>
      </c>
      <c r="C1923" s="16" t="s">
        <v>2932</v>
      </c>
      <c r="D1923" s="19">
        <v>43922</v>
      </c>
      <c r="E1923" s="16" t="s">
        <v>111</v>
      </c>
      <c r="F1923" s="20">
        <v>20</v>
      </c>
      <c r="G1923" s="20">
        <v>0</v>
      </c>
      <c r="H1923" s="20">
        <v>17</v>
      </c>
      <c r="I1923" s="20">
        <v>7</v>
      </c>
      <c r="J1923" s="21">
        <f t="shared" si="532"/>
        <v>211</v>
      </c>
      <c r="K1923" s="22">
        <v>223.4</v>
      </c>
      <c r="L1923" s="19">
        <v>44804</v>
      </c>
      <c r="M1923" s="22">
        <v>26.99</v>
      </c>
      <c r="N1923" s="22">
        <v>196.41</v>
      </c>
      <c r="O1923" s="22">
        <f t="shared" si="533"/>
        <v>203.85</v>
      </c>
      <c r="P1923" s="22">
        <v>7.44</v>
      </c>
      <c r="Q1923" s="22">
        <f t="shared" si="534"/>
        <v>0.93</v>
      </c>
      <c r="R1923" s="22">
        <f t="shared" si="535"/>
        <v>3.72</v>
      </c>
      <c r="S1923" s="22">
        <f t="shared" si="536"/>
        <v>192.69</v>
      </c>
      <c r="U1923" s="22">
        <v>203.85</v>
      </c>
      <c r="V1923" s="23">
        <v>20</v>
      </c>
      <c r="W1923" s="41">
        <v>20</v>
      </c>
      <c r="X1923" s="23">
        <f t="shared" si="537"/>
        <v>0</v>
      </c>
      <c r="Y1923" s="24">
        <f t="shared" si="538"/>
        <v>0</v>
      </c>
      <c r="Z1923" s="24">
        <f t="shared" si="543"/>
        <v>219</v>
      </c>
      <c r="AA1923" s="22">
        <f t="shared" si="544"/>
        <v>0.9308219178082191</v>
      </c>
      <c r="AB1923" s="22">
        <f t="shared" si="539"/>
        <v>11.169863013698629</v>
      </c>
      <c r="AC1923" s="22">
        <f t="shared" si="540"/>
        <v>192.68013698630136</v>
      </c>
      <c r="AD1923" s="22">
        <f t="shared" si="541"/>
        <v>-9.8630136986344041E-3</v>
      </c>
      <c r="AE1923" s="24"/>
      <c r="AF1923" s="4">
        <v>11.169863013698629</v>
      </c>
      <c r="AG1923" s="4">
        <v>0</v>
      </c>
      <c r="AH1923" s="4">
        <f t="shared" si="542"/>
        <v>11.169863013698629</v>
      </c>
    </row>
    <row r="1924" spans="1:34">
      <c r="A1924" s="16" t="s">
        <v>4044</v>
      </c>
      <c r="B1924" s="16" t="s">
        <v>515</v>
      </c>
      <c r="C1924" s="16" t="s">
        <v>2935</v>
      </c>
      <c r="D1924" s="19">
        <v>43922</v>
      </c>
      <c r="E1924" s="16" t="s">
        <v>111</v>
      </c>
      <c r="F1924" s="20">
        <v>20</v>
      </c>
      <c r="G1924" s="20">
        <v>0</v>
      </c>
      <c r="H1924" s="20">
        <v>17</v>
      </c>
      <c r="I1924" s="20">
        <v>7</v>
      </c>
      <c r="J1924" s="21">
        <f t="shared" si="532"/>
        <v>211</v>
      </c>
      <c r="K1924" s="22">
        <v>317.38</v>
      </c>
      <c r="L1924" s="19">
        <v>44804</v>
      </c>
      <c r="M1924" s="22">
        <v>38.35</v>
      </c>
      <c r="N1924" s="22">
        <v>279.02999999999997</v>
      </c>
      <c r="O1924" s="22">
        <f t="shared" si="533"/>
        <v>289.60999999999996</v>
      </c>
      <c r="P1924" s="22">
        <v>10.58</v>
      </c>
      <c r="Q1924" s="22">
        <f t="shared" si="534"/>
        <v>1.3225</v>
      </c>
      <c r="R1924" s="22">
        <f t="shared" si="535"/>
        <v>5.29</v>
      </c>
      <c r="S1924" s="22">
        <f t="shared" si="536"/>
        <v>273.73999999999995</v>
      </c>
      <c r="U1924" s="22">
        <v>289.60999999999996</v>
      </c>
      <c r="V1924" s="23">
        <v>20</v>
      </c>
      <c r="W1924" s="41">
        <v>20</v>
      </c>
      <c r="X1924" s="23">
        <f t="shared" si="537"/>
        <v>0</v>
      </c>
      <c r="Y1924" s="24">
        <f t="shared" si="538"/>
        <v>0</v>
      </c>
      <c r="Z1924" s="24">
        <f t="shared" si="543"/>
        <v>219</v>
      </c>
      <c r="AA1924" s="22">
        <f t="shared" si="544"/>
        <v>1.3224200913242008</v>
      </c>
      <c r="AB1924" s="22">
        <f t="shared" si="539"/>
        <v>15.86904109589041</v>
      </c>
      <c r="AC1924" s="22">
        <f t="shared" si="540"/>
        <v>273.74095890410956</v>
      </c>
      <c r="AD1924" s="22">
        <f t="shared" si="541"/>
        <v>9.5890410960919326E-4</v>
      </c>
      <c r="AE1924" s="24"/>
      <c r="AF1924" s="4">
        <v>15.86904109589041</v>
      </c>
      <c r="AG1924" s="4">
        <v>0</v>
      </c>
      <c r="AH1924" s="4">
        <f t="shared" si="542"/>
        <v>15.86904109589041</v>
      </c>
    </row>
    <row r="1925" spans="1:34">
      <c r="A1925" s="16" t="s">
        <v>4045</v>
      </c>
      <c r="B1925" s="16" t="s">
        <v>515</v>
      </c>
      <c r="C1925" s="16" t="s">
        <v>2932</v>
      </c>
      <c r="D1925" s="19">
        <v>43952</v>
      </c>
      <c r="E1925" s="16" t="s">
        <v>111</v>
      </c>
      <c r="F1925" s="20">
        <v>20</v>
      </c>
      <c r="G1925" s="20">
        <v>0</v>
      </c>
      <c r="H1925" s="20">
        <v>17</v>
      </c>
      <c r="I1925" s="20">
        <v>8</v>
      </c>
      <c r="J1925" s="21">
        <f t="shared" si="532"/>
        <v>212</v>
      </c>
      <c r="K1925" s="22">
        <v>1088.0999999999999</v>
      </c>
      <c r="L1925" s="19">
        <v>44804</v>
      </c>
      <c r="M1925" s="22">
        <v>126.95</v>
      </c>
      <c r="N1925" s="22">
        <v>961.15</v>
      </c>
      <c r="O1925" s="22">
        <f t="shared" si="533"/>
        <v>997.42</v>
      </c>
      <c r="P1925" s="22">
        <v>36.270000000000003</v>
      </c>
      <c r="Q1925" s="22">
        <f t="shared" si="534"/>
        <v>4.5337500000000004</v>
      </c>
      <c r="R1925" s="22">
        <f t="shared" si="535"/>
        <v>18.135000000000002</v>
      </c>
      <c r="S1925" s="22">
        <f t="shared" si="536"/>
        <v>943.01499999999999</v>
      </c>
      <c r="U1925" s="22">
        <v>997.42</v>
      </c>
      <c r="V1925" s="23">
        <v>20</v>
      </c>
      <c r="W1925" s="41">
        <v>20</v>
      </c>
      <c r="X1925" s="23">
        <f t="shared" si="537"/>
        <v>0</v>
      </c>
      <c r="Y1925" s="24">
        <f t="shared" si="538"/>
        <v>0</v>
      </c>
      <c r="Z1925" s="24">
        <f t="shared" si="543"/>
        <v>220</v>
      </c>
      <c r="AA1925" s="22">
        <f t="shared" si="544"/>
        <v>4.5337272727272726</v>
      </c>
      <c r="AB1925" s="22">
        <f t="shared" si="539"/>
        <v>54.404727272727271</v>
      </c>
      <c r="AC1925" s="22">
        <f t="shared" si="540"/>
        <v>943.01527272727265</v>
      </c>
      <c r="AD1925" s="22">
        <f t="shared" si="541"/>
        <v>2.7272727265881258E-4</v>
      </c>
      <c r="AE1925" s="24"/>
      <c r="AF1925" s="4">
        <v>54.404727272727271</v>
      </c>
      <c r="AG1925" s="4">
        <v>0</v>
      </c>
      <c r="AH1925" s="4">
        <f t="shared" si="542"/>
        <v>54.404727272727271</v>
      </c>
    </row>
    <row r="1926" spans="1:34">
      <c r="A1926" s="16" t="s">
        <v>4046</v>
      </c>
      <c r="B1926" s="16" t="s">
        <v>515</v>
      </c>
      <c r="C1926" s="16" t="s">
        <v>2932</v>
      </c>
      <c r="D1926" s="19">
        <v>43983</v>
      </c>
      <c r="E1926" s="16" t="s">
        <v>111</v>
      </c>
      <c r="F1926" s="20">
        <v>20</v>
      </c>
      <c r="G1926" s="20">
        <v>0</v>
      </c>
      <c r="H1926" s="20">
        <v>17</v>
      </c>
      <c r="I1926" s="20">
        <v>9</v>
      </c>
      <c r="J1926" s="21">
        <f t="shared" si="532"/>
        <v>213</v>
      </c>
      <c r="K1926" s="22">
        <v>1199.1099999999999</v>
      </c>
      <c r="L1926" s="19">
        <v>44804</v>
      </c>
      <c r="M1926" s="22">
        <v>134.9</v>
      </c>
      <c r="N1926" s="22">
        <v>1064.21</v>
      </c>
      <c r="O1926" s="22">
        <f t="shared" si="533"/>
        <v>1104.18</v>
      </c>
      <c r="P1926" s="22">
        <v>39.97</v>
      </c>
      <c r="Q1926" s="22">
        <f t="shared" si="534"/>
        <v>4.9962499999999999</v>
      </c>
      <c r="R1926" s="22">
        <f t="shared" si="535"/>
        <v>19.984999999999999</v>
      </c>
      <c r="S1926" s="22">
        <f t="shared" si="536"/>
        <v>1044.2250000000001</v>
      </c>
      <c r="U1926" s="22">
        <v>1104.18</v>
      </c>
      <c r="V1926" s="23">
        <v>20</v>
      </c>
      <c r="W1926" s="41">
        <v>20</v>
      </c>
      <c r="X1926" s="23">
        <f t="shared" si="537"/>
        <v>0</v>
      </c>
      <c r="Y1926" s="24">
        <f t="shared" si="538"/>
        <v>0</v>
      </c>
      <c r="Z1926" s="24">
        <f t="shared" si="543"/>
        <v>221</v>
      </c>
      <c r="AA1926" s="22">
        <f t="shared" si="544"/>
        <v>4.9962895927601814</v>
      </c>
      <c r="AB1926" s="22">
        <f t="shared" si="539"/>
        <v>59.955475113122176</v>
      </c>
      <c r="AC1926" s="22">
        <f t="shared" si="540"/>
        <v>1044.2245248868778</v>
      </c>
      <c r="AD1926" s="22">
        <f t="shared" si="541"/>
        <v>-4.7511312232018099E-4</v>
      </c>
      <c r="AE1926" s="24"/>
      <c r="AF1926" s="4">
        <v>59.955475113122176</v>
      </c>
      <c r="AG1926" s="4">
        <v>0</v>
      </c>
      <c r="AH1926" s="4">
        <f t="shared" si="542"/>
        <v>59.955475113122176</v>
      </c>
    </row>
    <row r="1927" spans="1:34">
      <c r="A1927" s="16" t="s">
        <v>4047</v>
      </c>
      <c r="B1927" s="16" t="s">
        <v>515</v>
      </c>
      <c r="C1927" s="16" t="s">
        <v>4048</v>
      </c>
      <c r="D1927" s="19">
        <v>44013</v>
      </c>
      <c r="E1927" s="16" t="s">
        <v>111</v>
      </c>
      <c r="F1927" s="20">
        <v>20</v>
      </c>
      <c r="G1927" s="20">
        <v>0</v>
      </c>
      <c r="H1927" s="20">
        <v>17</v>
      </c>
      <c r="I1927" s="20">
        <v>10</v>
      </c>
      <c r="J1927" s="21">
        <f t="shared" si="532"/>
        <v>214</v>
      </c>
      <c r="K1927" s="22">
        <v>737.25</v>
      </c>
      <c r="L1927" s="19">
        <v>44804</v>
      </c>
      <c r="M1927" s="22">
        <v>79.86</v>
      </c>
      <c r="N1927" s="22">
        <v>657.39</v>
      </c>
      <c r="O1927" s="22">
        <f t="shared" si="533"/>
        <v>681.96</v>
      </c>
      <c r="P1927" s="22">
        <v>24.57</v>
      </c>
      <c r="Q1927" s="22">
        <f t="shared" si="534"/>
        <v>3.07125</v>
      </c>
      <c r="R1927" s="22">
        <f t="shared" si="535"/>
        <v>12.285</v>
      </c>
      <c r="S1927" s="22">
        <f t="shared" si="536"/>
        <v>645.10500000000002</v>
      </c>
      <c r="U1927" s="22">
        <v>681.96</v>
      </c>
      <c r="V1927" s="23">
        <v>20</v>
      </c>
      <c r="W1927" s="41">
        <v>20</v>
      </c>
      <c r="X1927" s="23">
        <f t="shared" si="537"/>
        <v>0</v>
      </c>
      <c r="Y1927" s="24">
        <f t="shared" si="538"/>
        <v>0</v>
      </c>
      <c r="Z1927" s="24">
        <f t="shared" si="543"/>
        <v>222</v>
      </c>
      <c r="AA1927" s="22">
        <f t="shared" si="544"/>
        <v>3.0718918918918923</v>
      </c>
      <c r="AB1927" s="22">
        <f t="shared" si="539"/>
        <v>36.862702702702705</v>
      </c>
      <c r="AC1927" s="22">
        <f t="shared" si="540"/>
        <v>645.09729729729736</v>
      </c>
      <c r="AD1927" s="22">
        <f t="shared" si="541"/>
        <v>-7.7027027026588257E-3</v>
      </c>
      <c r="AE1927" s="24"/>
      <c r="AF1927" s="4">
        <v>36.862702702702705</v>
      </c>
      <c r="AG1927" s="4">
        <v>0</v>
      </c>
      <c r="AH1927" s="4">
        <f t="shared" si="542"/>
        <v>36.862702702702705</v>
      </c>
    </row>
    <row r="1928" spans="1:34">
      <c r="A1928" s="16" t="s">
        <v>4049</v>
      </c>
      <c r="B1928" s="16" t="s">
        <v>515</v>
      </c>
      <c r="C1928" s="16" t="s">
        <v>2932</v>
      </c>
      <c r="D1928" s="19">
        <v>44013</v>
      </c>
      <c r="E1928" s="16" t="s">
        <v>111</v>
      </c>
      <c r="F1928" s="20">
        <v>20</v>
      </c>
      <c r="G1928" s="20">
        <v>0</v>
      </c>
      <c r="H1928" s="20">
        <v>17</v>
      </c>
      <c r="I1928" s="20">
        <v>10</v>
      </c>
      <c r="J1928" s="21">
        <f t="shared" si="532"/>
        <v>214</v>
      </c>
      <c r="K1928" s="22">
        <v>811.26</v>
      </c>
      <c r="L1928" s="19">
        <v>44804</v>
      </c>
      <c r="M1928" s="22">
        <v>87.88</v>
      </c>
      <c r="N1928" s="22">
        <v>723.38</v>
      </c>
      <c r="O1928" s="22">
        <f t="shared" si="533"/>
        <v>750.42</v>
      </c>
      <c r="P1928" s="22">
        <v>27.04</v>
      </c>
      <c r="Q1928" s="22">
        <f t="shared" si="534"/>
        <v>3.38</v>
      </c>
      <c r="R1928" s="22">
        <f t="shared" si="535"/>
        <v>13.52</v>
      </c>
      <c r="S1928" s="22">
        <f t="shared" si="536"/>
        <v>709.86</v>
      </c>
      <c r="U1928" s="22">
        <v>750.42</v>
      </c>
      <c r="V1928" s="23">
        <v>20</v>
      </c>
      <c r="W1928" s="41">
        <v>20</v>
      </c>
      <c r="X1928" s="23">
        <f t="shared" si="537"/>
        <v>0</v>
      </c>
      <c r="Y1928" s="24">
        <f t="shared" si="538"/>
        <v>0</v>
      </c>
      <c r="Z1928" s="24">
        <f t="shared" si="543"/>
        <v>222</v>
      </c>
      <c r="AA1928" s="22">
        <f t="shared" si="544"/>
        <v>3.38027027027027</v>
      </c>
      <c r="AB1928" s="22">
        <f t="shared" si="539"/>
        <v>40.563243243243242</v>
      </c>
      <c r="AC1928" s="22">
        <f t="shared" si="540"/>
        <v>709.85675675675668</v>
      </c>
      <c r="AD1928" s="22">
        <f t="shared" si="541"/>
        <v>-3.243243243332472E-3</v>
      </c>
      <c r="AE1928" s="24"/>
      <c r="AF1928" s="4">
        <v>40.563243243243242</v>
      </c>
      <c r="AG1928" s="4">
        <v>0</v>
      </c>
      <c r="AH1928" s="4">
        <f t="shared" si="542"/>
        <v>40.563243243243242</v>
      </c>
    </row>
    <row r="1929" spans="1:34">
      <c r="A1929" s="16" t="s">
        <v>4050</v>
      </c>
      <c r="B1929" s="16" t="s">
        <v>515</v>
      </c>
      <c r="C1929" s="16" t="s">
        <v>2943</v>
      </c>
      <c r="D1929" s="19">
        <v>44013</v>
      </c>
      <c r="E1929" s="16" t="s">
        <v>111</v>
      </c>
      <c r="F1929" s="20">
        <v>20</v>
      </c>
      <c r="G1929" s="20">
        <v>0</v>
      </c>
      <c r="H1929" s="20">
        <v>17</v>
      </c>
      <c r="I1929" s="20">
        <v>10</v>
      </c>
      <c r="J1929" s="21">
        <f t="shared" si="532"/>
        <v>214</v>
      </c>
      <c r="K1929" s="22">
        <v>459.03</v>
      </c>
      <c r="L1929" s="19">
        <v>44804</v>
      </c>
      <c r="M1929" s="22">
        <v>49.73</v>
      </c>
      <c r="N1929" s="22">
        <v>409.3</v>
      </c>
      <c r="O1929" s="22">
        <f t="shared" si="533"/>
        <v>424.6</v>
      </c>
      <c r="P1929" s="22">
        <v>15.3</v>
      </c>
      <c r="Q1929" s="22">
        <f t="shared" si="534"/>
        <v>1.9125000000000001</v>
      </c>
      <c r="R1929" s="22">
        <f t="shared" si="535"/>
        <v>7.65</v>
      </c>
      <c r="S1929" s="22">
        <f t="shared" si="536"/>
        <v>401.65000000000003</v>
      </c>
      <c r="U1929" s="22">
        <v>424.6</v>
      </c>
      <c r="V1929" s="23">
        <v>20</v>
      </c>
      <c r="W1929" s="41">
        <v>20</v>
      </c>
      <c r="X1929" s="23">
        <f t="shared" si="537"/>
        <v>0</v>
      </c>
      <c r="Y1929" s="24">
        <f t="shared" si="538"/>
        <v>0</v>
      </c>
      <c r="Z1929" s="24">
        <f t="shared" si="543"/>
        <v>222</v>
      </c>
      <c r="AA1929" s="22">
        <f t="shared" si="544"/>
        <v>1.9126126126126126</v>
      </c>
      <c r="AB1929" s="22">
        <f t="shared" si="539"/>
        <v>22.951351351351352</v>
      </c>
      <c r="AC1929" s="22">
        <f t="shared" si="540"/>
        <v>401.64864864864865</v>
      </c>
      <c r="AD1929" s="22">
        <f t="shared" si="541"/>
        <v>-1.35135135138853E-3</v>
      </c>
      <c r="AE1929" s="24"/>
      <c r="AF1929" s="4">
        <v>22.951351351351352</v>
      </c>
      <c r="AG1929" s="4">
        <v>0</v>
      </c>
      <c r="AH1929" s="4">
        <f t="shared" si="542"/>
        <v>22.951351351351352</v>
      </c>
    </row>
    <row r="1930" spans="1:34">
      <c r="A1930" s="16" t="s">
        <v>4051</v>
      </c>
      <c r="B1930" s="16" t="s">
        <v>515</v>
      </c>
      <c r="C1930" s="16" t="s">
        <v>2932</v>
      </c>
      <c r="D1930" s="19">
        <v>44044</v>
      </c>
      <c r="E1930" s="16" t="s">
        <v>111</v>
      </c>
      <c r="F1930" s="20">
        <v>20</v>
      </c>
      <c r="G1930" s="20">
        <v>0</v>
      </c>
      <c r="H1930" s="20">
        <v>17</v>
      </c>
      <c r="I1930" s="20">
        <v>11</v>
      </c>
      <c r="J1930" s="21">
        <f t="shared" si="532"/>
        <v>215</v>
      </c>
      <c r="K1930" s="22">
        <v>1002.93</v>
      </c>
      <c r="L1930" s="19">
        <v>44804</v>
      </c>
      <c r="M1930" s="22">
        <v>104.48</v>
      </c>
      <c r="N1930" s="22">
        <v>898.45</v>
      </c>
      <c r="O1930" s="22">
        <f t="shared" si="533"/>
        <v>931.88</v>
      </c>
      <c r="P1930" s="22">
        <v>33.43</v>
      </c>
      <c r="Q1930" s="22">
        <f t="shared" si="534"/>
        <v>4.17875</v>
      </c>
      <c r="R1930" s="22">
        <f t="shared" si="535"/>
        <v>16.715</v>
      </c>
      <c r="S1930" s="22">
        <f t="shared" si="536"/>
        <v>881.73500000000001</v>
      </c>
      <c r="U1930" s="22">
        <v>931.88</v>
      </c>
      <c r="V1930" s="23">
        <v>20</v>
      </c>
      <c r="W1930" s="41">
        <v>20</v>
      </c>
      <c r="X1930" s="23">
        <f t="shared" si="537"/>
        <v>0</v>
      </c>
      <c r="Y1930" s="24">
        <f t="shared" si="538"/>
        <v>0</v>
      </c>
      <c r="Z1930" s="24">
        <f t="shared" si="543"/>
        <v>223</v>
      </c>
      <c r="AA1930" s="22">
        <f t="shared" si="544"/>
        <v>4.1788340807174889</v>
      </c>
      <c r="AB1930" s="22">
        <f t="shared" si="539"/>
        <v>50.146008968609863</v>
      </c>
      <c r="AC1930" s="22">
        <f t="shared" si="540"/>
        <v>881.73399103139013</v>
      </c>
      <c r="AD1930" s="22">
        <f t="shared" si="541"/>
        <v>-1.008968609880867E-3</v>
      </c>
      <c r="AE1930" s="24"/>
      <c r="AF1930" s="4">
        <v>50.146008968609863</v>
      </c>
      <c r="AG1930" s="4">
        <v>0</v>
      </c>
      <c r="AH1930" s="4">
        <f t="shared" si="542"/>
        <v>50.146008968609863</v>
      </c>
    </row>
    <row r="1931" spans="1:34">
      <c r="A1931" s="16" t="s">
        <v>4052</v>
      </c>
      <c r="B1931" s="16" t="s">
        <v>515</v>
      </c>
      <c r="C1931" s="16" t="s">
        <v>2932</v>
      </c>
      <c r="D1931" s="19">
        <v>44075</v>
      </c>
      <c r="E1931" s="16" t="s">
        <v>111</v>
      </c>
      <c r="F1931" s="20">
        <v>20</v>
      </c>
      <c r="G1931" s="20">
        <v>0</v>
      </c>
      <c r="H1931" s="20">
        <v>18</v>
      </c>
      <c r="I1931" s="20">
        <v>0</v>
      </c>
      <c r="J1931" s="21">
        <f t="shared" si="532"/>
        <v>216</v>
      </c>
      <c r="K1931" s="22">
        <v>1101.17</v>
      </c>
      <c r="L1931" s="19">
        <v>44804</v>
      </c>
      <c r="M1931" s="22">
        <v>110.11</v>
      </c>
      <c r="N1931" s="22">
        <v>991.06</v>
      </c>
      <c r="O1931" s="22">
        <f t="shared" si="533"/>
        <v>1027.76</v>
      </c>
      <c r="P1931" s="22">
        <v>36.700000000000003</v>
      </c>
      <c r="Q1931" s="22">
        <f t="shared" si="534"/>
        <v>4.5875000000000004</v>
      </c>
      <c r="R1931" s="22">
        <f t="shared" si="535"/>
        <v>18.350000000000001</v>
      </c>
      <c r="S1931" s="22">
        <f t="shared" si="536"/>
        <v>972.70999999999992</v>
      </c>
      <c r="U1931" s="22">
        <v>1027.76</v>
      </c>
      <c r="V1931" s="23">
        <v>20</v>
      </c>
      <c r="W1931" s="41">
        <v>20</v>
      </c>
      <c r="X1931" s="23">
        <f t="shared" si="537"/>
        <v>0</v>
      </c>
      <c r="Y1931" s="24">
        <f t="shared" si="538"/>
        <v>0</v>
      </c>
      <c r="Z1931" s="24">
        <f t="shared" si="543"/>
        <v>224</v>
      </c>
      <c r="AA1931" s="22">
        <f t="shared" si="544"/>
        <v>4.5882142857142858</v>
      </c>
      <c r="AB1931" s="22">
        <f t="shared" si="539"/>
        <v>55.058571428571426</v>
      </c>
      <c r="AC1931" s="22">
        <f t="shared" si="540"/>
        <v>972.70142857142855</v>
      </c>
      <c r="AD1931" s="22">
        <f t="shared" si="541"/>
        <v>-8.5714285713720528E-3</v>
      </c>
      <c r="AE1931" s="24"/>
      <c r="AF1931" s="4">
        <v>55.058571428571426</v>
      </c>
      <c r="AG1931" s="4">
        <v>0</v>
      </c>
      <c r="AH1931" s="4">
        <f t="shared" si="542"/>
        <v>55.058571428571426</v>
      </c>
    </row>
    <row r="1932" spans="1:34">
      <c r="A1932" s="16" t="s">
        <v>4053</v>
      </c>
      <c r="B1932" s="16" t="s">
        <v>515</v>
      </c>
      <c r="C1932" s="16" t="s">
        <v>2932</v>
      </c>
      <c r="D1932" s="19">
        <v>44105</v>
      </c>
      <c r="E1932" s="16" t="s">
        <v>111</v>
      </c>
      <c r="F1932" s="20">
        <v>20</v>
      </c>
      <c r="G1932" s="20">
        <v>0</v>
      </c>
      <c r="H1932" s="20">
        <v>18</v>
      </c>
      <c r="I1932" s="20">
        <v>1</v>
      </c>
      <c r="J1932" s="21">
        <f t="shared" si="532"/>
        <v>217</v>
      </c>
      <c r="K1932" s="22">
        <v>1537.67</v>
      </c>
      <c r="L1932" s="19">
        <v>44804</v>
      </c>
      <c r="M1932" s="22">
        <v>147.35</v>
      </c>
      <c r="N1932" s="22">
        <v>1390.32</v>
      </c>
      <c r="O1932" s="22">
        <f t="shared" si="533"/>
        <v>1441.57</v>
      </c>
      <c r="P1932" s="22">
        <v>51.25</v>
      </c>
      <c r="Q1932" s="22">
        <f t="shared" si="534"/>
        <v>6.40625</v>
      </c>
      <c r="R1932" s="22">
        <f t="shared" si="535"/>
        <v>25.625</v>
      </c>
      <c r="S1932" s="22">
        <f t="shared" si="536"/>
        <v>1364.6949999999999</v>
      </c>
      <c r="U1932" s="22">
        <v>1441.57</v>
      </c>
      <c r="V1932" s="23">
        <v>20</v>
      </c>
      <c r="W1932" s="41">
        <v>20</v>
      </c>
      <c r="X1932" s="23">
        <f t="shared" si="537"/>
        <v>0</v>
      </c>
      <c r="Y1932" s="24">
        <f t="shared" si="538"/>
        <v>0</v>
      </c>
      <c r="Z1932" s="24">
        <f t="shared" si="543"/>
        <v>225</v>
      </c>
      <c r="AA1932" s="22">
        <f t="shared" si="544"/>
        <v>6.4069777777777777</v>
      </c>
      <c r="AB1932" s="22">
        <f t="shared" si="539"/>
        <v>76.883733333333339</v>
      </c>
      <c r="AC1932" s="22">
        <f t="shared" si="540"/>
        <v>1364.6862666666666</v>
      </c>
      <c r="AD1932" s="22">
        <f t="shared" si="541"/>
        <v>-8.7333333333390328E-3</v>
      </c>
      <c r="AE1932" s="24"/>
      <c r="AF1932" s="4">
        <v>76.883733333333339</v>
      </c>
      <c r="AG1932" s="4">
        <v>0</v>
      </c>
      <c r="AH1932" s="4">
        <f t="shared" si="542"/>
        <v>76.883733333333339</v>
      </c>
    </row>
    <row r="1933" spans="1:34">
      <c r="A1933" s="16" t="s">
        <v>4054</v>
      </c>
      <c r="B1933" s="16" t="s">
        <v>515</v>
      </c>
      <c r="C1933" s="16" t="s">
        <v>4055</v>
      </c>
      <c r="D1933" s="19">
        <v>44105</v>
      </c>
      <c r="E1933" s="16" t="s">
        <v>111</v>
      </c>
      <c r="F1933" s="20">
        <v>20</v>
      </c>
      <c r="G1933" s="20">
        <v>0</v>
      </c>
      <c r="H1933" s="20">
        <v>18</v>
      </c>
      <c r="I1933" s="20">
        <v>1</v>
      </c>
      <c r="J1933" s="21">
        <f t="shared" si="532"/>
        <v>217</v>
      </c>
      <c r="K1933" s="22">
        <v>842.04</v>
      </c>
      <c r="L1933" s="19">
        <v>44804</v>
      </c>
      <c r="M1933" s="22">
        <v>80.69</v>
      </c>
      <c r="N1933" s="22">
        <v>761.35</v>
      </c>
      <c r="O1933" s="22">
        <f t="shared" si="533"/>
        <v>789.41</v>
      </c>
      <c r="P1933" s="22">
        <v>28.06</v>
      </c>
      <c r="Q1933" s="22">
        <f t="shared" si="534"/>
        <v>3.5074999999999998</v>
      </c>
      <c r="R1933" s="22">
        <f t="shared" si="535"/>
        <v>14.03</v>
      </c>
      <c r="S1933" s="22">
        <f t="shared" si="536"/>
        <v>747.32</v>
      </c>
      <c r="U1933" s="22">
        <v>789.41</v>
      </c>
      <c r="V1933" s="23">
        <v>20</v>
      </c>
      <c r="W1933" s="41">
        <v>20</v>
      </c>
      <c r="X1933" s="23">
        <f t="shared" si="537"/>
        <v>0</v>
      </c>
      <c r="Y1933" s="24">
        <f t="shared" si="538"/>
        <v>0</v>
      </c>
      <c r="Z1933" s="24">
        <f t="shared" si="543"/>
        <v>225</v>
      </c>
      <c r="AA1933" s="22">
        <f t="shared" si="544"/>
        <v>3.5084888888888885</v>
      </c>
      <c r="AB1933" s="22">
        <f t="shared" si="539"/>
        <v>42.101866666666666</v>
      </c>
      <c r="AC1933" s="22">
        <f t="shared" si="540"/>
        <v>747.30813333333333</v>
      </c>
      <c r="AD1933" s="22">
        <f t="shared" si="541"/>
        <v>-1.1866666666719539E-2</v>
      </c>
      <c r="AE1933" s="24"/>
      <c r="AF1933" s="4">
        <v>42.101866666666666</v>
      </c>
      <c r="AG1933" s="4">
        <v>0</v>
      </c>
      <c r="AH1933" s="4">
        <f t="shared" si="542"/>
        <v>42.101866666666666</v>
      </c>
    </row>
    <row r="1934" spans="1:34">
      <c r="A1934" s="16" t="s">
        <v>4056</v>
      </c>
      <c r="B1934" s="16" t="s">
        <v>515</v>
      </c>
      <c r="C1934" s="16" t="s">
        <v>2932</v>
      </c>
      <c r="D1934" s="19">
        <v>44136</v>
      </c>
      <c r="E1934" s="16" t="s">
        <v>111</v>
      </c>
      <c r="F1934" s="20">
        <v>20</v>
      </c>
      <c r="G1934" s="20">
        <v>0</v>
      </c>
      <c r="H1934" s="20">
        <v>18</v>
      </c>
      <c r="I1934" s="20">
        <v>2</v>
      </c>
      <c r="J1934" s="21">
        <f t="shared" si="532"/>
        <v>218</v>
      </c>
      <c r="K1934" s="22">
        <v>2035.82</v>
      </c>
      <c r="L1934" s="19">
        <v>44804</v>
      </c>
      <c r="M1934" s="22">
        <v>186.62</v>
      </c>
      <c r="N1934" s="22">
        <v>1849.2</v>
      </c>
      <c r="O1934" s="22">
        <f t="shared" si="533"/>
        <v>1917.06</v>
      </c>
      <c r="P1934" s="22">
        <v>67.86</v>
      </c>
      <c r="Q1934" s="22">
        <f t="shared" si="534"/>
        <v>8.4824999999999999</v>
      </c>
      <c r="R1934" s="22">
        <f t="shared" si="535"/>
        <v>33.93</v>
      </c>
      <c r="S1934" s="22">
        <f t="shared" si="536"/>
        <v>1815.27</v>
      </c>
      <c r="U1934" s="22">
        <v>1917.06</v>
      </c>
      <c r="V1934" s="23">
        <v>20</v>
      </c>
      <c r="W1934" s="41">
        <v>20</v>
      </c>
      <c r="X1934" s="23">
        <f t="shared" si="537"/>
        <v>0</v>
      </c>
      <c r="Y1934" s="24">
        <f t="shared" si="538"/>
        <v>0</v>
      </c>
      <c r="Z1934" s="24">
        <f t="shared" si="543"/>
        <v>226</v>
      </c>
      <c r="AA1934" s="22">
        <f t="shared" si="544"/>
        <v>8.4825663716814148</v>
      </c>
      <c r="AB1934" s="22">
        <f t="shared" si="539"/>
        <v>101.79079646017698</v>
      </c>
      <c r="AC1934" s="22">
        <f t="shared" si="540"/>
        <v>1815.2692035398229</v>
      </c>
      <c r="AD1934" s="22">
        <f t="shared" si="541"/>
        <v>-7.9646017707091232E-4</v>
      </c>
      <c r="AE1934" s="24"/>
      <c r="AF1934" s="4">
        <v>101.79079646017698</v>
      </c>
      <c r="AG1934" s="4">
        <v>0</v>
      </c>
      <c r="AH1934" s="4">
        <f t="shared" si="542"/>
        <v>101.79079646017698</v>
      </c>
    </row>
    <row r="1935" spans="1:34">
      <c r="A1935" s="16" t="s">
        <v>4057</v>
      </c>
      <c r="B1935" s="16" t="s">
        <v>515</v>
      </c>
      <c r="C1935" s="16" t="s">
        <v>2938</v>
      </c>
      <c r="D1935" s="19">
        <v>44166</v>
      </c>
      <c r="E1935" s="16" t="s">
        <v>111</v>
      </c>
      <c r="F1935" s="20">
        <v>20</v>
      </c>
      <c r="G1935" s="20">
        <v>0</v>
      </c>
      <c r="H1935" s="20">
        <v>18</v>
      </c>
      <c r="I1935" s="20">
        <v>3</v>
      </c>
      <c r="J1935" s="21">
        <f t="shared" si="532"/>
        <v>219</v>
      </c>
      <c r="K1935" s="22">
        <v>1965.66</v>
      </c>
      <c r="L1935" s="19">
        <v>44804</v>
      </c>
      <c r="M1935" s="22">
        <v>171.99</v>
      </c>
      <c r="N1935" s="22">
        <v>1793.67</v>
      </c>
      <c r="O1935" s="22">
        <f t="shared" si="533"/>
        <v>1859.19</v>
      </c>
      <c r="P1935" s="22">
        <v>65.52</v>
      </c>
      <c r="Q1935" s="22">
        <f t="shared" si="534"/>
        <v>8.19</v>
      </c>
      <c r="R1935" s="22">
        <f t="shared" si="535"/>
        <v>32.76</v>
      </c>
      <c r="S1935" s="22">
        <f t="shared" si="536"/>
        <v>1760.91</v>
      </c>
      <c r="U1935" s="22">
        <v>1859.19</v>
      </c>
      <c r="V1935" s="23">
        <v>20</v>
      </c>
      <c r="W1935" s="41">
        <v>20</v>
      </c>
      <c r="X1935" s="23">
        <f t="shared" si="537"/>
        <v>0</v>
      </c>
      <c r="Y1935" s="24">
        <f t="shared" si="538"/>
        <v>0</v>
      </c>
      <c r="Z1935" s="24">
        <f t="shared" si="543"/>
        <v>227</v>
      </c>
      <c r="AA1935" s="22">
        <f t="shared" si="544"/>
        <v>8.1902643171806169</v>
      </c>
      <c r="AB1935" s="22">
        <f t="shared" si="539"/>
        <v>98.283171806167402</v>
      </c>
      <c r="AC1935" s="22">
        <f t="shared" si="540"/>
        <v>1760.9068281938326</v>
      </c>
      <c r="AD1935" s="22">
        <f t="shared" si="541"/>
        <v>-3.171806167529212E-3</v>
      </c>
      <c r="AE1935" s="24"/>
      <c r="AF1935" s="4">
        <v>98.283171806167402</v>
      </c>
      <c r="AG1935" s="4">
        <v>0</v>
      </c>
      <c r="AH1935" s="4">
        <f t="shared" si="542"/>
        <v>98.283171806167402</v>
      </c>
    </row>
    <row r="1936" spans="1:34">
      <c r="A1936" s="16" t="s">
        <v>4058</v>
      </c>
      <c r="B1936" s="16" t="s">
        <v>515</v>
      </c>
      <c r="C1936" s="16" t="s">
        <v>2954</v>
      </c>
      <c r="D1936" s="19">
        <v>44166</v>
      </c>
      <c r="E1936" s="16" t="s">
        <v>111</v>
      </c>
      <c r="F1936" s="20">
        <v>20</v>
      </c>
      <c r="G1936" s="20">
        <v>0</v>
      </c>
      <c r="H1936" s="20">
        <v>18</v>
      </c>
      <c r="I1936" s="20">
        <v>3</v>
      </c>
      <c r="J1936" s="21">
        <f t="shared" si="532"/>
        <v>219</v>
      </c>
      <c r="K1936" s="22">
        <v>275.77999999999997</v>
      </c>
      <c r="L1936" s="19">
        <v>44804</v>
      </c>
      <c r="M1936" s="22">
        <v>24.13</v>
      </c>
      <c r="N1936" s="22">
        <v>251.65</v>
      </c>
      <c r="O1936" s="22">
        <f t="shared" si="533"/>
        <v>260.84000000000003</v>
      </c>
      <c r="P1936" s="22">
        <v>9.19</v>
      </c>
      <c r="Q1936" s="22">
        <f t="shared" si="534"/>
        <v>1.1487499999999999</v>
      </c>
      <c r="R1936" s="22">
        <f t="shared" si="535"/>
        <v>4.5949999999999998</v>
      </c>
      <c r="S1936" s="22">
        <f t="shared" si="536"/>
        <v>247.05500000000004</v>
      </c>
      <c r="U1936" s="22">
        <v>260.84000000000003</v>
      </c>
      <c r="V1936" s="23">
        <v>20</v>
      </c>
      <c r="W1936" s="41">
        <v>20</v>
      </c>
      <c r="X1936" s="23">
        <f t="shared" si="537"/>
        <v>0</v>
      </c>
      <c r="Y1936" s="24">
        <f t="shared" si="538"/>
        <v>0</v>
      </c>
      <c r="Z1936" s="24">
        <f t="shared" si="543"/>
        <v>227</v>
      </c>
      <c r="AA1936" s="22">
        <f t="shared" si="544"/>
        <v>1.1490748898678416</v>
      </c>
      <c r="AB1936" s="22">
        <f t="shared" si="539"/>
        <v>13.7888986784141</v>
      </c>
      <c r="AC1936" s="22">
        <f t="shared" si="540"/>
        <v>247.05110132158592</v>
      </c>
      <c r="AD1936" s="22">
        <f t="shared" si="541"/>
        <v>-3.8986784141172848E-3</v>
      </c>
      <c r="AE1936" s="24"/>
      <c r="AF1936" s="4">
        <v>13.7888986784141</v>
      </c>
      <c r="AG1936" s="4">
        <v>0</v>
      </c>
      <c r="AH1936" s="4">
        <f t="shared" si="542"/>
        <v>13.7888986784141</v>
      </c>
    </row>
    <row r="1937" spans="1:34">
      <c r="A1937" s="16" t="s">
        <v>4059</v>
      </c>
      <c r="B1937" s="16" t="s">
        <v>515</v>
      </c>
      <c r="C1937" s="16" t="s">
        <v>4060</v>
      </c>
      <c r="D1937" s="19">
        <v>44196</v>
      </c>
      <c r="E1937" s="16" t="s">
        <v>111</v>
      </c>
      <c r="F1937" s="20">
        <v>20</v>
      </c>
      <c r="G1937" s="20">
        <v>0</v>
      </c>
      <c r="H1937" s="20">
        <v>18</v>
      </c>
      <c r="I1937" s="20">
        <v>4</v>
      </c>
      <c r="J1937" s="21">
        <f t="shared" si="532"/>
        <v>220</v>
      </c>
      <c r="K1937" s="22">
        <v>-1365.17</v>
      </c>
      <c r="L1937" s="19">
        <v>44804</v>
      </c>
      <c r="M1937" s="22">
        <v>-1365.17</v>
      </c>
      <c r="N1937" s="22">
        <v>0</v>
      </c>
      <c r="O1937" s="22">
        <f t="shared" si="533"/>
        <v>0</v>
      </c>
      <c r="P1937" s="22">
        <v>0</v>
      </c>
      <c r="Q1937" s="22">
        <f t="shared" si="534"/>
        <v>0</v>
      </c>
      <c r="R1937" s="22">
        <f t="shared" si="535"/>
        <v>0</v>
      </c>
      <c r="S1937" s="22">
        <f t="shared" si="536"/>
        <v>0</v>
      </c>
      <c r="U1937" s="22">
        <v>0</v>
      </c>
      <c r="V1937" s="23">
        <v>20</v>
      </c>
      <c r="W1937" s="41">
        <v>20</v>
      </c>
      <c r="X1937" s="23">
        <f t="shared" si="537"/>
        <v>0</v>
      </c>
      <c r="Y1937" s="24">
        <f t="shared" si="538"/>
        <v>0</v>
      </c>
      <c r="Z1937" s="24">
        <f t="shared" si="543"/>
        <v>228</v>
      </c>
      <c r="AA1937" s="22">
        <f t="shared" si="544"/>
        <v>0</v>
      </c>
      <c r="AB1937" s="22">
        <f t="shared" si="539"/>
        <v>0</v>
      </c>
      <c r="AC1937" s="22">
        <f t="shared" si="540"/>
        <v>0</v>
      </c>
      <c r="AD1937" s="22">
        <f t="shared" si="541"/>
        <v>0</v>
      </c>
      <c r="AE1937" s="24"/>
      <c r="AF1937" s="4">
        <v>0</v>
      </c>
      <c r="AG1937" s="4">
        <v>0</v>
      </c>
      <c r="AH1937" s="4">
        <f t="shared" si="542"/>
        <v>0</v>
      </c>
    </row>
    <row r="1938" spans="1:34">
      <c r="A1938" s="16" t="s">
        <v>4061</v>
      </c>
      <c r="B1938" s="16" t="s">
        <v>515</v>
      </c>
      <c r="C1938" s="16" t="s">
        <v>2938</v>
      </c>
      <c r="D1938" s="19">
        <v>44197</v>
      </c>
      <c r="E1938" s="16" t="s">
        <v>111</v>
      </c>
      <c r="F1938" s="20">
        <v>20</v>
      </c>
      <c r="G1938" s="20">
        <v>0</v>
      </c>
      <c r="H1938" s="20">
        <v>18</v>
      </c>
      <c r="I1938" s="20">
        <v>4</v>
      </c>
      <c r="J1938" s="21">
        <f t="shared" si="532"/>
        <v>220</v>
      </c>
      <c r="K1938" s="22">
        <v>1141.51</v>
      </c>
      <c r="L1938" s="19">
        <v>44804</v>
      </c>
      <c r="M1938" s="22">
        <v>95.13</v>
      </c>
      <c r="N1938" s="22">
        <v>1046.3800000000001</v>
      </c>
      <c r="O1938" s="22">
        <f t="shared" si="533"/>
        <v>1084.43</v>
      </c>
      <c r="P1938" s="22">
        <v>38.049999999999997</v>
      </c>
      <c r="Q1938" s="22">
        <f t="shared" si="534"/>
        <v>4.7562499999999996</v>
      </c>
      <c r="R1938" s="22">
        <f t="shared" si="535"/>
        <v>19.024999999999999</v>
      </c>
      <c r="S1938" s="22">
        <f t="shared" si="536"/>
        <v>1027.355</v>
      </c>
      <c r="U1938" s="22">
        <v>1084.43</v>
      </c>
      <c r="V1938" s="23">
        <v>20</v>
      </c>
      <c r="W1938" s="41">
        <v>20</v>
      </c>
      <c r="X1938" s="23">
        <f t="shared" si="537"/>
        <v>0</v>
      </c>
      <c r="Y1938" s="24">
        <f t="shared" si="538"/>
        <v>0</v>
      </c>
      <c r="Z1938" s="24">
        <f t="shared" si="543"/>
        <v>228</v>
      </c>
      <c r="AA1938" s="22">
        <f t="shared" si="544"/>
        <v>4.7562719298245613</v>
      </c>
      <c r="AB1938" s="22">
        <f t="shared" si="539"/>
        <v>57.075263157894739</v>
      </c>
      <c r="AC1938" s="22">
        <f t="shared" si="540"/>
        <v>1027.3547368421052</v>
      </c>
      <c r="AD1938" s="22">
        <f t="shared" si="541"/>
        <v>-2.6315789477848739E-4</v>
      </c>
      <c r="AE1938" s="24"/>
      <c r="AF1938" s="4">
        <v>57.075263157894739</v>
      </c>
      <c r="AG1938" s="4">
        <v>0</v>
      </c>
      <c r="AH1938" s="4">
        <f t="shared" si="542"/>
        <v>57.075263157894739</v>
      </c>
    </row>
    <row r="1939" spans="1:34">
      <c r="A1939" s="16" t="s">
        <v>4062</v>
      </c>
      <c r="B1939" s="16" t="s">
        <v>515</v>
      </c>
      <c r="C1939" s="16" t="s">
        <v>4063</v>
      </c>
      <c r="D1939" s="19">
        <v>44197</v>
      </c>
      <c r="E1939" s="16" t="s">
        <v>111</v>
      </c>
      <c r="F1939" s="20">
        <v>20</v>
      </c>
      <c r="G1939" s="20">
        <v>0</v>
      </c>
      <c r="H1939" s="20">
        <v>18</v>
      </c>
      <c r="I1939" s="20">
        <v>4</v>
      </c>
      <c r="J1939" s="21">
        <f t="shared" si="532"/>
        <v>220</v>
      </c>
      <c r="K1939" s="22">
        <v>954.18</v>
      </c>
      <c r="L1939" s="19">
        <v>44804</v>
      </c>
      <c r="M1939" s="22">
        <v>79.510000000000005</v>
      </c>
      <c r="N1939" s="22">
        <v>874.67</v>
      </c>
      <c r="O1939" s="22">
        <f t="shared" si="533"/>
        <v>906.46999999999991</v>
      </c>
      <c r="P1939" s="22">
        <v>31.8</v>
      </c>
      <c r="Q1939" s="22">
        <f t="shared" si="534"/>
        <v>3.9750000000000001</v>
      </c>
      <c r="R1939" s="22">
        <f t="shared" si="535"/>
        <v>15.9</v>
      </c>
      <c r="S1939" s="22">
        <f t="shared" si="536"/>
        <v>858.77</v>
      </c>
      <c r="U1939" s="22">
        <v>906.46999999999991</v>
      </c>
      <c r="V1939" s="23">
        <v>20</v>
      </c>
      <c r="W1939" s="41">
        <v>20</v>
      </c>
      <c r="X1939" s="23">
        <f t="shared" si="537"/>
        <v>0</v>
      </c>
      <c r="Y1939" s="24">
        <f t="shared" si="538"/>
        <v>0</v>
      </c>
      <c r="Z1939" s="24">
        <f t="shared" si="543"/>
        <v>228</v>
      </c>
      <c r="AA1939" s="22">
        <f t="shared" si="544"/>
        <v>3.9757456140350875</v>
      </c>
      <c r="AB1939" s="22">
        <f t="shared" si="539"/>
        <v>47.70894736842105</v>
      </c>
      <c r="AC1939" s="22">
        <f t="shared" si="540"/>
        <v>858.76105263157888</v>
      </c>
      <c r="AD1939" s="22">
        <f t="shared" si="541"/>
        <v>-8.9473684211043292E-3</v>
      </c>
      <c r="AE1939" s="24"/>
      <c r="AF1939" s="4">
        <v>47.70894736842105</v>
      </c>
      <c r="AG1939" s="4">
        <v>0</v>
      </c>
      <c r="AH1939" s="4">
        <f t="shared" si="542"/>
        <v>47.70894736842105</v>
      </c>
    </row>
    <row r="1940" spans="1:34">
      <c r="A1940" s="16" t="s">
        <v>4064</v>
      </c>
      <c r="B1940" s="16" t="s">
        <v>515</v>
      </c>
      <c r="C1940" s="16" t="s">
        <v>4065</v>
      </c>
      <c r="D1940" s="19">
        <v>44197</v>
      </c>
      <c r="E1940" s="16" t="s">
        <v>111</v>
      </c>
      <c r="F1940" s="20">
        <v>20</v>
      </c>
      <c r="G1940" s="20">
        <v>0</v>
      </c>
      <c r="H1940" s="20">
        <v>18</v>
      </c>
      <c r="I1940" s="20">
        <v>4</v>
      </c>
      <c r="J1940" s="21">
        <f t="shared" si="532"/>
        <v>220</v>
      </c>
      <c r="K1940" s="22">
        <v>3661.12</v>
      </c>
      <c r="L1940" s="19">
        <v>44804</v>
      </c>
      <c r="M1940" s="22">
        <v>305.10000000000002</v>
      </c>
      <c r="N1940" s="22">
        <v>3356.02</v>
      </c>
      <c r="O1940" s="22">
        <f t="shared" si="533"/>
        <v>3478.06</v>
      </c>
      <c r="P1940" s="22">
        <v>122.04</v>
      </c>
      <c r="Q1940" s="22">
        <f t="shared" si="534"/>
        <v>15.255000000000001</v>
      </c>
      <c r="R1940" s="22">
        <f t="shared" si="535"/>
        <v>61.02</v>
      </c>
      <c r="S1940" s="22">
        <f t="shared" si="536"/>
        <v>3295</v>
      </c>
      <c r="U1940" s="22">
        <v>3478.06</v>
      </c>
      <c r="V1940" s="23">
        <v>20</v>
      </c>
      <c r="W1940" s="41">
        <v>20</v>
      </c>
      <c r="X1940" s="23">
        <f t="shared" si="537"/>
        <v>0</v>
      </c>
      <c r="Y1940" s="24">
        <f t="shared" si="538"/>
        <v>0</v>
      </c>
      <c r="Z1940" s="24">
        <f t="shared" si="543"/>
        <v>228</v>
      </c>
      <c r="AA1940" s="22">
        <f t="shared" si="544"/>
        <v>15.254649122807017</v>
      </c>
      <c r="AB1940" s="22">
        <f t="shared" si="539"/>
        <v>183.0557894736842</v>
      </c>
      <c r="AC1940" s="22">
        <f t="shared" si="540"/>
        <v>3295.0042105263155</v>
      </c>
      <c r="AD1940" s="22">
        <f t="shared" si="541"/>
        <v>4.2105263155463035E-3</v>
      </c>
      <c r="AE1940" s="24"/>
      <c r="AF1940" s="4">
        <v>183.0557894736842</v>
      </c>
      <c r="AG1940" s="4">
        <v>0</v>
      </c>
      <c r="AH1940" s="4">
        <f t="shared" si="542"/>
        <v>183.0557894736842</v>
      </c>
    </row>
    <row r="1941" spans="1:34">
      <c r="A1941" s="16" t="s">
        <v>4066</v>
      </c>
      <c r="B1941" s="16" t="s">
        <v>515</v>
      </c>
      <c r="C1941" s="16" t="s">
        <v>4067</v>
      </c>
      <c r="D1941" s="19">
        <v>44197</v>
      </c>
      <c r="E1941" s="16" t="s">
        <v>111</v>
      </c>
      <c r="F1941" s="20">
        <v>20</v>
      </c>
      <c r="G1941" s="20">
        <v>0</v>
      </c>
      <c r="H1941" s="20">
        <v>18</v>
      </c>
      <c r="I1941" s="20">
        <v>4</v>
      </c>
      <c r="J1941" s="21">
        <f t="shared" si="532"/>
        <v>220</v>
      </c>
      <c r="K1941" s="22">
        <v>97.88</v>
      </c>
      <c r="L1941" s="19">
        <v>44804</v>
      </c>
      <c r="M1941" s="22">
        <v>8.15</v>
      </c>
      <c r="N1941" s="22">
        <v>89.73</v>
      </c>
      <c r="O1941" s="22">
        <f t="shared" si="533"/>
        <v>92.990000000000009</v>
      </c>
      <c r="P1941" s="22">
        <v>3.26</v>
      </c>
      <c r="Q1941" s="22">
        <f t="shared" si="534"/>
        <v>0.40749999999999997</v>
      </c>
      <c r="R1941" s="22">
        <f t="shared" si="535"/>
        <v>1.63</v>
      </c>
      <c r="S1941" s="22">
        <f t="shared" si="536"/>
        <v>88.100000000000009</v>
      </c>
      <c r="U1941" s="22">
        <v>92.990000000000009</v>
      </c>
      <c r="V1941" s="23">
        <v>20</v>
      </c>
      <c r="W1941" s="41">
        <v>20</v>
      </c>
      <c r="X1941" s="23">
        <f t="shared" si="537"/>
        <v>0</v>
      </c>
      <c r="Y1941" s="24">
        <f t="shared" si="538"/>
        <v>0</v>
      </c>
      <c r="Z1941" s="24">
        <f t="shared" si="543"/>
        <v>228</v>
      </c>
      <c r="AA1941" s="22">
        <f t="shared" si="544"/>
        <v>0.40785087719298252</v>
      </c>
      <c r="AB1941" s="22">
        <f t="shared" si="539"/>
        <v>4.8942105263157902</v>
      </c>
      <c r="AC1941" s="22">
        <f t="shared" si="540"/>
        <v>88.095789473684221</v>
      </c>
      <c r="AD1941" s="22">
        <f t="shared" si="541"/>
        <v>-4.2105263157878881E-3</v>
      </c>
      <c r="AE1941" s="24"/>
      <c r="AF1941" s="4">
        <v>4.8942105263157902</v>
      </c>
      <c r="AG1941" s="4">
        <v>0</v>
      </c>
      <c r="AH1941" s="4">
        <f t="shared" si="542"/>
        <v>4.8942105263157902</v>
      </c>
    </row>
    <row r="1942" spans="1:34">
      <c r="A1942" s="16" t="s">
        <v>4068</v>
      </c>
      <c r="B1942" s="16" t="s">
        <v>515</v>
      </c>
      <c r="C1942" s="16" t="s">
        <v>4069</v>
      </c>
      <c r="D1942" s="19">
        <v>44197</v>
      </c>
      <c r="E1942" s="16" t="s">
        <v>111</v>
      </c>
      <c r="F1942" s="20">
        <v>20</v>
      </c>
      <c r="G1942" s="20">
        <v>0</v>
      </c>
      <c r="H1942" s="20">
        <v>18</v>
      </c>
      <c r="I1942" s="20">
        <v>4</v>
      </c>
      <c r="J1942" s="21">
        <f t="shared" si="532"/>
        <v>220</v>
      </c>
      <c r="K1942" s="22">
        <v>11157.3</v>
      </c>
      <c r="L1942" s="19">
        <v>44804</v>
      </c>
      <c r="M1942" s="22">
        <v>929.78</v>
      </c>
      <c r="N1942" s="22">
        <v>10227.52</v>
      </c>
      <c r="O1942" s="22">
        <f t="shared" si="533"/>
        <v>10599.43</v>
      </c>
      <c r="P1942" s="22">
        <v>371.91</v>
      </c>
      <c r="Q1942" s="22">
        <f t="shared" si="534"/>
        <v>46.488750000000003</v>
      </c>
      <c r="R1942" s="22">
        <f t="shared" si="535"/>
        <v>185.95500000000001</v>
      </c>
      <c r="S1942" s="22">
        <f t="shared" si="536"/>
        <v>10041.565000000001</v>
      </c>
      <c r="U1942" s="22">
        <v>10599.43</v>
      </c>
      <c r="V1942" s="23">
        <v>20</v>
      </c>
      <c r="W1942" s="41">
        <v>20</v>
      </c>
      <c r="X1942" s="23">
        <f t="shared" si="537"/>
        <v>0</v>
      </c>
      <c r="Y1942" s="24">
        <f t="shared" si="538"/>
        <v>0</v>
      </c>
      <c r="Z1942" s="24">
        <f t="shared" si="543"/>
        <v>228</v>
      </c>
      <c r="AA1942" s="22">
        <f t="shared" si="544"/>
        <v>46.488728070175441</v>
      </c>
      <c r="AB1942" s="22">
        <f t="shared" si="539"/>
        <v>557.86473684210523</v>
      </c>
      <c r="AC1942" s="22">
        <f t="shared" si="540"/>
        <v>10041.565263157896</v>
      </c>
      <c r="AD1942" s="22">
        <f t="shared" si="541"/>
        <v>2.6315789546060842E-4</v>
      </c>
      <c r="AE1942" s="24"/>
      <c r="AF1942" s="4">
        <v>557.86473684210523</v>
      </c>
      <c r="AG1942" s="4">
        <v>0</v>
      </c>
      <c r="AH1942" s="4">
        <f t="shared" si="542"/>
        <v>557.86473684210523</v>
      </c>
    </row>
    <row r="1943" spans="1:34">
      <c r="A1943" s="16" t="s">
        <v>4070</v>
      </c>
      <c r="B1943" s="16" t="s">
        <v>515</v>
      </c>
      <c r="C1943" s="16" t="s">
        <v>4071</v>
      </c>
      <c r="D1943" s="19">
        <v>44197</v>
      </c>
      <c r="E1943" s="16" t="s">
        <v>111</v>
      </c>
      <c r="F1943" s="20">
        <v>20</v>
      </c>
      <c r="G1943" s="20">
        <v>0</v>
      </c>
      <c r="H1943" s="20">
        <v>18</v>
      </c>
      <c r="I1943" s="20">
        <v>4</v>
      </c>
      <c r="J1943" s="21">
        <f t="shared" si="532"/>
        <v>220</v>
      </c>
      <c r="K1943" s="22">
        <v>-696.42</v>
      </c>
      <c r="L1943" s="19">
        <v>44804</v>
      </c>
      <c r="M1943" s="22">
        <v>-58.03</v>
      </c>
      <c r="N1943" s="22">
        <v>-638.39</v>
      </c>
      <c r="O1943" s="22">
        <f t="shared" si="533"/>
        <v>-661.6</v>
      </c>
      <c r="P1943" s="22">
        <v>-23.21</v>
      </c>
      <c r="Q1943" s="22">
        <f t="shared" si="534"/>
        <v>-2.9012500000000001</v>
      </c>
      <c r="R1943" s="22">
        <f t="shared" si="535"/>
        <v>-11.605</v>
      </c>
      <c r="S1943" s="22">
        <f t="shared" si="536"/>
        <v>-626.78499999999997</v>
      </c>
      <c r="U1943" s="22">
        <v>-661.6</v>
      </c>
      <c r="V1943" s="23">
        <v>20</v>
      </c>
      <c r="W1943" s="41">
        <v>20</v>
      </c>
      <c r="X1943" s="23">
        <f t="shared" si="537"/>
        <v>0</v>
      </c>
      <c r="Y1943" s="24">
        <f t="shared" si="538"/>
        <v>0</v>
      </c>
      <c r="Z1943" s="24">
        <f t="shared" si="543"/>
        <v>228</v>
      </c>
      <c r="AA1943" s="22">
        <f t="shared" si="544"/>
        <v>-2.9017543859649124</v>
      </c>
      <c r="AB1943" s="22">
        <f t="shared" si="539"/>
        <v>-34.821052631578951</v>
      </c>
      <c r="AC1943" s="22">
        <f t="shared" si="540"/>
        <v>-626.77894736842109</v>
      </c>
      <c r="AD1943" s="22">
        <f t="shared" si="541"/>
        <v>6.0526315788820284E-3</v>
      </c>
      <c r="AE1943" s="24"/>
      <c r="AF1943" s="4">
        <v>-34.821052631578951</v>
      </c>
      <c r="AG1943" s="4">
        <v>0</v>
      </c>
      <c r="AH1943" s="4">
        <f t="shared" si="542"/>
        <v>-34.821052631578951</v>
      </c>
    </row>
    <row r="1944" spans="1:34">
      <c r="A1944" s="16" t="s">
        <v>4072</v>
      </c>
      <c r="B1944" s="16" t="s">
        <v>515</v>
      </c>
      <c r="C1944" s="16" t="s">
        <v>2938</v>
      </c>
      <c r="D1944" s="19">
        <v>44256</v>
      </c>
      <c r="E1944" s="16" t="s">
        <v>111</v>
      </c>
      <c r="F1944" s="20">
        <v>20</v>
      </c>
      <c r="G1944" s="20">
        <v>0</v>
      </c>
      <c r="H1944" s="20">
        <v>18</v>
      </c>
      <c r="I1944" s="20">
        <v>6</v>
      </c>
      <c r="J1944" s="21">
        <f t="shared" si="532"/>
        <v>222</v>
      </c>
      <c r="K1944" s="22">
        <v>450.16</v>
      </c>
      <c r="L1944" s="19">
        <v>44804</v>
      </c>
      <c r="M1944" s="22">
        <v>33.76</v>
      </c>
      <c r="N1944" s="22">
        <v>416.4</v>
      </c>
      <c r="O1944" s="22">
        <f t="shared" si="533"/>
        <v>431.4</v>
      </c>
      <c r="P1944" s="22">
        <v>15</v>
      </c>
      <c r="Q1944" s="22">
        <f t="shared" si="534"/>
        <v>1.875</v>
      </c>
      <c r="R1944" s="22">
        <f t="shared" si="535"/>
        <v>7.5</v>
      </c>
      <c r="S1944" s="22">
        <f t="shared" si="536"/>
        <v>408.9</v>
      </c>
      <c r="U1944" s="22">
        <v>431.4</v>
      </c>
      <c r="V1944" s="23">
        <v>20</v>
      </c>
      <c r="W1944" s="41">
        <v>20</v>
      </c>
      <c r="X1944" s="23">
        <f t="shared" si="537"/>
        <v>0</v>
      </c>
      <c r="Y1944" s="24">
        <f t="shared" si="538"/>
        <v>0</v>
      </c>
      <c r="Z1944" s="24">
        <f t="shared" si="543"/>
        <v>230</v>
      </c>
      <c r="AA1944" s="22">
        <f t="shared" si="544"/>
        <v>1.8756521739130434</v>
      </c>
      <c r="AB1944" s="22">
        <f t="shared" si="539"/>
        <v>22.50782608695652</v>
      </c>
      <c r="AC1944" s="22">
        <f t="shared" si="540"/>
        <v>408.89217391304345</v>
      </c>
      <c r="AD1944" s="22">
        <f t="shared" si="541"/>
        <v>-7.8260869565269786E-3</v>
      </c>
      <c r="AE1944" s="24"/>
      <c r="AF1944" s="4">
        <v>22.50782608695652</v>
      </c>
      <c r="AG1944" s="4">
        <v>0</v>
      </c>
      <c r="AH1944" s="4">
        <f t="shared" si="542"/>
        <v>22.50782608695652</v>
      </c>
    </row>
    <row r="1945" spans="1:34">
      <c r="A1945" s="16" t="s">
        <v>4073</v>
      </c>
      <c r="B1945" s="16" t="s">
        <v>515</v>
      </c>
      <c r="C1945" s="16" t="s">
        <v>2963</v>
      </c>
      <c r="D1945" s="19">
        <v>44287</v>
      </c>
      <c r="E1945" s="16" t="s">
        <v>111</v>
      </c>
      <c r="F1945" s="20">
        <v>20</v>
      </c>
      <c r="G1945" s="20">
        <v>0</v>
      </c>
      <c r="H1945" s="20">
        <v>18</v>
      </c>
      <c r="I1945" s="20">
        <v>7</v>
      </c>
      <c r="J1945" s="21">
        <f t="shared" si="532"/>
        <v>223</v>
      </c>
      <c r="K1945" s="22">
        <v>3249.22</v>
      </c>
      <c r="L1945" s="19">
        <v>44804</v>
      </c>
      <c r="M1945" s="22">
        <v>230.15</v>
      </c>
      <c r="N1945" s="22">
        <v>3019.07</v>
      </c>
      <c r="O1945" s="22">
        <f t="shared" si="533"/>
        <v>3127.3700000000003</v>
      </c>
      <c r="P1945" s="22">
        <v>108.3</v>
      </c>
      <c r="Q1945" s="22">
        <f t="shared" si="534"/>
        <v>13.5375</v>
      </c>
      <c r="R1945" s="22">
        <f t="shared" si="535"/>
        <v>54.15</v>
      </c>
      <c r="S1945" s="22">
        <f t="shared" si="536"/>
        <v>2964.92</v>
      </c>
      <c r="U1945" s="22">
        <v>3127.3700000000003</v>
      </c>
      <c r="V1945" s="23">
        <v>20</v>
      </c>
      <c r="W1945" s="41">
        <v>20</v>
      </c>
      <c r="X1945" s="23">
        <f t="shared" si="537"/>
        <v>0</v>
      </c>
      <c r="Y1945" s="24">
        <f t="shared" si="538"/>
        <v>0</v>
      </c>
      <c r="Z1945" s="24">
        <f t="shared" si="543"/>
        <v>231</v>
      </c>
      <c r="AA1945" s="22">
        <f t="shared" si="544"/>
        <v>13.53839826839827</v>
      </c>
      <c r="AB1945" s="22">
        <f t="shared" si="539"/>
        <v>162.46077922077924</v>
      </c>
      <c r="AC1945" s="22">
        <f t="shared" si="540"/>
        <v>2964.909220779221</v>
      </c>
      <c r="AD1945" s="22">
        <f t="shared" si="541"/>
        <v>-1.077922077911353E-2</v>
      </c>
      <c r="AE1945" s="24"/>
      <c r="AF1945" s="4">
        <v>162.46077922077924</v>
      </c>
      <c r="AG1945" s="4">
        <v>0</v>
      </c>
      <c r="AH1945" s="4">
        <f t="shared" si="542"/>
        <v>162.46077922077924</v>
      </c>
    </row>
    <row r="1946" spans="1:34">
      <c r="A1946" s="16" t="s">
        <v>4074</v>
      </c>
      <c r="B1946" s="16" t="s">
        <v>515</v>
      </c>
      <c r="C1946" s="16" t="s">
        <v>2938</v>
      </c>
      <c r="D1946" s="19">
        <v>44287</v>
      </c>
      <c r="E1946" s="16" t="s">
        <v>111</v>
      </c>
      <c r="F1946" s="20">
        <v>20</v>
      </c>
      <c r="G1946" s="20">
        <v>0</v>
      </c>
      <c r="H1946" s="20">
        <v>18</v>
      </c>
      <c r="I1946" s="20">
        <v>7</v>
      </c>
      <c r="J1946" s="21">
        <f t="shared" si="532"/>
        <v>223</v>
      </c>
      <c r="K1946" s="22">
        <v>1317.67</v>
      </c>
      <c r="L1946" s="19">
        <v>44804</v>
      </c>
      <c r="M1946" s="22">
        <v>93.33</v>
      </c>
      <c r="N1946" s="22">
        <v>1224.3399999999999</v>
      </c>
      <c r="O1946" s="22">
        <f t="shared" si="533"/>
        <v>1268.26</v>
      </c>
      <c r="P1946" s="22">
        <v>43.92</v>
      </c>
      <c r="Q1946" s="22">
        <f t="shared" si="534"/>
        <v>5.49</v>
      </c>
      <c r="R1946" s="22">
        <f t="shared" si="535"/>
        <v>21.96</v>
      </c>
      <c r="S1946" s="22">
        <f t="shared" si="536"/>
        <v>1202.3799999999999</v>
      </c>
      <c r="U1946" s="22">
        <v>1268.26</v>
      </c>
      <c r="V1946" s="23">
        <v>20</v>
      </c>
      <c r="W1946" s="41">
        <v>20</v>
      </c>
      <c r="X1946" s="23">
        <f t="shared" si="537"/>
        <v>0</v>
      </c>
      <c r="Y1946" s="24">
        <f t="shared" si="538"/>
        <v>0</v>
      </c>
      <c r="Z1946" s="24">
        <f t="shared" si="543"/>
        <v>231</v>
      </c>
      <c r="AA1946" s="22">
        <f t="shared" si="544"/>
        <v>5.4903030303030302</v>
      </c>
      <c r="AB1946" s="22">
        <f t="shared" si="539"/>
        <v>65.883636363636356</v>
      </c>
      <c r="AC1946" s="22">
        <f t="shared" si="540"/>
        <v>1202.3763636363637</v>
      </c>
      <c r="AD1946" s="22">
        <f t="shared" si="541"/>
        <v>-3.6363636361329554E-3</v>
      </c>
      <c r="AE1946" s="24"/>
      <c r="AF1946" s="4">
        <v>65.883636363636356</v>
      </c>
      <c r="AG1946" s="4">
        <v>0</v>
      </c>
      <c r="AH1946" s="4">
        <f t="shared" si="542"/>
        <v>65.883636363636356</v>
      </c>
    </row>
    <row r="1947" spans="1:34">
      <c r="A1947" s="16" t="s">
        <v>4075</v>
      </c>
      <c r="B1947" s="16" t="s">
        <v>515</v>
      </c>
      <c r="C1947" s="16" t="s">
        <v>2954</v>
      </c>
      <c r="D1947" s="19">
        <v>44287</v>
      </c>
      <c r="E1947" s="16" t="s">
        <v>111</v>
      </c>
      <c r="F1947" s="20">
        <v>20</v>
      </c>
      <c r="G1947" s="20">
        <v>0</v>
      </c>
      <c r="H1947" s="20">
        <v>18</v>
      </c>
      <c r="I1947" s="20">
        <v>7</v>
      </c>
      <c r="J1947" s="21">
        <f t="shared" si="532"/>
        <v>223</v>
      </c>
      <c r="K1947" s="22">
        <v>384.77</v>
      </c>
      <c r="L1947" s="19">
        <v>44804</v>
      </c>
      <c r="M1947" s="22">
        <v>27.25</v>
      </c>
      <c r="N1947" s="22">
        <v>357.52</v>
      </c>
      <c r="O1947" s="22">
        <f t="shared" si="533"/>
        <v>370.34</v>
      </c>
      <c r="P1947" s="22">
        <v>12.82</v>
      </c>
      <c r="Q1947" s="22">
        <f t="shared" si="534"/>
        <v>1.6025</v>
      </c>
      <c r="R1947" s="22">
        <f t="shared" si="535"/>
        <v>6.41</v>
      </c>
      <c r="S1947" s="22">
        <f t="shared" si="536"/>
        <v>351.10999999999996</v>
      </c>
      <c r="U1947" s="22">
        <v>370.34</v>
      </c>
      <c r="V1947" s="23">
        <v>20</v>
      </c>
      <c r="W1947" s="41">
        <v>20</v>
      </c>
      <c r="X1947" s="23">
        <f t="shared" si="537"/>
        <v>0</v>
      </c>
      <c r="Y1947" s="24">
        <f t="shared" si="538"/>
        <v>0</v>
      </c>
      <c r="Z1947" s="24">
        <f t="shared" si="543"/>
        <v>231</v>
      </c>
      <c r="AA1947" s="22">
        <f t="shared" si="544"/>
        <v>1.6032034632034631</v>
      </c>
      <c r="AB1947" s="22">
        <f t="shared" si="539"/>
        <v>19.238441558441558</v>
      </c>
      <c r="AC1947" s="22">
        <f t="shared" si="540"/>
        <v>351.10155844155844</v>
      </c>
      <c r="AD1947" s="22">
        <f t="shared" si="541"/>
        <v>-8.4415584415182821E-3</v>
      </c>
      <c r="AE1947" s="24"/>
      <c r="AF1947" s="4">
        <v>19.238441558441558</v>
      </c>
      <c r="AG1947" s="4">
        <v>0</v>
      </c>
      <c r="AH1947" s="4">
        <f t="shared" si="542"/>
        <v>19.238441558441558</v>
      </c>
    </row>
    <row r="1948" spans="1:34">
      <c r="A1948" s="16" t="s">
        <v>4076</v>
      </c>
      <c r="B1948" s="16" t="s">
        <v>515</v>
      </c>
      <c r="C1948" s="16" t="s">
        <v>2938</v>
      </c>
      <c r="D1948" s="19">
        <v>44317</v>
      </c>
      <c r="E1948" s="16" t="s">
        <v>111</v>
      </c>
      <c r="F1948" s="20">
        <v>20</v>
      </c>
      <c r="G1948" s="20">
        <v>0</v>
      </c>
      <c r="H1948" s="20">
        <v>18</v>
      </c>
      <c r="I1948" s="20">
        <v>8</v>
      </c>
      <c r="J1948" s="21">
        <f t="shared" si="532"/>
        <v>224</v>
      </c>
      <c r="K1948" s="22">
        <v>2555.96</v>
      </c>
      <c r="L1948" s="19">
        <v>44804</v>
      </c>
      <c r="M1948" s="22">
        <v>170.4</v>
      </c>
      <c r="N1948" s="22">
        <v>2385.56</v>
      </c>
      <c r="O1948" s="22">
        <f t="shared" si="533"/>
        <v>2470.7599999999998</v>
      </c>
      <c r="P1948" s="22">
        <v>85.2</v>
      </c>
      <c r="Q1948" s="22">
        <f t="shared" si="534"/>
        <v>10.65</v>
      </c>
      <c r="R1948" s="22">
        <f t="shared" si="535"/>
        <v>42.6</v>
      </c>
      <c r="S1948" s="22">
        <f t="shared" si="536"/>
        <v>2342.96</v>
      </c>
      <c r="U1948" s="22">
        <v>2470.7599999999998</v>
      </c>
      <c r="V1948" s="23">
        <v>20</v>
      </c>
      <c r="W1948" s="41">
        <v>20</v>
      </c>
      <c r="X1948" s="23">
        <f t="shared" si="537"/>
        <v>0</v>
      </c>
      <c r="Y1948" s="24">
        <f t="shared" si="538"/>
        <v>0</v>
      </c>
      <c r="Z1948" s="24">
        <f t="shared" si="543"/>
        <v>232</v>
      </c>
      <c r="AA1948" s="22">
        <f t="shared" si="544"/>
        <v>10.649827586206895</v>
      </c>
      <c r="AB1948" s="22">
        <f t="shared" si="539"/>
        <v>127.79793103448273</v>
      </c>
      <c r="AC1948" s="22">
        <f t="shared" si="540"/>
        <v>2342.9620689655171</v>
      </c>
      <c r="AD1948" s="22">
        <f t="shared" si="541"/>
        <v>2.0689655170826882E-3</v>
      </c>
      <c r="AE1948" s="24"/>
      <c r="AF1948" s="4">
        <v>127.79793103448273</v>
      </c>
      <c r="AG1948" s="4">
        <v>0</v>
      </c>
      <c r="AH1948" s="4">
        <f t="shared" si="542"/>
        <v>127.79793103448273</v>
      </c>
    </row>
    <row r="1949" spans="1:34">
      <c r="A1949" s="16" t="s">
        <v>4077</v>
      </c>
      <c r="B1949" s="16" t="s">
        <v>515</v>
      </c>
      <c r="C1949" s="16" t="s">
        <v>2938</v>
      </c>
      <c r="D1949" s="19">
        <v>44348</v>
      </c>
      <c r="E1949" s="16" t="s">
        <v>111</v>
      </c>
      <c r="F1949" s="20">
        <v>20</v>
      </c>
      <c r="G1949" s="20">
        <v>0</v>
      </c>
      <c r="H1949" s="20">
        <v>18</v>
      </c>
      <c r="I1949" s="20">
        <v>9</v>
      </c>
      <c r="J1949" s="21">
        <f t="shared" si="532"/>
        <v>225</v>
      </c>
      <c r="K1949" s="22">
        <v>658.81</v>
      </c>
      <c r="L1949" s="19">
        <v>44804</v>
      </c>
      <c r="M1949" s="22">
        <v>41.18</v>
      </c>
      <c r="N1949" s="22">
        <v>617.63</v>
      </c>
      <c r="O1949" s="22">
        <f t="shared" si="533"/>
        <v>639.59</v>
      </c>
      <c r="P1949" s="22">
        <v>21.96</v>
      </c>
      <c r="Q1949" s="22">
        <f t="shared" si="534"/>
        <v>2.7450000000000001</v>
      </c>
      <c r="R1949" s="22">
        <f t="shared" si="535"/>
        <v>10.98</v>
      </c>
      <c r="S1949" s="22">
        <f t="shared" si="536"/>
        <v>606.65</v>
      </c>
      <c r="U1949" s="22">
        <v>639.59</v>
      </c>
      <c r="V1949" s="23">
        <v>20</v>
      </c>
      <c r="W1949" s="41">
        <v>20</v>
      </c>
      <c r="X1949" s="23">
        <f t="shared" si="537"/>
        <v>0</v>
      </c>
      <c r="Y1949" s="24">
        <f t="shared" si="538"/>
        <v>0</v>
      </c>
      <c r="Z1949" s="24">
        <f t="shared" si="543"/>
        <v>233</v>
      </c>
      <c r="AA1949" s="22">
        <f t="shared" si="544"/>
        <v>2.745021459227468</v>
      </c>
      <c r="AB1949" s="22">
        <f t="shared" si="539"/>
        <v>32.940257510729616</v>
      </c>
      <c r="AC1949" s="22">
        <f t="shared" si="540"/>
        <v>606.64974248927047</v>
      </c>
      <c r="AD1949" s="22">
        <f t="shared" si="541"/>
        <v>-2.575107295115231E-4</v>
      </c>
      <c r="AE1949" s="24"/>
      <c r="AF1949" s="4">
        <v>32.940257510729616</v>
      </c>
      <c r="AG1949" s="4">
        <v>0</v>
      </c>
      <c r="AH1949" s="4">
        <f t="shared" si="542"/>
        <v>32.940257510729616</v>
      </c>
    </row>
    <row r="1950" spans="1:34">
      <c r="A1950" s="16" t="s">
        <v>4078</v>
      </c>
      <c r="B1950" s="16" t="s">
        <v>515</v>
      </c>
      <c r="C1950" s="16" t="s">
        <v>2938</v>
      </c>
      <c r="D1950" s="19">
        <v>44378</v>
      </c>
      <c r="E1950" s="16" t="s">
        <v>111</v>
      </c>
      <c r="F1950" s="20">
        <v>20</v>
      </c>
      <c r="G1950" s="20">
        <v>0</v>
      </c>
      <c r="H1950" s="20">
        <v>18</v>
      </c>
      <c r="I1950" s="20">
        <v>10</v>
      </c>
      <c r="J1950" s="21">
        <f t="shared" ref="J1950:J1983" si="545">(H1950*12)+I1950</f>
        <v>226</v>
      </c>
      <c r="K1950" s="22">
        <v>1887.79</v>
      </c>
      <c r="L1950" s="19">
        <v>44804</v>
      </c>
      <c r="M1950" s="22">
        <v>110.12</v>
      </c>
      <c r="N1950" s="22">
        <v>1777.67</v>
      </c>
      <c r="O1950" s="22">
        <f t="shared" ref="O1950:O1970" si="546">+N1950+P1950</f>
        <v>1840.5900000000001</v>
      </c>
      <c r="P1950" s="22">
        <v>62.92</v>
      </c>
      <c r="Q1950" s="22">
        <f t="shared" ref="Q1950:Q1962" si="547">+P1950/8</f>
        <v>7.8650000000000002</v>
      </c>
      <c r="R1950" s="22">
        <f t="shared" ref="R1950:R1970" si="548">+Q1950*4</f>
        <v>31.46</v>
      </c>
      <c r="S1950" s="22">
        <f t="shared" ref="S1950:S1970" si="549">+O1950-P1950-R1950</f>
        <v>1746.21</v>
      </c>
      <c r="U1950" s="22">
        <v>1840.5900000000001</v>
      </c>
      <c r="V1950" s="23">
        <v>20</v>
      </c>
      <c r="W1950" s="41">
        <v>20</v>
      </c>
      <c r="X1950" s="23">
        <f t="shared" ref="X1950:X1983" si="550">+V1950-W1950</f>
        <v>0</v>
      </c>
      <c r="Y1950" s="24">
        <f t="shared" ref="Y1950:Y1983" si="551">+X1950*12</f>
        <v>0</v>
      </c>
      <c r="Z1950" s="24">
        <f t="shared" si="543"/>
        <v>234</v>
      </c>
      <c r="AA1950" s="22">
        <f t="shared" si="544"/>
        <v>7.8657692307692315</v>
      </c>
      <c r="AB1950" s="22">
        <f t="shared" ref="AB1950:AB1962" si="552">+AA1950*12</f>
        <v>94.389230769230778</v>
      </c>
      <c r="AC1950" s="22">
        <f t="shared" ref="AC1950:AC1962" si="553">+U1950-AB1950</f>
        <v>1746.2007692307693</v>
      </c>
      <c r="AD1950" s="22">
        <f t="shared" ref="AD1950:AD1983" si="554">+AC1950-S1950</f>
        <v>-9.2307692307258549E-3</v>
      </c>
      <c r="AE1950" s="24"/>
      <c r="AF1950" s="4">
        <v>94.389230769230778</v>
      </c>
      <c r="AG1950" s="4">
        <v>0</v>
      </c>
      <c r="AH1950" s="4">
        <f t="shared" ref="AH1950:AH1983" si="555">+AF1950+AG1950</f>
        <v>94.389230769230778</v>
      </c>
    </row>
    <row r="1951" spans="1:34">
      <c r="A1951" s="16" t="s">
        <v>4079</v>
      </c>
      <c r="B1951" s="16" t="s">
        <v>515</v>
      </c>
      <c r="C1951" s="16" t="s">
        <v>2851</v>
      </c>
      <c r="D1951" s="19">
        <v>44378</v>
      </c>
      <c r="E1951" s="16" t="s">
        <v>111</v>
      </c>
      <c r="F1951" s="20">
        <v>20</v>
      </c>
      <c r="G1951" s="20">
        <v>0</v>
      </c>
      <c r="H1951" s="20">
        <v>18</v>
      </c>
      <c r="I1951" s="20">
        <v>10</v>
      </c>
      <c r="J1951" s="21">
        <f t="shared" si="545"/>
        <v>226</v>
      </c>
      <c r="K1951" s="22">
        <v>1185.1099999999999</v>
      </c>
      <c r="L1951" s="19">
        <v>44804</v>
      </c>
      <c r="M1951" s="22">
        <v>69.13</v>
      </c>
      <c r="N1951" s="22">
        <v>1115.98</v>
      </c>
      <c r="O1951" s="22">
        <f t="shared" si="546"/>
        <v>1155.48</v>
      </c>
      <c r="P1951" s="22">
        <v>39.5</v>
      </c>
      <c r="Q1951" s="22">
        <f t="shared" si="547"/>
        <v>4.9375</v>
      </c>
      <c r="R1951" s="22">
        <f t="shared" si="548"/>
        <v>19.75</v>
      </c>
      <c r="S1951" s="22">
        <f t="shared" si="549"/>
        <v>1096.23</v>
      </c>
      <c r="U1951" s="22">
        <v>1155.48</v>
      </c>
      <c r="V1951" s="23">
        <v>20</v>
      </c>
      <c r="W1951" s="41">
        <v>20</v>
      </c>
      <c r="X1951" s="23">
        <f t="shared" si="550"/>
        <v>0</v>
      </c>
      <c r="Y1951" s="24">
        <f t="shared" si="551"/>
        <v>0</v>
      </c>
      <c r="Z1951" s="24">
        <f t="shared" ref="Z1951:Z1962" si="556">+J1951+Y1951+8</f>
        <v>234</v>
      </c>
      <c r="AA1951" s="22">
        <f t="shared" ref="AA1951:AA1962" si="557">+U1951/Z1951</f>
        <v>4.9379487179487178</v>
      </c>
      <c r="AB1951" s="22">
        <f t="shared" si="552"/>
        <v>59.255384615384614</v>
      </c>
      <c r="AC1951" s="22">
        <f t="shared" si="553"/>
        <v>1096.2246153846154</v>
      </c>
      <c r="AD1951" s="22">
        <f t="shared" si="554"/>
        <v>-5.3846153846279776E-3</v>
      </c>
      <c r="AE1951" s="24"/>
      <c r="AF1951" s="4">
        <v>59.255384615384614</v>
      </c>
      <c r="AG1951" s="4">
        <v>0</v>
      </c>
      <c r="AH1951" s="4">
        <f t="shared" si="555"/>
        <v>59.255384615384614</v>
      </c>
    </row>
    <row r="1952" spans="1:34">
      <c r="A1952" s="16" t="s">
        <v>4080</v>
      </c>
      <c r="B1952" s="16" t="s">
        <v>515</v>
      </c>
      <c r="C1952" s="16" t="s">
        <v>4081</v>
      </c>
      <c r="D1952" s="19">
        <v>44378</v>
      </c>
      <c r="E1952" s="16" t="s">
        <v>111</v>
      </c>
      <c r="F1952" s="20">
        <v>20</v>
      </c>
      <c r="G1952" s="20">
        <v>0</v>
      </c>
      <c r="H1952" s="20">
        <v>18</v>
      </c>
      <c r="I1952" s="20">
        <v>10</v>
      </c>
      <c r="J1952" s="21">
        <f t="shared" si="545"/>
        <v>226</v>
      </c>
      <c r="K1952" s="22">
        <v>3163.75</v>
      </c>
      <c r="L1952" s="19">
        <v>44804</v>
      </c>
      <c r="M1952" s="22">
        <v>184.55</v>
      </c>
      <c r="N1952" s="22">
        <v>2979.2</v>
      </c>
      <c r="O1952" s="22">
        <f t="shared" si="546"/>
        <v>3084.66</v>
      </c>
      <c r="P1952" s="22">
        <v>105.46</v>
      </c>
      <c r="Q1952" s="22">
        <f t="shared" si="547"/>
        <v>13.182499999999999</v>
      </c>
      <c r="R1952" s="22">
        <f t="shared" si="548"/>
        <v>52.73</v>
      </c>
      <c r="S1952" s="22">
        <f t="shared" si="549"/>
        <v>2926.47</v>
      </c>
      <c r="U1952" s="22">
        <v>3084.66</v>
      </c>
      <c r="V1952" s="23">
        <v>20</v>
      </c>
      <c r="W1952" s="41">
        <v>20</v>
      </c>
      <c r="X1952" s="23">
        <f t="shared" si="550"/>
        <v>0</v>
      </c>
      <c r="Y1952" s="24">
        <f t="shared" si="551"/>
        <v>0</v>
      </c>
      <c r="Z1952" s="24">
        <f t="shared" si="556"/>
        <v>234</v>
      </c>
      <c r="AA1952" s="22">
        <f t="shared" si="557"/>
        <v>13.182307692307692</v>
      </c>
      <c r="AB1952" s="22">
        <f t="shared" si="552"/>
        <v>158.18769230769232</v>
      </c>
      <c r="AC1952" s="22">
        <f t="shared" si="553"/>
        <v>2926.4723076923074</v>
      </c>
      <c r="AD1952" s="22">
        <f t="shared" si="554"/>
        <v>2.3076923075677769E-3</v>
      </c>
      <c r="AE1952" s="24"/>
      <c r="AF1952" s="4">
        <v>158.18769230769232</v>
      </c>
      <c r="AG1952" s="4">
        <v>0</v>
      </c>
      <c r="AH1952" s="4">
        <f t="shared" si="555"/>
        <v>158.18769230769232</v>
      </c>
    </row>
    <row r="1953" spans="1:34">
      <c r="A1953" s="16" t="s">
        <v>4082</v>
      </c>
      <c r="B1953" s="16" t="s">
        <v>515</v>
      </c>
      <c r="C1953" s="16" t="s">
        <v>2938</v>
      </c>
      <c r="D1953" s="19">
        <v>44409</v>
      </c>
      <c r="E1953" s="16" t="s">
        <v>111</v>
      </c>
      <c r="F1953" s="20">
        <v>20</v>
      </c>
      <c r="G1953" s="20">
        <v>0</v>
      </c>
      <c r="H1953" s="20">
        <v>18</v>
      </c>
      <c r="I1953" s="20">
        <v>11</v>
      </c>
      <c r="J1953" s="21">
        <f t="shared" si="545"/>
        <v>227</v>
      </c>
      <c r="K1953" s="22">
        <v>1242</v>
      </c>
      <c r="L1953" s="19">
        <v>44804</v>
      </c>
      <c r="M1953" s="22">
        <v>67.28</v>
      </c>
      <c r="N1953" s="22">
        <v>1174.72</v>
      </c>
      <c r="O1953" s="22">
        <f t="shared" si="546"/>
        <v>1216.1200000000001</v>
      </c>
      <c r="P1953" s="22">
        <v>41.4</v>
      </c>
      <c r="Q1953" s="22">
        <f t="shared" si="547"/>
        <v>5.1749999999999998</v>
      </c>
      <c r="R1953" s="22">
        <f t="shared" si="548"/>
        <v>20.7</v>
      </c>
      <c r="S1953" s="22">
        <f t="shared" si="549"/>
        <v>1154.02</v>
      </c>
      <c r="U1953" s="22">
        <v>1216.1200000000001</v>
      </c>
      <c r="V1953" s="23">
        <v>20</v>
      </c>
      <c r="W1953" s="41">
        <v>20</v>
      </c>
      <c r="X1953" s="23">
        <f t="shared" si="550"/>
        <v>0</v>
      </c>
      <c r="Y1953" s="24">
        <f t="shared" si="551"/>
        <v>0</v>
      </c>
      <c r="Z1953" s="24">
        <f t="shared" si="556"/>
        <v>235</v>
      </c>
      <c r="AA1953" s="22">
        <f t="shared" si="557"/>
        <v>5.1749787234042559</v>
      </c>
      <c r="AB1953" s="22">
        <f t="shared" si="552"/>
        <v>62.099744680851074</v>
      </c>
      <c r="AC1953" s="22">
        <f t="shared" si="553"/>
        <v>1154.0202553191491</v>
      </c>
      <c r="AD1953" s="22">
        <f t="shared" si="554"/>
        <v>2.5531914911880449E-4</v>
      </c>
      <c r="AE1953" s="24"/>
      <c r="AF1953" s="4">
        <v>62.099744680851074</v>
      </c>
      <c r="AG1953" s="4">
        <v>0</v>
      </c>
      <c r="AH1953" s="4">
        <f t="shared" si="555"/>
        <v>62.099744680851074</v>
      </c>
    </row>
    <row r="1954" spans="1:34">
      <c r="A1954" s="16" t="s">
        <v>4083</v>
      </c>
      <c r="B1954" s="16" t="s">
        <v>515</v>
      </c>
      <c r="C1954" s="16" t="s">
        <v>2938</v>
      </c>
      <c r="D1954" s="19">
        <v>44440</v>
      </c>
      <c r="E1954" s="16" t="s">
        <v>111</v>
      </c>
      <c r="F1954" s="20">
        <v>20</v>
      </c>
      <c r="G1954" s="20">
        <v>0</v>
      </c>
      <c r="H1954" s="20">
        <v>19</v>
      </c>
      <c r="I1954" s="20">
        <v>0</v>
      </c>
      <c r="J1954" s="21">
        <f t="shared" si="545"/>
        <v>228</v>
      </c>
      <c r="K1954" s="22">
        <v>558.41999999999996</v>
      </c>
      <c r="L1954" s="19">
        <v>44804</v>
      </c>
      <c r="M1954" s="22">
        <v>27.92</v>
      </c>
      <c r="N1954" s="22">
        <v>530.5</v>
      </c>
      <c r="O1954" s="22">
        <f t="shared" si="546"/>
        <v>549.11</v>
      </c>
      <c r="P1954" s="22">
        <v>18.61</v>
      </c>
      <c r="Q1954" s="22">
        <f t="shared" si="547"/>
        <v>2.3262499999999999</v>
      </c>
      <c r="R1954" s="22">
        <f t="shared" si="548"/>
        <v>9.3049999999999997</v>
      </c>
      <c r="S1954" s="22">
        <f t="shared" si="549"/>
        <v>521.19500000000005</v>
      </c>
      <c r="U1954" s="22">
        <v>549.11</v>
      </c>
      <c r="V1954" s="23">
        <v>20</v>
      </c>
      <c r="W1954" s="41">
        <v>20</v>
      </c>
      <c r="X1954" s="23">
        <f t="shared" si="550"/>
        <v>0</v>
      </c>
      <c r="Y1954" s="24">
        <f t="shared" si="551"/>
        <v>0</v>
      </c>
      <c r="Z1954" s="24">
        <f t="shared" si="556"/>
        <v>236</v>
      </c>
      <c r="AA1954" s="22">
        <f t="shared" si="557"/>
        <v>2.3267372881355932</v>
      </c>
      <c r="AB1954" s="22">
        <f t="shared" si="552"/>
        <v>27.920847457627119</v>
      </c>
      <c r="AC1954" s="22">
        <f t="shared" si="553"/>
        <v>521.18915254237288</v>
      </c>
      <c r="AD1954" s="22">
        <f t="shared" si="554"/>
        <v>-5.8474576271692058E-3</v>
      </c>
      <c r="AE1954" s="24"/>
      <c r="AF1954" s="4">
        <v>27.920847457627119</v>
      </c>
      <c r="AG1954" s="4">
        <v>0</v>
      </c>
      <c r="AH1954" s="4">
        <f t="shared" si="555"/>
        <v>27.920847457627119</v>
      </c>
    </row>
    <row r="1955" spans="1:34">
      <c r="A1955" s="16" t="s">
        <v>4084</v>
      </c>
      <c r="B1955" s="16" t="s">
        <v>515</v>
      </c>
      <c r="C1955" s="16" t="s">
        <v>2938</v>
      </c>
      <c r="D1955" s="19">
        <v>44470</v>
      </c>
      <c r="E1955" s="16" t="s">
        <v>111</v>
      </c>
      <c r="F1955" s="20">
        <v>20</v>
      </c>
      <c r="G1955" s="20">
        <v>0</v>
      </c>
      <c r="H1955" s="20">
        <v>19</v>
      </c>
      <c r="I1955" s="20">
        <v>1</v>
      </c>
      <c r="J1955" s="21">
        <f t="shared" si="545"/>
        <v>229</v>
      </c>
      <c r="K1955" s="22">
        <v>607.55999999999995</v>
      </c>
      <c r="L1955" s="19">
        <v>44804</v>
      </c>
      <c r="M1955" s="22">
        <v>27.85</v>
      </c>
      <c r="N1955" s="22">
        <v>579.71</v>
      </c>
      <c r="O1955" s="22">
        <f t="shared" si="546"/>
        <v>599.96</v>
      </c>
      <c r="P1955" s="22">
        <v>20.25</v>
      </c>
      <c r="Q1955" s="22">
        <f t="shared" si="547"/>
        <v>2.53125</v>
      </c>
      <c r="R1955" s="22">
        <f t="shared" si="548"/>
        <v>10.125</v>
      </c>
      <c r="S1955" s="22">
        <f t="shared" si="549"/>
        <v>569.58500000000004</v>
      </c>
      <c r="U1955" s="22">
        <v>599.96</v>
      </c>
      <c r="V1955" s="23">
        <v>20</v>
      </c>
      <c r="W1955" s="41">
        <v>20</v>
      </c>
      <c r="X1955" s="23">
        <f t="shared" si="550"/>
        <v>0</v>
      </c>
      <c r="Y1955" s="24">
        <f t="shared" si="551"/>
        <v>0</v>
      </c>
      <c r="Z1955" s="24">
        <f t="shared" si="556"/>
        <v>237</v>
      </c>
      <c r="AA1955" s="22">
        <f t="shared" si="557"/>
        <v>2.5314767932489453</v>
      </c>
      <c r="AB1955" s="22">
        <f t="shared" si="552"/>
        <v>30.377721518987343</v>
      </c>
      <c r="AC1955" s="22">
        <f t="shared" si="553"/>
        <v>569.58227848101274</v>
      </c>
      <c r="AD1955" s="22">
        <f t="shared" si="554"/>
        <v>-2.7215189873004419E-3</v>
      </c>
      <c r="AE1955" s="24"/>
      <c r="AF1955" s="4">
        <v>30.377721518987343</v>
      </c>
      <c r="AG1955" s="4">
        <v>0</v>
      </c>
      <c r="AH1955" s="4">
        <f t="shared" si="555"/>
        <v>30.377721518987343</v>
      </c>
    </row>
    <row r="1956" spans="1:34">
      <c r="A1956" s="16" t="s">
        <v>4085</v>
      </c>
      <c r="B1956" s="16" t="s">
        <v>515</v>
      </c>
      <c r="C1956" s="16" t="s">
        <v>4086</v>
      </c>
      <c r="D1956" s="19">
        <v>44470</v>
      </c>
      <c r="E1956" s="16" t="s">
        <v>111</v>
      </c>
      <c r="F1956" s="20">
        <v>20</v>
      </c>
      <c r="G1956" s="20">
        <v>0</v>
      </c>
      <c r="H1956" s="20">
        <v>19</v>
      </c>
      <c r="I1956" s="20">
        <v>1</v>
      </c>
      <c r="J1956" s="21">
        <f t="shared" si="545"/>
        <v>229</v>
      </c>
      <c r="K1956" s="22">
        <v>1322.22</v>
      </c>
      <c r="L1956" s="19">
        <v>44804</v>
      </c>
      <c r="M1956" s="22">
        <v>60.6</v>
      </c>
      <c r="N1956" s="22">
        <v>1261.6199999999999</v>
      </c>
      <c r="O1956" s="22">
        <f t="shared" si="546"/>
        <v>1305.6899999999998</v>
      </c>
      <c r="P1956" s="22">
        <v>44.07</v>
      </c>
      <c r="Q1956" s="22">
        <f t="shared" si="547"/>
        <v>5.50875</v>
      </c>
      <c r="R1956" s="22">
        <f t="shared" si="548"/>
        <v>22.035</v>
      </c>
      <c r="S1956" s="22">
        <f t="shared" si="549"/>
        <v>1239.5849999999998</v>
      </c>
      <c r="U1956" s="22">
        <v>1305.6899999999998</v>
      </c>
      <c r="V1956" s="23">
        <v>20</v>
      </c>
      <c r="W1956" s="41">
        <v>20</v>
      </c>
      <c r="X1956" s="23">
        <f t="shared" si="550"/>
        <v>0</v>
      </c>
      <c r="Y1956" s="24">
        <f t="shared" si="551"/>
        <v>0</v>
      </c>
      <c r="Z1956" s="24">
        <f t="shared" si="556"/>
        <v>237</v>
      </c>
      <c r="AA1956" s="22">
        <f t="shared" si="557"/>
        <v>5.509240506329113</v>
      </c>
      <c r="AB1956" s="22">
        <f t="shared" si="552"/>
        <v>66.110886075949352</v>
      </c>
      <c r="AC1956" s="22">
        <f t="shared" si="553"/>
        <v>1239.5791139240505</v>
      </c>
      <c r="AD1956" s="22">
        <f t="shared" si="554"/>
        <v>-5.8860759493200021E-3</v>
      </c>
      <c r="AE1956" s="24"/>
      <c r="AF1956" s="4">
        <v>66.110886075949352</v>
      </c>
      <c r="AG1956" s="4">
        <v>0</v>
      </c>
      <c r="AH1956" s="4">
        <f t="shared" si="555"/>
        <v>66.110886075949352</v>
      </c>
    </row>
    <row r="1957" spans="1:34">
      <c r="A1957" s="16" t="s">
        <v>4087</v>
      </c>
      <c r="B1957" s="16" t="s">
        <v>515</v>
      </c>
      <c r="C1957" s="16" t="s">
        <v>2938</v>
      </c>
      <c r="D1957" s="19">
        <v>44501</v>
      </c>
      <c r="E1957" s="16" t="s">
        <v>111</v>
      </c>
      <c r="F1957" s="20">
        <v>20</v>
      </c>
      <c r="G1957" s="20">
        <v>0</v>
      </c>
      <c r="H1957" s="20">
        <v>19</v>
      </c>
      <c r="I1957" s="20">
        <v>2</v>
      </c>
      <c r="J1957" s="21">
        <f t="shared" si="545"/>
        <v>230</v>
      </c>
      <c r="K1957" s="22">
        <v>2612.56</v>
      </c>
      <c r="L1957" s="19">
        <v>44804</v>
      </c>
      <c r="M1957" s="22">
        <v>108.85</v>
      </c>
      <c r="N1957" s="22">
        <v>2503.71</v>
      </c>
      <c r="O1957" s="22">
        <f t="shared" si="546"/>
        <v>2590.79</v>
      </c>
      <c r="P1957" s="22">
        <v>87.08</v>
      </c>
      <c r="Q1957" s="22">
        <f t="shared" si="547"/>
        <v>10.885</v>
      </c>
      <c r="R1957" s="22">
        <f t="shared" si="548"/>
        <v>43.54</v>
      </c>
      <c r="S1957" s="22">
        <f t="shared" si="549"/>
        <v>2460.17</v>
      </c>
      <c r="U1957" s="22">
        <v>2590.79</v>
      </c>
      <c r="V1957" s="23">
        <v>20</v>
      </c>
      <c r="W1957" s="41">
        <v>20</v>
      </c>
      <c r="X1957" s="23">
        <f t="shared" si="550"/>
        <v>0</v>
      </c>
      <c r="Y1957" s="24">
        <f t="shared" si="551"/>
        <v>0</v>
      </c>
      <c r="Z1957" s="24">
        <f t="shared" si="556"/>
        <v>238</v>
      </c>
      <c r="AA1957" s="22">
        <f t="shared" si="557"/>
        <v>10.885672268907562</v>
      </c>
      <c r="AB1957" s="22">
        <f t="shared" si="552"/>
        <v>130.62806722689075</v>
      </c>
      <c r="AC1957" s="22">
        <f t="shared" si="553"/>
        <v>2460.1619327731091</v>
      </c>
      <c r="AD1957" s="22">
        <f t="shared" si="554"/>
        <v>-8.0672268909438571E-3</v>
      </c>
      <c r="AE1957" s="24"/>
      <c r="AF1957" s="4">
        <v>130.62806722689075</v>
      </c>
      <c r="AG1957" s="4">
        <v>0</v>
      </c>
      <c r="AH1957" s="4">
        <f t="shared" si="555"/>
        <v>130.62806722689075</v>
      </c>
    </row>
    <row r="1958" spans="1:34">
      <c r="A1958" s="16" t="s">
        <v>4088</v>
      </c>
      <c r="B1958" s="16" t="s">
        <v>515</v>
      </c>
      <c r="C1958" s="16" t="s">
        <v>2938</v>
      </c>
      <c r="D1958" s="19">
        <v>44531</v>
      </c>
      <c r="E1958" s="16" t="s">
        <v>111</v>
      </c>
      <c r="F1958" s="20">
        <v>20</v>
      </c>
      <c r="G1958" s="20">
        <v>0</v>
      </c>
      <c r="H1958" s="20">
        <v>19</v>
      </c>
      <c r="I1958" s="20">
        <v>3</v>
      </c>
      <c r="J1958" s="21">
        <f t="shared" si="545"/>
        <v>231</v>
      </c>
      <c r="K1958" s="22">
        <v>908.71</v>
      </c>
      <c r="L1958" s="19">
        <v>44804</v>
      </c>
      <c r="M1958" s="22">
        <v>34.08</v>
      </c>
      <c r="N1958" s="22">
        <v>874.63</v>
      </c>
      <c r="O1958" s="22">
        <f t="shared" si="546"/>
        <v>904.92</v>
      </c>
      <c r="P1958" s="22">
        <v>30.29</v>
      </c>
      <c r="Q1958" s="22">
        <f t="shared" si="547"/>
        <v>3.7862499999999999</v>
      </c>
      <c r="R1958" s="22">
        <f t="shared" si="548"/>
        <v>15.145</v>
      </c>
      <c r="S1958" s="22">
        <f t="shared" si="549"/>
        <v>859.48500000000001</v>
      </c>
      <c r="U1958" s="22">
        <v>904.92</v>
      </c>
      <c r="V1958" s="23">
        <v>20</v>
      </c>
      <c r="W1958" s="41">
        <v>20</v>
      </c>
      <c r="X1958" s="23">
        <f t="shared" si="550"/>
        <v>0</v>
      </c>
      <c r="Y1958" s="24">
        <f t="shared" si="551"/>
        <v>0</v>
      </c>
      <c r="Z1958" s="24">
        <f t="shared" si="556"/>
        <v>239</v>
      </c>
      <c r="AA1958" s="22">
        <f t="shared" si="557"/>
        <v>3.7862761506276148</v>
      </c>
      <c r="AB1958" s="22">
        <f t="shared" si="552"/>
        <v>45.435313807531379</v>
      </c>
      <c r="AC1958" s="22">
        <f t="shared" si="553"/>
        <v>859.48468619246853</v>
      </c>
      <c r="AD1958" s="22">
        <f t="shared" si="554"/>
        <v>-3.1380753148368967E-4</v>
      </c>
      <c r="AE1958" s="24"/>
      <c r="AF1958" s="4">
        <v>45.435313807531379</v>
      </c>
      <c r="AG1958" s="4">
        <v>0</v>
      </c>
      <c r="AH1958" s="4">
        <f t="shared" si="555"/>
        <v>45.435313807531379</v>
      </c>
    </row>
    <row r="1959" spans="1:34">
      <c r="A1959" s="16" t="s">
        <v>4089</v>
      </c>
      <c r="B1959" s="16" t="s">
        <v>515</v>
      </c>
      <c r="C1959" s="16" t="s">
        <v>2938</v>
      </c>
      <c r="D1959" s="19">
        <v>44562</v>
      </c>
      <c r="E1959" s="16" t="s">
        <v>111</v>
      </c>
      <c r="F1959" s="20">
        <v>20</v>
      </c>
      <c r="G1959" s="20">
        <v>0</v>
      </c>
      <c r="H1959" s="20">
        <v>19</v>
      </c>
      <c r="I1959" s="20">
        <v>4</v>
      </c>
      <c r="J1959" s="21">
        <f t="shared" si="545"/>
        <v>232</v>
      </c>
      <c r="K1959" s="22">
        <v>1904.61</v>
      </c>
      <c r="L1959" s="19">
        <v>44804</v>
      </c>
      <c r="M1959" s="22">
        <v>63.48</v>
      </c>
      <c r="N1959" s="22">
        <v>1841.13</v>
      </c>
      <c r="O1959" s="22">
        <f t="shared" si="546"/>
        <v>1904.6100000000001</v>
      </c>
      <c r="P1959" s="22">
        <v>63.48</v>
      </c>
      <c r="Q1959" s="22">
        <f t="shared" si="547"/>
        <v>7.9349999999999996</v>
      </c>
      <c r="R1959" s="22">
        <f t="shared" si="548"/>
        <v>31.74</v>
      </c>
      <c r="S1959" s="22">
        <f t="shared" si="549"/>
        <v>1809.39</v>
      </c>
      <c r="U1959" s="22">
        <v>1904.6100000000001</v>
      </c>
      <c r="V1959" s="23">
        <v>20</v>
      </c>
      <c r="W1959" s="41">
        <v>20</v>
      </c>
      <c r="X1959" s="23">
        <f t="shared" si="550"/>
        <v>0</v>
      </c>
      <c r="Y1959" s="24">
        <f t="shared" si="551"/>
        <v>0</v>
      </c>
      <c r="Z1959" s="24">
        <f t="shared" si="556"/>
        <v>240</v>
      </c>
      <c r="AA1959" s="22">
        <f t="shared" si="557"/>
        <v>7.9358750000000002</v>
      </c>
      <c r="AB1959" s="22">
        <f t="shared" si="552"/>
        <v>95.230500000000006</v>
      </c>
      <c r="AC1959" s="22">
        <f t="shared" si="553"/>
        <v>1809.3795</v>
      </c>
      <c r="AD1959" s="22">
        <f t="shared" si="554"/>
        <v>-1.0500000000092768E-2</v>
      </c>
      <c r="AE1959" s="24"/>
      <c r="AF1959" s="4">
        <v>95.230500000000006</v>
      </c>
      <c r="AG1959" s="4">
        <v>0</v>
      </c>
      <c r="AH1959" s="4">
        <f t="shared" si="555"/>
        <v>95.230500000000006</v>
      </c>
    </row>
    <row r="1960" spans="1:34">
      <c r="A1960" s="16" t="s">
        <v>4090</v>
      </c>
      <c r="B1960" s="16" t="s">
        <v>515</v>
      </c>
      <c r="C1960" s="16" t="s">
        <v>4091</v>
      </c>
      <c r="D1960" s="19">
        <v>44562</v>
      </c>
      <c r="E1960" s="16" t="s">
        <v>111</v>
      </c>
      <c r="F1960" s="20">
        <v>20</v>
      </c>
      <c r="G1960" s="20">
        <v>0</v>
      </c>
      <c r="H1960" s="20">
        <v>19</v>
      </c>
      <c r="I1960" s="20">
        <v>4</v>
      </c>
      <c r="J1960" s="21">
        <f t="shared" si="545"/>
        <v>232</v>
      </c>
      <c r="K1960" s="22">
        <v>11670.84</v>
      </c>
      <c r="L1960" s="19">
        <v>44804</v>
      </c>
      <c r="M1960" s="22">
        <v>389.02</v>
      </c>
      <c r="N1960" s="22">
        <v>11281.82</v>
      </c>
      <c r="O1960" s="22">
        <f t="shared" si="546"/>
        <v>11670.84</v>
      </c>
      <c r="P1960" s="22">
        <v>389.02</v>
      </c>
      <c r="Q1960" s="22">
        <f t="shared" si="547"/>
        <v>48.627499999999998</v>
      </c>
      <c r="R1960" s="22">
        <f t="shared" si="548"/>
        <v>194.51</v>
      </c>
      <c r="S1960" s="22">
        <f t="shared" si="549"/>
        <v>11087.31</v>
      </c>
      <c r="U1960" s="22">
        <v>11670.84</v>
      </c>
      <c r="V1960" s="23">
        <v>20</v>
      </c>
      <c r="W1960" s="41">
        <v>20</v>
      </c>
      <c r="X1960" s="23">
        <f t="shared" si="550"/>
        <v>0</v>
      </c>
      <c r="Y1960" s="24">
        <f t="shared" si="551"/>
        <v>0</v>
      </c>
      <c r="Z1960" s="24">
        <f t="shared" si="556"/>
        <v>240</v>
      </c>
      <c r="AA1960" s="22">
        <f t="shared" si="557"/>
        <v>48.628500000000003</v>
      </c>
      <c r="AB1960" s="22">
        <f t="shared" si="552"/>
        <v>583.54200000000003</v>
      </c>
      <c r="AC1960" s="22">
        <f t="shared" si="553"/>
        <v>11087.298000000001</v>
      </c>
      <c r="AD1960" s="22">
        <f t="shared" si="554"/>
        <v>-1.1999999998806743E-2</v>
      </c>
      <c r="AE1960" s="24"/>
      <c r="AF1960" s="4">
        <v>583.54200000000003</v>
      </c>
      <c r="AG1960" s="4">
        <v>0</v>
      </c>
      <c r="AH1960" s="4">
        <f t="shared" si="555"/>
        <v>583.54200000000003</v>
      </c>
    </row>
    <row r="1961" spans="1:34">
      <c r="A1961" s="16" t="s">
        <v>4092</v>
      </c>
      <c r="B1961" s="16" t="s">
        <v>515</v>
      </c>
      <c r="C1961" s="16" t="s">
        <v>4093</v>
      </c>
      <c r="D1961" s="19">
        <v>44562</v>
      </c>
      <c r="E1961" s="16" t="s">
        <v>111</v>
      </c>
      <c r="F1961" s="20">
        <v>20</v>
      </c>
      <c r="G1961" s="20">
        <v>0</v>
      </c>
      <c r="H1961" s="20">
        <v>19</v>
      </c>
      <c r="I1961" s="20">
        <v>4</v>
      </c>
      <c r="J1961" s="21">
        <f t="shared" si="545"/>
        <v>232</v>
      </c>
      <c r="K1961" s="22">
        <v>5256.01</v>
      </c>
      <c r="L1961" s="19">
        <v>44804</v>
      </c>
      <c r="M1961" s="22">
        <v>175.2</v>
      </c>
      <c r="N1961" s="22">
        <v>5080.8100000000004</v>
      </c>
      <c r="O1961" s="22">
        <f t="shared" si="546"/>
        <v>5256.01</v>
      </c>
      <c r="P1961" s="22">
        <v>175.2</v>
      </c>
      <c r="Q1961" s="22">
        <f t="shared" si="547"/>
        <v>21.9</v>
      </c>
      <c r="R1961" s="22">
        <f t="shared" si="548"/>
        <v>87.6</v>
      </c>
      <c r="S1961" s="22">
        <f t="shared" si="549"/>
        <v>4993.21</v>
      </c>
      <c r="U1961" s="22">
        <v>5256.01</v>
      </c>
      <c r="V1961" s="23">
        <v>20</v>
      </c>
      <c r="W1961" s="41">
        <v>20</v>
      </c>
      <c r="X1961" s="23">
        <f t="shared" si="550"/>
        <v>0</v>
      </c>
      <c r="Y1961" s="24">
        <f t="shared" si="551"/>
        <v>0</v>
      </c>
      <c r="Z1961" s="24">
        <f t="shared" si="556"/>
        <v>240</v>
      </c>
      <c r="AA1961" s="22">
        <f t="shared" si="557"/>
        <v>21.900041666666667</v>
      </c>
      <c r="AB1961" s="22">
        <f t="shared" si="552"/>
        <v>262.8005</v>
      </c>
      <c r="AC1961" s="22">
        <f t="shared" si="553"/>
        <v>4993.2094999999999</v>
      </c>
      <c r="AD1961" s="22">
        <f t="shared" si="554"/>
        <v>-5.0000000010186341E-4</v>
      </c>
      <c r="AE1961" s="24"/>
      <c r="AF1961" s="4">
        <v>262.8005</v>
      </c>
      <c r="AG1961" s="4">
        <v>0</v>
      </c>
      <c r="AH1961" s="4">
        <f t="shared" si="555"/>
        <v>262.8005</v>
      </c>
    </row>
    <row r="1962" spans="1:34">
      <c r="A1962" s="16" t="s">
        <v>4094</v>
      </c>
      <c r="B1962" s="16" t="s">
        <v>515</v>
      </c>
      <c r="C1962" s="16" t="s">
        <v>4095</v>
      </c>
      <c r="D1962" s="19">
        <v>44562</v>
      </c>
      <c r="E1962" s="16" t="s">
        <v>111</v>
      </c>
      <c r="F1962" s="20">
        <v>20</v>
      </c>
      <c r="G1962" s="20">
        <v>0</v>
      </c>
      <c r="H1962" s="20">
        <v>19</v>
      </c>
      <c r="I1962" s="20">
        <v>4</v>
      </c>
      <c r="J1962" s="21">
        <f t="shared" si="545"/>
        <v>232</v>
      </c>
      <c r="K1962" s="22">
        <v>4862.79</v>
      </c>
      <c r="L1962" s="19">
        <v>44804</v>
      </c>
      <c r="M1962" s="22">
        <v>162.09</v>
      </c>
      <c r="N1962" s="22">
        <v>4700.7</v>
      </c>
      <c r="O1962" s="22">
        <f t="shared" si="546"/>
        <v>4862.79</v>
      </c>
      <c r="P1962" s="22">
        <v>162.09</v>
      </c>
      <c r="Q1962" s="22">
        <f t="shared" si="547"/>
        <v>20.26125</v>
      </c>
      <c r="R1962" s="22">
        <f t="shared" si="548"/>
        <v>81.045000000000002</v>
      </c>
      <c r="S1962" s="22">
        <f t="shared" si="549"/>
        <v>4619.6549999999997</v>
      </c>
      <c r="U1962" s="22">
        <v>4862.79</v>
      </c>
      <c r="V1962" s="23">
        <v>20</v>
      </c>
      <c r="W1962" s="41">
        <v>20</v>
      </c>
      <c r="X1962" s="23">
        <f t="shared" si="550"/>
        <v>0</v>
      </c>
      <c r="Y1962" s="24">
        <f t="shared" si="551"/>
        <v>0</v>
      </c>
      <c r="Z1962" s="24">
        <f t="shared" si="556"/>
        <v>240</v>
      </c>
      <c r="AA1962" s="22">
        <f t="shared" si="557"/>
        <v>20.261624999999999</v>
      </c>
      <c r="AB1962" s="22">
        <f t="shared" si="552"/>
        <v>243.1395</v>
      </c>
      <c r="AC1962" s="22">
        <f t="shared" si="553"/>
        <v>4619.6504999999997</v>
      </c>
      <c r="AD1962" s="22">
        <f t="shared" si="554"/>
        <v>-4.500000000007276E-3</v>
      </c>
      <c r="AE1962" s="24"/>
      <c r="AF1962" s="4">
        <v>243.1395</v>
      </c>
      <c r="AG1962" s="4">
        <v>0</v>
      </c>
      <c r="AH1962" s="4">
        <f t="shared" si="555"/>
        <v>243.1395</v>
      </c>
    </row>
    <row r="1963" spans="1:34">
      <c r="A1963" s="16" t="s">
        <v>4096</v>
      </c>
      <c r="B1963" s="16" t="s">
        <v>515</v>
      </c>
      <c r="C1963" s="16" t="s">
        <v>2938</v>
      </c>
      <c r="D1963" s="19">
        <v>44593</v>
      </c>
      <c r="E1963" s="16" t="s">
        <v>111</v>
      </c>
      <c r="F1963" s="20">
        <v>20</v>
      </c>
      <c r="G1963" s="20">
        <v>0</v>
      </c>
      <c r="H1963" s="20">
        <v>19</v>
      </c>
      <c r="I1963" s="20">
        <v>5</v>
      </c>
      <c r="J1963" s="21">
        <f t="shared" si="545"/>
        <v>233</v>
      </c>
      <c r="K1963" s="22">
        <v>286.37</v>
      </c>
      <c r="L1963" s="19">
        <v>44804</v>
      </c>
      <c r="M1963" s="22">
        <v>8.35</v>
      </c>
      <c r="N1963" s="22">
        <v>278.02</v>
      </c>
      <c r="O1963" s="22">
        <f t="shared" si="546"/>
        <v>286.37</v>
      </c>
      <c r="P1963" s="22">
        <v>8.35</v>
      </c>
      <c r="Q1963" s="22">
        <f>+P1963/7</f>
        <v>1.1928571428571428</v>
      </c>
      <c r="R1963" s="22">
        <f t="shared" si="548"/>
        <v>4.7714285714285714</v>
      </c>
      <c r="S1963" s="22">
        <f t="shared" si="549"/>
        <v>273.24857142857144</v>
      </c>
      <c r="U1963" s="22">
        <v>286.37</v>
      </c>
      <c r="V1963" s="23">
        <v>20</v>
      </c>
      <c r="W1963" s="41">
        <v>20</v>
      </c>
      <c r="X1963" s="23">
        <f t="shared" si="550"/>
        <v>0</v>
      </c>
      <c r="Y1963" s="24">
        <f t="shared" si="551"/>
        <v>0</v>
      </c>
      <c r="Z1963" s="24">
        <f>+V1963*12</f>
        <v>240</v>
      </c>
      <c r="AA1963" s="22">
        <f>+U1963/Z1963</f>
        <v>1.1932083333333334</v>
      </c>
      <c r="AB1963" s="22">
        <f>+AA1963*11</f>
        <v>13.125291666666667</v>
      </c>
      <c r="AC1963" s="22">
        <f>+U1963-AB1963</f>
        <v>273.24470833333334</v>
      </c>
      <c r="AD1963" s="22">
        <f t="shared" si="554"/>
        <v>-3.8630952381026873E-3</v>
      </c>
      <c r="AE1963" s="24"/>
      <c r="AF1963" s="4">
        <v>13.125291666666667</v>
      </c>
      <c r="AG1963" s="4">
        <v>0</v>
      </c>
      <c r="AH1963" s="4">
        <f t="shared" si="555"/>
        <v>13.125291666666667</v>
      </c>
    </row>
    <row r="1964" spans="1:34">
      <c r="A1964" s="16" t="s">
        <v>4097</v>
      </c>
      <c r="B1964" s="16" t="s">
        <v>515</v>
      </c>
      <c r="C1964" s="16" t="s">
        <v>2938</v>
      </c>
      <c r="D1964" s="19">
        <v>44621</v>
      </c>
      <c r="E1964" s="16" t="s">
        <v>111</v>
      </c>
      <c r="F1964" s="20">
        <v>20</v>
      </c>
      <c r="G1964" s="20">
        <v>0</v>
      </c>
      <c r="H1964" s="20">
        <v>19</v>
      </c>
      <c r="I1964" s="20">
        <v>6</v>
      </c>
      <c r="J1964" s="21">
        <f t="shared" si="545"/>
        <v>234</v>
      </c>
      <c r="K1964" s="22">
        <v>613.9</v>
      </c>
      <c r="L1964" s="19">
        <v>44804</v>
      </c>
      <c r="M1964" s="22">
        <v>15.34</v>
      </c>
      <c r="N1964" s="22">
        <v>598.55999999999995</v>
      </c>
      <c r="O1964" s="22">
        <f t="shared" si="546"/>
        <v>613.9</v>
      </c>
      <c r="P1964" s="22">
        <v>15.34</v>
      </c>
      <c r="Q1964" s="22">
        <f>+P1964/6</f>
        <v>2.5566666666666666</v>
      </c>
      <c r="R1964" s="22">
        <f t="shared" si="548"/>
        <v>10.226666666666667</v>
      </c>
      <c r="S1964" s="22">
        <f t="shared" si="549"/>
        <v>588.33333333333326</v>
      </c>
      <c r="U1964" s="22">
        <v>613.9</v>
      </c>
      <c r="V1964" s="23">
        <v>20</v>
      </c>
      <c r="W1964" s="41">
        <v>20</v>
      </c>
      <c r="X1964" s="23">
        <f t="shared" si="550"/>
        <v>0</v>
      </c>
      <c r="Y1964" s="24">
        <f t="shared" si="551"/>
        <v>0</v>
      </c>
      <c r="Z1964" s="24">
        <f t="shared" ref="Z1964:Z1983" si="558">+V1964*12</f>
        <v>240</v>
      </c>
      <c r="AA1964" s="22">
        <f t="shared" ref="AA1964:AA1983" si="559">+U1964/Z1964</f>
        <v>2.5579166666666664</v>
      </c>
      <c r="AB1964" s="22">
        <f>+AA1964*10</f>
        <v>25.579166666666666</v>
      </c>
      <c r="AC1964" s="22">
        <f t="shared" ref="AC1964:AC1977" si="560">+U1964-AB1964</f>
        <v>588.32083333333333</v>
      </c>
      <c r="AD1964" s="22">
        <f t="shared" si="554"/>
        <v>-1.2499999999931788E-2</v>
      </c>
      <c r="AE1964" s="24"/>
      <c r="AF1964" s="4">
        <v>25.579166666666666</v>
      </c>
      <c r="AG1964" s="4">
        <v>0</v>
      </c>
      <c r="AH1964" s="4">
        <f t="shared" si="555"/>
        <v>25.579166666666666</v>
      </c>
    </row>
    <row r="1965" spans="1:34">
      <c r="A1965" s="16" t="s">
        <v>4098</v>
      </c>
      <c r="B1965" s="16" t="s">
        <v>515</v>
      </c>
      <c r="C1965" s="16" t="s">
        <v>2938</v>
      </c>
      <c r="D1965" s="19">
        <v>44652</v>
      </c>
      <c r="E1965" s="16" t="s">
        <v>111</v>
      </c>
      <c r="F1965" s="20">
        <v>20</v>
      </c>
      <c r="G1965" s="20">
        <v>0</v>
      </c>
      <c r="H1965" s="20">
        <v>19</v>
      </c>
      <c r="I1965" s="20">
        <v>7</v>
      </c>
      <c r="J1965" s="21">
        <f t="shared" si="545"/>
        <v>235</v>
      </c>
      <c r="K1965" s="22">
        <v>1079.28</v>
      </c>
      <c r="L1965" s="19">
        <v>44804</v>
      </c>
      <c r="M1965" s="22">
        <v>22.48</v>
      </c>
      <c r="N1965" s="22">
        <v>1056.8</v>
      </c>
      <c r="O1965" s="22">
        <f t="shared" si="546"/>
        <v>1079.28</v>
      </c>
      <c r="P1965" s="22">
        <v>22.48</v>
      </c>
      <c r="Q1965" s="22">
        <f>+P1965/5</f>
        <v>4.4960000000000004</v>
      </c>
      <c r="R1965" s="22">
        <f t="shared" si="548"/>
        <v>17.984000000000002</v>
      </c>
      <c r="S1965" s="22">
        <f t="shared" si="549"/>
        <v>1038.816</v>
      </c>
      <c r="U1965" s="22">
        <v>1079.28</v>
      </c>
      <c r="V1965" s="23">
        <v>20</v>
      </c>
      <c r="W1965" s="41">
        <v>20</v>
      </c>
      <c r="X1965" s="23">
        <f t="shared" si="550"/>
        <v>0</v>
      </c>
      <c r="Y1965" s="24">
        <f t="shared" si="551"/>
        <v>0</v>
      </c>
      <c r="Z1965" s="24">
        <f t="shared" si="558"/>
        <v>240</v>
      </c>
      <c r="AA1965" s="22">
        <f t="shared" si="559"/>
        <v>4.4969999999999999</v>
      </c>
      <c r="AB1965" s="22">
        <f>+AA1965*9</f>
        <v>40.472999999999999</v>
      </c>
      <c r="AC1965" s="22">
        <f t="shared" si="560"/>
        <v>1038.807</v>
      </c>
      <c r="AD1965" s="22">
        <f t="shared" si="554"/>
        <v>-9.0000000000145519E-3</v>
      </c>
      <c r="AE1965" s="24"/>
      <c r="AF1965" s="4">
        <v>40.472999999999999</v>
      </c>
      <c r="AG1965" s="4">
        <v>0</v>
      </c>
      <c r="AH1965" s="4">
        <f t="shared" si="555"/>
        <v>40.472999999999999</v>
      </c>
    </row>
    <row r="1966" spans="1:34">
      <c r="A1966" s="16" t="s">
        <v>4099</v>
      </c>
      <c r="B1966" s="16" t="s">
        <v>515</v>
      </c>
      <c r="C1966" s="16" t="s">
        <v>2988</v>
      </c>
      <c r="D1966" s="19">
        <v>44652</v>
      </c>
      <c r="E1966" s="16" t="s">
        <v>111</v>
      </c>
      <c r="F1966" s="20">
        <v>20</v>
      </c>
      <c r="G1966" s="20">
        <v>0</v>
      </c>
      <c r="H1966" s="20">
        <v>19</v>
      </c>
      <c r="I1966" s="20">
        <v>7</v>
      </c>
      <c r="J1966" s="21">
        <f t="shared" si="545"/>
        <v>235</v>
      </c>
      <c r="K1966" s="22">
        <v>2805.83</v>
      </c>
      <c r="L1966" s="19">
        <v>44804</v>
      </c>
      <c r="M1966" s="22">
        <v>58.45</v>
      </c>
      <c r="N1966" s="22">
        <v>2747.38</v>
      </c>
      <c r="O1966" s="22">
        <f t="shared" si="546"/>
        <v>2805.83</v>
      </c>
      <c r="P1966" s="22">
        <v>58.45</v>
      </c>
      <c r="Q1966" s="22">
        <f>+P1966/5</f>
        <v>11.690000000000001</v>
      </c>
      <c r="R1966" s="22">
        <f t="shared" si="548"/>
        <v>46.760000000000005</v>
      </c>
      <c r="S1966" s="22">
        <f t="shared" si="549"/>
        <v>2700.62</v>
      </c>
      <c r="U1966" s="22">
        <v>2805.83</v>
      </c>
      <c r="V1966" s="23">
        <v>20</v>
      </c>
      <c r="W1966" s="41">
        <v>20</v>
      </c>
      <c r="X1966" s="23">
        <f t="shared" si="550"/>
        <v>0</v>
      </c>
      <c r="Y1966" s="24">
        <f t="shared" si="551"/>
        <v>0</v>
      </c>
      <c r="Z1966" s="24">
        <f t="shared" si="558"/>
        <v>240</v>
      </c>
      <c r="AA1966" s="22">
        <f t="shared" si="559"/>
        <v>11.690958333333333</v>
      </c>
      <c r="AB1966" s="22">
        <f>+AA1966*9</f>
        <v>105.21862499999999</v>
      </c>
      <c r="AC1966" s="22">
        <f t="shared" si="560"/>
        <v>2700.611375</v>
      </c>
      <c r="AD1966" s="22">
        <f t="shared" si="554"/>
        <v>-8.6249999999381544E-3</v>
      </c>
      <c r="AE1966" s="24"/>
      <c r="AF1966" s="4">
        <v>105.21862499999999</v>
      </c>
      <c r="AG1966" s="4">
        <v>0</v>
      </c>
      <c r="AH1966" s="4">
        <f t="shared" si="555"/>
        <v>105.21862499999999</v>
      </c>
    </row>
    <row r="1967" spans="1:34">
      <c r="A1967" s="16" t="s">
        <v>4100</v>
      </c>
      <c r="B1967" s="16" t="s">
        <v>515</v>
      </c>
      <c r="C1967" s="16" t="s">
        <v>2938</v>
      </c>
      <c r="D1967" s="19">
        <v>44713</v>
      </c>
      <c r="E1967" s="16" t="s">
        <v>111</v>
      </c>
      <c r="F1967" s="20">
        <v>20</v>
      </c>
      <c r="G1967" s="20">
        <v>0</v>
      </c>
      <c r="H1967" s="20">
        <v>19</v>
      </c>
      <c r="I1967" s="20">
        <v>9</v>
      </c>
      <c r="J1967" s="21">
        <f t="shared" si="545"/>
        <v>237</v>
      </c>
      <c r="K1967" s="22">
        <v>364.4</v>
      </c>
      <c r="L1967" s="19">
        <v>44804</v>
      </c>
      <c r="M1967" s="22">
        <v>4.55</v>
      </c>
      <c r="N1967" s="22">
        <v>359.85</v>
      </c>
      <c r="O1967" s="22">
        <f t="shared" si="546"/>
        <v>364.40000000000003</v>
      </c>
      <c r="P1967" s="22">
        <v>4.55</v>
      </c>
      <c r="Q1967" s="22">
        <f>+P1967/3</f>
        <v>1.5166666666666666</v>
      </c>
      <c r="R1967" s="22">
        <f t="shared" si="548"/>
        <v>6.0666666666666664</v>
      </c>
      <c r="S1967" s="22">
        <f t="shared" si="549"/>
        <v>353.78333333333336</v>
      </c>
      <c r="U1967" s="22">
        <v>364.40000000000003</v>
      </c>
      <c r="V1967" s="23">
        <v>20</v>
      </c>
      <c r="W1967" s="41">
        <v>20</v>
      </c>
      <c r="X1967" s="23">
        <f t="shared" si="550"/>
        <v>0</v>
      </c>
      <c r="Y1967" s="24">
        <f t="shared" si="551"/>
        <v>0</v>
      </c>
      <c r="Z1967" s="24">
        <f t="shared" si="558"/>
        <v>240</v>
      </c>
      <c r="AA1967" s="22">
        <f t="shared" si="559"/>
        <v>1.5183333333333335</v>
      </c>
      <c r="AB1967" s="22">
        <f>+AA1967*7</f>
        <v>10.628333333333334</v>
      </c>
      <c r="AC1967" s="22">
        <f t="shared" si="560"/>
        <v>353.7716666666667</v>
      </c>
      <c r="AD1967" s="22">
        <f t="shared" si="554"/>
        <v>-1.1666666666656056E-2</v>
      </c>
      <c r="AE1967" s="24"/>
      <c r="AF1967" s="4">
        <v>10.628333333333334</v>
      </c>
      <c r="AG1967" s="4">
        <v>0</v>
      </c>
      <c r="AH1967" s="4">
        <f t="shared" si="555"/>
        <v>10.628333333333334</v>
      </c>
    </row>
    <row r="1968" spans="1:34">
      <c r="A1968" s="16" t="s">
        <v>4101</v>
      </c>
      <c r="B1968" s="16" t="s">
        <v>515</v>
      </c>
      <c r="C1968" s="16" t="s">
        <v>2938</v>
      </c>
      <c r="D1968" s="19">
        <v>44743</v>
      </c>
      <c r="E1968" s="16" t="s">
        <v>111</v>
      </c>
      <c r="F1968" s="20">
        <v>20</v>
      </c>
      <c r="G1968" s="20">
        <v>0</v>
      </c>
      <c r="H1968" s="20">
        <v>19</v>
      </c>
      <c r="I1968" s="20">
        <v>10</v>
      </c>
      <c r="J1968" s="21">
        <f t="shared" si="545"/>
        <v>238</v>
      </c>
      <c r="K1968" s="22">
        <v>1467.66</v>
      </c>
      <c r="L1968" s="19">
        <v>44804</v>
      </c>
      <c r="M1968" s="22">
        <v>12.23</v>
      </c>
      <c r="N1968" s="22">
        <v>1455.43</v>
      </c>
      <c r="O1968" s="22">
        <f t="shared" si="546"/>
        <v>1467.66</v>
      </c>
      <c r="P1968" s="22">
        <v>12.23</v>
      </c>
      <c r="Q1968" s="22">
        <f>+P1968/2</f>
        <v>6.1150000000000002</v>
      </c>
      <c r="R1968" s="22">
        <f t="shared" si="548"/>
        <v>24.46</v>
      </c>
      <c r="S1968" s="22">
        <f t="shared" si="549"/>
        <v>1430.97</v>
      </c>
      <c r="U1968" s="22">
        <v>1467.66</v>
      </c>
      <c r="V1968" s="23">
        <v>20</v>
      </c>
      <c r="W1968" s="41">
        <v>20</v>
      </c>
      <c r="X1968" s="23">
        <f t="shared" si="550"/>
        <v>0</v>
      </c>
      <c r="Y1968" s="24">
        <f t="shared" si="551"/>
        <v>0</v>
      </c>
      <c r="Z1968" s="24">
        <f t="shared" si="558"/>
        <v>240</v>
      </c>
      <c r="AA1968" s="22">
        <f t="shared" si="559"/>
        <v>6.1152500000000005</v>
      </c>
      <c r="AB1968" s="22">
        <f>+AA1968*6</f>
        <v>36.691500000000005</v>
      </c>
      <c r="AC1968" s="22">
        <f t="shared" si="560"/>
        <v>1430.9685000000002</v>
      </c>
      <c r="AD1968" s="22">
        <f t="shared" si="554"/>
        <v>-1.4999999998508429E-3</v>
      </c>
      <c r="AE1968" s="24"/>
      <c r="AF1968" s="4">
        <v>36.691500000000005</v>
      </c>
      <c r="AG1968" s="4">
        <v>0</v>
      </c>
      <c r="AH1968" s="4">
        <f t="shared" si="555"/>
        <v>36.691500000000005</v>
      </c>
    </row>
    <row r="1969" spans="1:34">
      <c r="A1969" s="16" t="s">
        <v>4102</v>
      </c>
      <c r="B1969" s="16" t="s">
        <v>515</v>
      </c>
      <c r="C1969" s="16" t="s">
        <v>2988</v>
      </c>
      <c r="D1969" s="19">
        <v>44743</v>
      </c>
      <c r="E1969" s="16" t="s">
        <v>111</v>
      </c>
      <c r="F1969" s="20">
        <v>20</v>
      </c>
      <c r="G1969" s="20">
        <v>0</v>
      </c>
      <c r="H1969" s="20">
        <v>19</v>
      </c>
      <c r="I1969" s="20">
        <v>10</v>
      </c>
      <c r="J1969" s="21">
        <f t="shared" si="545"/>
        <v>238</v>
      </c>
      <c r="K1969" s="22">
        <v>3708.87</v>
      </c>
      <c r="L1969" s="19">
        <v>44804</v>
      </c>
      <c r="M1969" s="22">
        <v>30.9</v>
      </c>
      <c r="N1969" s="22">
        <v>3677.97</v>
      </c>
      <c r="O1969" s="22">
        <f t="shared" si="546"/>
        <v>3708.87</v>
      </c>
      <c r="P1969" s="22">
        <v>30.9</v>
      </c>
      <c r="Q1969" s="22">
        <f>+P1969/2</f>
        <v>15.45</v>
      </c>
      <c r="R1969" s="22">
        <f t="shared" si="548"/>
        <v>61.8</v>
      </c>
      <c r="S1969" s="22">
        <f t="shared" si="549"/>
        <v>3616.1699999999996</v>
      </c>
      <c r="U1969" s="22">
        <v>3708.87</v>
      </c>
      <c r="V1969" s="23">
        <v>20</v>
      </c>
      <c r="W1969" s="41">
        <v>20</v>
      </c>
      <c r="X1969" s="23">
        <f t="shared" si="550"/>
        <v>0</v>
      </c>
      <c r="Y1969" s="24">
        <f t="shared" si="551"/>
        <v>0</v>
      </c>
      <c r="Z1969" s="24">
        <f t="shared" si="558"/>
        <v>240</v>
      </c>
      <c r="AA1969" s="22">
        <f t="shared" si="559"/>
        <v>15.453624999999999</v>
      </c>
      <c r="AB1969" s="22">
        <f>+AA1969*6</f>
        <v>92.721749999999986</v>
      </c>
      <c r="AC1969" s="22">
        <f t="shared" si="560"/>
        <v>3616.1482499999997</v>
      </c>
      <c r="AD1969" s="22">
        <f t="shared" si="554"/>
        <v>-2.1749999999883585E-2</v>
      </c>
      <c r="AE1969" s="24"/>
      <c r="AF1969" s="4">
        <v>92.721749999999986</v>
      </c>
      <c r="AG1969" s="4">
        <v>0</v>
      </c>
      <c r="AH1969" s="4">
        <f t="shared" si="555"/>
        <v>92.721749999999986</v>
      </c>
    </row>
    <row r="1970" spans="1:34">
      <c r="A1970" s="16" t="s">
        <v>4103</v>
      </c>
      <c r="B1970" s="16" t="s">
        <v>515</v>
      </c>
      <c r="C1970" s="16" t="s">
        <v>2938</v>
      </c>
      <c r="D1970" s="19">
        <v>44774</v>
      </c>
      <c r="E1970" s="16" t="s">
        <v>111</v>
      </c>
      <c r="F1970" s="20">
        <v>20</v>
      </c>
      <c r="G1970" s="20">
        <v>0</v>
      </c>
      <c r="H1970" s="20">
        <v>19</v>
      </c>
      <c r="I1970" s="20">
        <v>11</v>
      </c>
      <c r="J1970" s="21">
        <f t="shared" si="545"/>
        <v>239</v>
      </c>
      <c r="K1970" s="22">
        <v>656.75</v>
      </c>
      <c r="L1970" s="19">
        <v>44804</v>
      </c>
      <c r="M1970" s="22">
        <v>2.73</v>
      </c>
      <c r="N1970" s="22">
        <v>654.02</v>
      </c>
      <c r="O1970" s="22">
        <f t="shared" si="546"/>
        <v>656.75</v>
      </c>
      <c r="P1970" s="22">
        <v>2.73</v>
      </c>
      <c r="Q1970" s="22">
        <f t="shared" ref="Q1970" si="561">+P1970/1</f>
        <v>2.73</v>
      </c>
      <c r="R1970" s="22">
        <f t="shared" si="548"/>
        <v>10.92</v>
      </c>
      <c r="S1970" s="22">
        <f t="shared" si="549"/>
        <v>643.1</v>
      </c>
      <c r="U1970" s="22">
        <v>656.75</v>
      </c>
      <c r="V1970" s="23">
        <v>20</v>
      </c>
      <c r="W1970" s="41">
        <v>20</v>
      </c>
      <c r="X1970" s="23">
        <f t="shared" si="550"/>
        <v>0</v>
      </c>
      <c r="Y1970" s="24">
        <f t="shared" si="551"/>
        <v>0</v>
      </c>
      <c r="Z1970" s="24">
        <f t="shared" si="558"/>
        <v>240</v>
      </c>
      <c r="AA1970" s="22">
        <f t="shared" si="559"/>
        <v>2.7364583333333332</v>
      </c>
      <c r="AB1970" s="22">
        <f t="shared" ref="AB1970" si="562">+AA1970*5</f>
        <v>13.682291666666666</v>
      </c>
      <c r="AC1970" s="22">
        <f t="shared" si="560"/>
        <v>643.06770833333337</v>
      </c>
      <c r="AD1970" s="22">
        <f t="shared" si="554"/>
        <v>-3.2291666666651508E-2</v>
      </c>
      <c r="AE1970" s="24"/>
      <c r="AF1970" s="4">
        <v>13.682291666666666</v>
      </c>
      <c r="AG1970" s="4">
        <v>0</v>
      </c>
      <c r="AH1970" s="4">
        <f t="shared" si="555"/>
        <v>13.682291666666666</v>
      </c>
    </row>
    <row r="1971" spans="1:34">
      <c r="A1971" s="37" t="s">
        <v>4104</v>
      </c>
      <c r="B1971" s="37" t="s">
        <v>515</v>
      </c>
      <c r="C1971" s="37" t="s">
        <v>2938</v>
      </c>
      <c r="D1971" s="38">
        <v>44805</v>
      </c>
      <c r="E1971" s="37" t="s">
        <v>111</v>
      </c>
      <c r="F1971" s="20">
        <v>20</v>
      </c>
      <c r="G1971" s="20">
        <v>0</v>
      </c>
      <c r="H1971" s="20">
        <v>19</v>
      </c>
      <c r="I1971" s="20">
        <v>8</v>
      </c>
      <c r="J1971" s="21">
        <f t="shared" si="545"/>
        <v>236</v>
      </c>
      <c r="K1971" s="39">
        <v>670.43</v>
      </c>
      <c r="L1971" s="38">
        <v>44926</v>
      </c>
      <c r="M1971" s="39">
        <v>11.17</v>
      </c>
      <c r="N1971" s="22">
        <v>654.02</v>
      </c>
      <c r="O1971" s="22"/>
      <c r="P1971" s="22"/>
      <c r="Q1971" s="22"/>
      <c r="R1971" s="39">
        <v>11.17</v>
      </c>
      <c r="S1971" s="39">
        <v>659.26</v>
      </c>
      <c r="U1971" s="39">
        <v>670.43</v>
      </c>
      <c r="V1971" s="23">
        <v>20</v>
      </c>
      <c r="W1971" s="41">
        <v>20</v>
      </c>
      <c r="X1971" s="23">
        <f t="shared" si="550"/>
        <v>0</v>
      </c>
      <c r="Y1971" s="24">
        <f t="shared" si="551"/>
        <v>0</v>
      </c>
      <c r="Z1971" s="24">
        <f t="shared" si="558"/>
        <v>240</v>
      </c>
      <c r="AA1971" s="22">
        <f t="shared" si="559"/>
        <v>2.7934583333333332</v>
      </c>
      <c r="AB1971" s="22">
        <f>+AA1971*4</f>
        <v>11.173833333333333</v>
      </c>
      <c r="AC1971" s="22">
        <f t="shared" si="560"/>
        <v>659.25616666666667</v>
      </c>
      <c r="AD1971" s="22">
        <f t="shared" si="554"/>
        <v>-3.8333333333184783E-3</v>
      </c>
      <c r="AE1971" s="24"/>
      <c r="AF1971" s="4">
        <v>11.173833333333333</v>
      </c>
      <c r="AG1971" s="4">
        <v>0</v>
      </c>
      <c r="AH1971" s="4">
        <f t="shared" si="555"/>
        <v>11.173833333333333</v>
      </c>
    </row>
    <row r="1972" spans="1:34">
      <c r="A1972" s="37" t="s">
        <v>4105</v>
      </c>
      <c r="B1972" s="37" t="s">
        <v>515</v>
      </c>
      <c r="C1972" s="37" t="s">
        <v>2938</v>
      </c>
      <c r="D1972" s="38">
        <v>44835</v>
      </c>
      <c r="E1972" s="37" t="s">
        <v>111</v>
      </c>
      <c r="F1972" s="20">
        <v>20</v>
      </c>
      <c r="G1972" s="20">
        <v>0</v>
      </c>
      <c r="H1972" s="20">
        <v>19</v>
      </c>
      <c r="I1972" s="20">
        <v>9</v>
      </c>
      <c r="J1972" s="21">
        <f t="shared" si="545"/>
        <v>237</v>
      </c>
      <c r="K1972" s="39">
        <v>1505.65</v>
      </c>
      <c r="L1972" s="38">
        <v>44926</v>
      </c>
      <c r="M1972" s="39">
        <v>18.82</v>
      </c>
      <c r="N1972" s="22">
        <v>654.02</v>
      </c>
      <c r="O1972" s="22"/>
      <c r="P1972" s="22"/>
      <c r="Q1972" s="22"/>
      <c r="R1972" s="39">
        <v>18.82</v>
      </c>
      <c r="S1972" s="39">
        <v>1486.83</v>
      </c>
      <c r="U1972" s="39">
        <v>1505.65</v>
      </c>
      <c r="V1972" s="23">
        <v>20</v>
      </c>
      <c r="W1972" s="41">
        <v>20</v>
      </c>
      <c r="X1972" s="23">
        <f t="shared" si="550"/>
        <v>0</v>
      </c>
      <c r="Y1972" s="24">
        <f t="shared" si="551"/>
        <v>0</v>
      </c>
      <c r="Z1972" s="24">
        <f t="shared" si="558"/>
        <v>240</v>
      </c>
      <c r="AA1972" s="22">
        <f t="shared" si="559"/>
        <v>6.2735416666666675</v>
      </c>
      <c r="AB1972" s="22">
        <f>+AA1972*3</f>
        <v>18.820625000000003</v>
      </c>
      <c r="AC1972" s="22">
        <f t="shared" si="560"/>
        <v>1486.829375</v>
      </c>
      <c r="AD1972" s="22">
        <f t="shared" si="554"/>
        <v>-6.2499999989995558E-4</v>
      </c>
      <c r="AE1972" s="24"/>
      <c r="AF1972" s="4">
        <v>18.820625000000003</v>
      </c>
      <c r="AG1972" s="4">
        <v>0</v>
      </c>
      <c r="AH1972" s="4">
        <f t="shared" si="555"/>
        <v>18.820625000000003</v>
      </c>
    </row>
    <row r="1973" spans="1:34">
      <c r="A1973" s="37" t="s">
        <v>4106</v>
      </c>
      <c r="B1973" s="37" t="s">
        <v>515</v>
      </c>
      <c r="C1973" s="37" t="s">
        <v>2998</v>
      </c>
      <c r="D1973" s="38">
        <v>44835</v>
      </c>
      <c r="E1973" s="37" t="s">
        <v>111</v>
      </c>
      <c r="F1973" s="20">
        <v>20</v>
      </c>
      <c r="G1973" s="20">
        <v>0</v>
      </c>
      <c r="H1973" s="20">
        <v>19</v>
      </c>
      <c r="I1973" s="20">
        <v>9</v>
      </c>
      <c r="J1973" s="21">
        <f t="shared" si="545"/>
        <v>237</v>
      </c>
      <c r="K1973" s="39">
        <v>76.53</v>
      </c>
      <c r="L1973" s="38">
        <v>44926</v>
      </c>
      <c r="M1973" s="39">
        <v>0.96</v>
      </c>
      <c r="N1973" s="22">
        <v>654.02</v>
      </c>
      <c r="O1973" s="22"/>
      <c r="P1973" s="22"/>
      <c r="Q1973" s="22"/>
      <c r="R1973" s="39">
        <v>0.96</v>
      </c>
      <c r="S1973" s="39">
        <v>75.569999999999993</v>
      </c>
      <c r="U1973" s="39">
        <v>76.53</v>
      </c>
      <c r="V1973" s="23">
        <v>20</v>
      </c>
      <c r="W1973" s="41">
        <v>20</v>
      </c>
      <c r="X1973" s="23">
        <f t="shared" si="550"/>
        <v>0</v>
      </c>
      <c r="Y1973" s="24">
        <f t="shared" si="551"/>
        <v>0</v>
      </c>
      <c r="Z1973" s="24">
        <f t="shared" si="558"/>
        <v>240</v>
      </c>
      <c r="AA1973" s="22">
        <f t="shared" si="559"/>
        <v>0.31887500000000002</v>
      </c>
      <c r="AB1973" s="22">
        <f>+AA1973*3</f>
        <v>0.95662500000000006</v>
      </c>
      <c r="AC1973" s="22">
        <f t="shared" si="560"/>
        <v>75.573374999999999</v>
      </c>
      <c r="AD1973" s="22">
        <f t="shared" si="554"/>
        <v>3.375000000005457E-3</v>
      </c>
      <c r="AE1973" s="24"/>
      <c r="AF1973" s="4">
        <v>0.95662500000000006</v>
      </c>
      <c r="AG1973" s="4">
        <v>0</v>
      </c>
      <c r="AH1973" s="4">
        <f t="shared" si="555"/>
        <v>0.95662500000000006</v>
      </c>
    </row>
    <row r="1974" spans="1:34">
      <c r="A1974" s="37" t="s">
        <v>4107</v>
      </c>
      <c r="B1974" s="37" t="s">
        <v>515</v>
      </c>
      <c r="C1974" s="37" t="s">
        <v>2938</v>
      </c>
      <c r="D1974" s="38">
        <v>44866</v>
      </c>
      <c r="E1974" s="37" t="s">
        <v>111</v>
      </c>
      <c r="F1974" s="20">
        <v>20</v>
      </c>
      <c r="G1974" s="20">
        <v>0</v>
      </c>
      <c r="H1974" s="20">
        <v>19</v>
      </c>
      <c r="I1974" s="20">
        <v>10</v>
      </c>
      <c r="J1974" s="21">
        <f t="shared" si="545"/>
        <v>238</v>
      </c>
      <c r="K1974" s="39">
        <v>669.21</v>
      </c>
      <c r="L1974" s="38">
        <v>44926</v>
      </c>
      <c r="M1974" s="39">
        <v>5.58</v>
      </c>
      <c r="N1974" s="22">
        <v>654.02</v>
      </c>
      <c r="O1974" s="22"/>
      <c r="P1974" s="22"/>
      <c r="Q1974" s="22"/>
      <c r="R1974" s="39">
        <v>5.58</v>
      </c>
      <c r="S1974" s="39">
        <v>663.63</v>
      </c>
      <c r="U1974" s="39">
        <v>669.21</v>
      </c>
      <c r="V1974" s="23">
        <v>20</v>
      </c>
      <c r="W1974" s="41">
        <v>20</v>
      </c>
      <c r="X1974" s="23">
        <f t="shared" si="550"/>
        <v>0</v>
      </c>
      <c r="Y1974" s="24">
        <f t="shared" si="551"/>
        <v>0</v>
      </c>
      <c r="Z1974" s="24">
        <f t="shared" si="558"/>
        <v>240</v>
      </c>
      <c r="AA1974" s="22">
        <f t="shared" si="559"/>
        <v>2.7883750000000003</v>
      </c>
      <c r="AB1974" s="22">
        <f>+AA1974*2</f>
        <v>5.5767500000000005</v>
      </c>
      <c r="AC1974" s="22">
        <f t="shared" si="560"/>
        <v>663.63325000000009</v>
      </c>
      <c r="AD1974" s="22">
        <f t="shared" si="554"/>
        <v>3.250000000093678E-3</v>
      </c>
      <c r="AE1974" s="24"/>
      <c r="AF1974" s="4">
        <v>5.5767500000000005</v>
      </c>
      <c r="AG1974" s="4">
        <v>0</v>
      </c>
      <c r="AH1974" s="4">
        <f t="shared" si="555"/>
        <v>5.5767500000000005</v>
      </c>
    </row>
    <row r="1975" spans="1:34">
      <c r="A1975" s="37" t="s">
        <v>4108</v>
      </c>
      <c r="B1975" s="37" t="s">
        <v>515</v>
      </c>
      <c r="C1975" s="37" t="s">
        <v>2938</v>
      </c>
      <c r="D1975" s="38">
        <v>44896</v>
      </c>
      <c r="E1975" s="37" t="s">
        <v>111</v>
      </c>
      <c r="F1975" s="20">
        <v>20</v>
      </c>
      <c r="G1975" s="20">
        <v>0</v>
      </c>
      <c r="H1975" s="20">
        <v>19</v>
      </c>
      <c r="I1975" s="20">
        <v>11</v>
      </c>
      <c r="J1975" s="21">
        <f t="shared" si="545"/>
        <v>239</v>
      </c>
      <c r="K1975" s="39">
        <v>2329.63</v>
      </c>
      <c r="L1975" s="38">
        <v>44926</v>
      </c>
      <c r="M1975" s="39">
        <v>9.7100000000000009</v>
      </c>
      <c r="N1975" s="22">
        <v>654.02</v>
      </c>
      <c r="O1975" s="22"/>
      <c r="P1975" s="22"/>
      <c r="Q1975" s="22"/>
      <c r="R1975" s="39">
        <v>9.7100000000000009</v>
      </c>
      <c r="S1975" s="39">
        <v>2319.92</v>
      </c>
      <c r="U1975" s="39">
        <v>2329.63</v>
      </c>
      <c r="V1975" s="23">
        <v>20</v>
      </c>
      <c r="W1975" s="41">
        <v>20</v>
      </c>
      <c r="X1975" s="23">
        <f t="shared" si="550"/>
        <v>0</v>
      </c>
      <c r="Y1975" s="24">
        <f t="shared" si="551"/>
        <v>0</v>
      </c>
      <c r="Z1975" s="24">
        <f t="shared" si="558"/>
        <v>240</v>
      </c>
      <c r="AA1975" s="22">
        <f t="shared" si="559"/>
        <v>9.7067916666666676</v>
      </c>
      <c r="AB1975" s="22">
        <f>+AA1975*1</f>
        <v>9.7067916666666676</v>
      </c>
      <c r="AC1975" s="22">
        <f t="shared" si="560"/>
        <v>2319.9232083333336</v>
      </c>
      <c r="AD1975" s="22">
        <f t="shared" si="554"/>
        <v>3.2083333335322095E-3</v>
      </c>
      <c r="AE1975" s="24"/>
      <c r="AF1975" s="4">
        <v>9.7067916666666676</v>
      </c>
      <c r="AG1975" s="4">
        <v>0</v>
      </c>
      <c r="AH1975" s="4">
        <f t="shared" si="555"/>
        <v>9.7067916666666676</v>
      </c>
    </row>
    <row r="1976" spans="1:34">
      <c r="A1976" s="37" t="s">
        <v>4109</v>
      </c>
      <c r="B1976" s="37" t="s">
        <v>515</v>
      </c>
      <c r="C1976" s="37" t="s">
        <v>2954</v>
      </c>
      <c r="D1976" s="38">
        <v>44896</v>
      </c>
      <c r="E1976" s="37" t="s">
        <v>111</v>
      </c>
      <c r="F1976" s="20">
        <v>20</v>
      </c>
      <c r="G1976" s="20">
        <v>0</v>
      </c>
      <c r="H1976" s="20">
        <v>19</v>
      </c>
      <c r="I1976" s="20">
        <v>11</v>
      </c>
      <c r="J1976" s="21">
        <f t="shared" si="545"/>
        <v>239</v>
      </c>
      <c r="K1976" s="39">
        <v>615.73</v>
      </c>
      <c r="L1976" s="38">
        <v>44926</v>
      </c>
      <c r="M1976" s="39">
        <v>2.57</v>
      </c>
      <c r="N1976" s="22">
        <v>654.02</v>
      </c>
      <c r="O1976" s="22"/>
      <c r="P1976" s="22"/>
      <c r="Q1976" s="22"/>
      <c r="R1976" s="39">
        <v>2.57</v>
      </c>
      <c r="S1976" s="39">
        <v>613.16</v>
      </c>
      <c r="U1976" s="39">
        <v>615.73</v>
      </c>
      <c r="V1976" s="23">
        <v>20</v>
      </c>
      <c r="W1976" s="41">
        <v>20</v>
      </c>
      <c r="X1976" s="23">
        <f t="shared" si="550"/>
        <v>0</v>
      </c>
      <c r="Y1976" s="24">
        <f t="shared" si="551"/>
        <v>0</v>
      </c>
      <c r="Z1976" s="24">
        <f t="shared" si="558"/>
        <v>240</v>
      </c>
      <c r="AA1976" s="22">
        <f t="shared" si="559"/>
        <v>2.5655416666666668</v>
      </c>
      <c r="AB1976" s="22">
        <f t="shared" ref="AB1976" si="563">+AA1976*1</f>
        <v>2.5655416666666668</v>
      </c>
      <c r="AC1976" s="22">
        <f t="shared" si="560"/>
        <v>613.1644583333333</v>
      </c>
      <c r="AD1976" s="22">
        <f t="shared" si="554"/>
        <v>4.4583333333321207E-3</v>
      </c>
      <c r="AE1976" s="24"/>
      <c r="AF1976" s="4">
        <v>2.5655416666666668</v>
      </c>
      <c r="AG1976" s="4">
        <v>0</v>
      </c>
      <c r="AH1976" s="4">
        <f t="shared" si="555"/>
        <v>2.5655416666666668</v>
      </c>
    </row>
    <row r="1977" spans="1:34">
      <c r="A1977" s="37" t="s">
        <v>4110</v>
      </c>
      <c r="B1977" s="37" t="s">
        <v>515</v>
      </c>
      <c r="C1977" s="37" t="s">
        <v>4111</v>
      </c>
      <c r="D1977" s="38">
        <v>44743</v>
      </c>
      <c r="E1977" s="37" t="s">
        <v>111</v>
      </c>
      <c r="F1977" s="20">
        <v>20</v>
      </c>
      <c r="G1977" s="20">
        <v>0</v>
      </c>
      <c r="H1977" s="20">
        <v>19</v>
      </c>
      <c r="I1977" s="20">
        <v>6</v>
      </c>
      <c r="J1977" s="21">
        <f t="shared" si="545"/>
        <v>234</v>
      </c>
      <c r="K1977" s="39">
        <v>2862.78</v>
      </c>
      <c r="L1977" s="38">
        <v>44926</v>
      </c>
      <c r="M1977" s="39">
        <v>71.569999999999993</v>
      </c>
      <c r="N1977" s="22">
        <v>654.02</v>
      </c>
      <c r="O1977" s="22"/>
      <c r="P1977" s="22"/>
      <c r="Q1977" s="22"/>
      <c r="R1977" s="39">
        <v>71.569999999999993</v>
      </c>
      <c r="S1977" s="39">
        <v>2791.21</v>
      </c>
      <c r="U1977" s="39">
        <v>2862.78</v>
      </c>
      <c r="V1977" s="23">
        <v>20</v>
      </c>
      <c r="W1977" s="41">
        <v>20</v>
      </c>
      <c r="X1977" s="23">
        <f t="shared" si="550"/>
        <v>0</v>
      </c>
      <c r="Y1977" s="24">
        <f t="shared" si="551"/>
        <v>0</v>
      </c>
      <c r="Z1977" s="24">
        <f t="shared" si="558"/>
        <v>240</v>
      </c>
      <c r="AA1977" s="22">
        <f t="shared" si="559"/>
        <v>11.92825</v>
      </c>
      <c r="AB1977" s="22">
        <f t="shared" ref="AB1977:AB1982" si="564">+AA1977*6</f>
        <v>71.569500000000005</v>
      </c>
      <c r="AC1977" s="22">
        <f t="shared" si="560"/>
        <v>2791.2105000000001</v>
      </c>
      <c r="AD1977" s="22">
        <f t="shared" si="554"/>
        <v>5.0000000010186341E-4</v>
      </c>
      <c r="AE1977" s="24"/>
      <c r="AF1977" s="4">
        <v>71.569500000000005</v>
      </c>
      <c r="AG1977" s="4">
        <v>0</v>
      </c>
      <c r="AH1977" s="4">
        <f t="shared" si="555"/>
        <v>71.569500000000005</v>
      </c>
    </row>
    <row r="1978" spans="1:34">
      <c r="A1978" s="37" t="s">
        <v>4112</v>
      </c>
      <c r="B1978" s="37" t="s">
        <v>515</v>
      </c>
      <c r="C1978" s="37" t="s">
        <v>2938</v>
      </c>
      <c r="D1978" s="38">
        <v>44927</v>
      </c>
      <c r="E1978" s="37" t="s">
        <v>111</v>
      </c>
      <c r="F1978" s="20">
        <v>20</v>
      </c>
      <c r="G1978" s="20">
        <v>0</v>
      </c>
      <c r="H1978" s="20">
        <v>20</v>
      </c>
      <c r="I1978" s="20">
        <v>0</v>
      </c>
      <c r="J1978" s="21">
        <f t="shared" si="545"/>
        <v>240</v>
      </c>
      <c r="K1978" s="40">
        <v>1248.33</v>
      </c>
      <c r="L1978" s="38"/>
      <c r="M1978" s="39"/>
      <c r="N1978" s="22"/>
      <c r="O1978" s="22"/>
      <c r="P1978" s="22"/>
      <c r="Q1978" s="22"/>
      <c r="R1978" s="40">
        <v>0</v>
      </c>
      <c r="S1978" s="40">
        <v>1248.33</v>
      </c>
      <c r="U1978" s="39"/>
      <c r="V1978" s="23">
        <v>20</v>
      </c>
      <c r="W1978" s="41">
        <v>20</v>
      </c>
      <c r="X1978" s="23">
        <f t="shared" si="550"/>
        <v>0</v>
      </c>
      <c r="Y1978" s="24">
        <f t="shared" si="551"/>
        <v>0</v>
      </c>
      <c r="Z1978" s="24">
        <f t="shared" si="558"/>
        <v>240</v>
      </c>
      <c r="AA1978" s="22">
        <f t="shared" si="559"/>
        <v>0</v>
      </c>
      <c r="AB1978" s="22">
        <f t="shared" si="564"/>
        <v>0</v>
      </c>
      <c r="AC1978" s="22">
        <f>+S1978</f>
        <v>1248.33</v>
      </c>
      <c r="AD1978" s="22">
        <f t="shared" si="554"/>
        <v>0</v>
      </c>
      <c r="AE1978" s="24"/>
      <c r="AF1978" s="4">
        <v>0</v>
      </c>
      <c r="AG1978" s="4">
        <v>0</v>
      </c>
      <c r="AH1978" s="4">
        <f t="shared" si="555"/>
        <v>0</v>
      </c>
    </row>
    <row r="1979" spans="1:34">
      <c r="A1979" s="37" t="s">
        <v>4113</v>
      </c>
      <c r="B1979" s="37" t="s">
        <v>515</v>
      </c>
      <c r="C1979" s="37" t="s">
        <v>4114</v>
      </c>
      <c r="D1979" s="38">
        <v>44927</v>
      </c>
      <c r="E1979" s="37" t="s">
        <v>111</v>
      </c>
      <c r="F1979" s="20">
        <v>20</v>
      </c>
      <c r="G1979" s="20">
        <v>0</v>
      </c>
      <c r="H1979" s="20">
        <v>20</v>
      </c>
      <c r="I1979" s="20">
        <v>0</v>
      </c>
      <c r="J1979" s="21">
        <f t="shared" si="545"/>
        <v>240</v>
      </c>
      <c r="K1979" s="40">
        <v>5990.7</v>
      </c>
      <c r="L1979" s="38"/>
      <c r="M1979" s="39"/>
      <c r="N1979" s="22"/>
      <c r="O1979" s="22"/>
      <c r="P1979" s="22"/>
      <c r="Q1979" s="22"/>
      <c r="R1979" s="40">
        <v>0</v>
      </c>
      <c r="S1979" s="40">
        <v>5990.7</v>
      </c>
      <c r="U1979" s="39"/>
      <c r="V1979" s="23">
        <v>20</v>
      </c>
      <c r="W1979" s="41">
        <v>20</v>
      </c>
      <c r="X1979" s="23">
        <f t="shared" si="550"/>
        <v>0</v>
      </c>
      <c r="Y1979" s="24">
        <f t="shared" si="551"/>
        <v>0</v>
      </c>
      <c r="Z1979" s="24">
        <f t="shared" si="558"/>
        <v>240</v>
      </c>
      <c r="AA1979" s="22">
        <f t="shared" si="559"/>
        <v>0</v>
      </c>
      <c r="AB1979" s="22">
        <f t="shared" si="564"/>
        <v>0</v>
      </c>
      <c r="AC1979" s="22">
        <f t="shared" ref="AC1979:AC1983" si="565">+S1979</f>
        <v>5990.7</v>
      </c>
      <c r="AD1979" s="22">
        <f t="shared" si="554"/>
        <v>0</v>
      </c>
      <c r="AE1979" s="24"/>
      <c r="AF1979" s="4">
        <v>0</v>
      </c>
      <c r="AG1979" s="4">
        <v>0</v>
      </c>
      <c r="AH1979" s="4">
        <f t="shared" si="555"/>
        <v>0</v>
      </c>
    </row>
    <row r="1980" spans="1:34">
      <c r="A1980" s="37" t="s">
        <v>4115</v>
      </c>
      <c r="B1980" s="37" t="s">
        <v>515</v>
      </c>
      <c r="C1980" s="37" t="s">
        <v>4116</v>
      </c>
      <c r="D1980" s="38">
        <v>44926</v>
      </c>
      <c r="E1980" s="37" t="s">
        <v>111</v>
      </c>
      <c r="F1980" s="20">
        <v>20</v>
      </c>
      <c r="G1980" s="20">
        <v>0</v>
      </c>
      <c r="H1980" s="20">
        <v>20</v>
      </c>
      <c r="I1980" s="20">
        <v>0</v>
      </c>
      <c r="J1980" s="21">
        <f t="shared" si="545"/>
        <v>240</v>
      </c>
      <c r="K1980" s="40">
        <v>-16827.89</v>
      </c>
      <c r="L1980" s="38"/>
      <c r="M1980" s="39"/>
      <c r="N1980" s="22"/>
      <c r="O1980" s="22"/>
      <c r="P1980" s="22"/>
      <c r="Q1980" s="22"/>
      <c r="R1980" s="40">
        <v>-10987.99</v>
      </c>
      <c r="S1980" s="40">
        <v>-5839.9</v>
      </c>
      <c r="U1980" s="39"/>
      <c r="V1980" s="23">
        <v>20</v>
      </c>
      <c r="W1980" s="41">
        <v>20</v>
      </c>
      <c r="X1980" s="23">
        <f t="shared" si="550"/>
        <v>0</v>
      </c>
      <c r="Y1980" s="24">
        <f t="shared" si="551"/>
        <v>0</v>
      </c>
      <c r="Z1980" s="24">
        <f t="shared" si="558"/>
        <v>240</v>
      </c>
      <c r="AA1980" s="22">
        <f t="shared" si="559"/>
        <v>0</v>
      </c>
      <c r="AB1980" s="22">
        <f t="shared" si="564"/>
        <v>0</v>
      </c>
      <c r="AC1980" s="22">
        <f t="shared" si="565"/>
        <v>-5839.9</v>
      </c>
      <c r="AD1980" s="22">
        <f t="shared" si="554"/>
        <v>0</v>
      </c>
      <c r="AE1980" s="24"/>
      <c r="AF1980" s="4">
        <v>0</v>
      </c>
      <c r="AG1980" s="4">
        <v>-10987.99</v>
      </c>
      <c r="AH1980" s="4">
        <f t="shared" si="555"/>
        <v>-10987.99</v>
      </c>
    </row>
    <row r="1981" spans="1:34">
      <c r="A1981" s="37" t="s">
        <v>4117</v>
      </c>
      <c r="B1981" s="37" t="s">
        <v>515</v>
      </c>
      <c r="C1981" s="37" t="s">
        <v>3006</v>
      </c>
      <c r="D1981" s="38">
        <v>44927</v>
      </c>
      <c r="E1981" s="37" t="s">
        <v>111</v>
      </c>
      <c r="F1981" s="20">
        <v>20</v>
      </c>
      <c r="G1981" s="20">
        <v>0</v>
      </c>
      <c r="H1981" s="20">
        <v>20</v>
      </c>
      <c r="I1981" s="20">
        <v>0</v>
      </c>
      <c r="J1981" s="21">
        <f t="shared" si="545"/>
        <v>240</v>
      </c>
      <c r="K1981" s="40">
        <v>565.4</v>
      </c>
      <c r="L1981" s="38"/>
      <c r="M1981" s="39"/>
      <c r="N1981" s="22"/>
      <c r="O1981" s="22"/>
      <c r="P1981" s="22"/>
      <c r="Q1981" s="22"/>
      <c r="R1981" s="40">
        <v>0</v>
      </c>
      <c r="S1981" s="40">
        <v>565.4</v>
      </c>
      <c r="U1981" s="39"/>
      <c r="V1981" s="23">
        <v>20</v>
      </c>
      <c r="W1981" s="41">
        <v>20</v>
      </c>
      <c r="X1981" s="23">
        <f t="shared" si="550"/>
        <v>0</v>
      </c>
      <c r="Y1981" s="24">
        <f t="shared" si="551"/>
        <v>0</v>
      </c>
      <c r="Z1981" s="24">
        <f t="shared" si="558"/>
        <v>240</v>
      </c>
      <c r="AA1981" s="22">
        <f t="shared" si="559"/>
        <v>0</v>
      </c>
      <c r="AB1981" s="22">
        <f t="shared" si="564"/>
        <v>0</v>
      </c>
      <c r="AC1981" s="22">
        <f t="shared" si="565"/>
        <v>565.4</v>
      </c>
      <c r="AD1981" s="22">
        <f t="shared" si="554"/>
        <v>0</v>
      </c>
      <c r="AE1981" s="24"/>
      <c r="AF1981" s="4">
        <v>0</v>
      </c>
      <c r="AG1981" s="4">
        <v>0</v>
      </c>
      <c r="AH1981" s="4">
        <f t="shared" si="555"/>
        <v>0</v>
      </c>
    </row>
    <row r="1982" spans="1:34">
      <c r="A1982" s="37" t="s">
        <v>4118</v>
      </c>
      <c r="B1982" s="37" t="s">
        <v>515</v>
      </c>
      <c r="C1982" s="37" t="s">
        <v>4119</v>
      </c>
      <c r="D1982" s="38">
        <v>44927</v>
      </c>
      <c r="E1982" s="37" t="s">
        <v>111</v>
      </c>
      <c r="F1982" s="20">
        <v>20</v>
      </c>
      <c r="G1982" s="20">
        <v>0</v>
      </c>
      <c r="H1982" s="20">
        <v>20</v>
      </c>
      <c r="I1982" s="20">
        <v>0</v>
      </c>
      <c r="J1982" s="21">
        <f t="shared" si="545"/>
        <v>240</v>
      </c>
      <c r="K1982" s="40">
        <v>8054.19</v>
      </c>
      <c r="L1982" s="38"/>
      <c r="M1982" s="39"/>
      <c r="N1982" s="22"/>
      <c r="O1982" s="22"/>
      <c r="P1982" s="22"/>
      <c r="Q1982" s="22"/>
      <c r="R1982" s="40">
        <v>0</v>
      </c>
      <c r="S1982" s="40">
        <v>8054.19</v>
      </c>
      <c r="U1982" s="39"/>
      <c r="V1982" s="23">
        <v>20</v>
      </c>
      <c r="W1982" s="41">
        <v>20</v>
      </c>
      <c r="X1982" s="23">
        <f t="shared" si="550"/>
        <v>0</v>
      </c>
      <c r="Y1982" s="24">
        <f t="shared" si="551"/>
        <v>0</v>
      </c>
      <c r="Z1982" s="24">
        <f t="shared" si="558"/>
        <v>240</v>
      </c>
      <c r="AA1982" s="22">
        <f t="shared" si="559"/>
        <v>0</v>
      </c>
      <c r="AB1982" s="22">
        <f t="shared" si="564"/>
        <v>0</v>
      </c>
      <c r="AC1982" s="22">
        <f t="shared" si="565"/>
        <v>8054.19</v>
      </c>
      <c r="AD1982" s="22">
        <f t="shared" si="554"/>
        <v>0</v>
      </c>
      <c r="AE1982" s="24"/>
      <c r="AF1982" s="4">
        <v>0</v>
      </c>
      <c r="AG1982" s="4">
        <v>0</v>
      </c>
      <c r="AH1982" s="4">
        <f t="shared" si="555"/>
        <v>0</v>
      </c>
    </row>
    <row r="1983" spans="1:34">
      <c r="A1983" s="37" t="s">
        <v>4120</v>
      </c>
      <c r="B1983" s="37" t="s">
        <v>515</v>
      </c>
      <c r="C1983" s="37" t="s">
        <v>4121</v>
      </c>
      <c r="D1983" s="38">
        <v>44927</v>
      </c>
      <c r="E1983" s="37" t="s">
        <v>111</v>
      </c>
      <c r="F1983" s="20">
        <v>20</v>
      </c>
      <c r="G1983" s="20">
        <v>0</v>
      </c>
      <c r="H1983" s="20">
        <v>20</v>
      </c>
      <c r="I1983" s="20">
        <v>0</v>
      </c>
      <c r="J1983" s="21">
        <f t="shared" si="545"/>
        <v>240</v>
      </c>
      <c r="K1983" s="40">
        <v>597.32000000000005</v>
      </c>
      <c r="L1983" s="38"/>
      <c r="M1983" s="39"/>
      <c r="N1983" s="22"/>
      <c r="O1983" s="22"/>
      <c r="P1983" s="22"/>
      <c r="Q1983" s="22"/>
      <c r="R1983" s="40">
        <v>0</v>
      </c>
      <c r="S1983" s="40">
        <v>597.32000000000005</v>
      </c>
      <c r="U1983" s="39"/>
      <c r="V1983" s="23">
        <v>20</v>
      </c>
      <c r="W1983" s="41">
        <v>20</v>
      </c>
      <c r="X1983" s="23">
        <f t="shared" si="550"/>
        <v>0</v>
      </c>
      <c r="Y1983" s="24">
        <f t="shared" si="551"/>
        <v>0</v>
      </c>
      <c r="Z1983" s="24">
        <f t="shared" si="558"/>
        <v>240</v>
      </c>
      <c r="AA1983" s="22">
        <f t="shared" si="559"/>
        <v>0</v>
      </c>
      <c r="AB1983" s="22">
        <f>+AA1983*6</f>
        <v>0</v>
      </c>
      <c r="AC1983" s="22">
        <f t="shared" si="565"/>
        <v>597.32000000000005</v>
      </c>
      <c r="AD1983" s="22">
        <f t="shared" si="554"/>
        <v>0</v>
      </c>
      <c r="AE1983" s="24"/>
      <c r="AF1983" s="4">
        <v>0</v>
      </c>
      <c r="AG1983" s="4">
        <v>0</v>
      </c>
      <c r="AH1983" s="4">
        <f t="shared" si="555"/>
        <v>0</v>
      </c>
    </row>
    <row r="1984" spans="1:34">
      <c r="A1984" s="16" t="s">
        <v>3238</v>
      </c>
      <c r="K1984" s="35">
        <f>SUM(K1502:K1983)</f>
        <v>2673352.1799999983</v>
      </c>
      <c r="M1984" s="22"/>
      <c r="N1984" s="22"/>
      <c r="O1984" s="4">
        <f>SUM(O1502:O1983)</f>
        <v>2031401.6300000001</v>
      </c>
      <c r="P1984" s="4">
        <f>SUM(P1502:P1983)</f>
        <v>87994.060000000012</v>
      </c>
      <c r="Q1984" s="4">
        <f>SUM(Q1502:Q1983)</f>
        <v>11025.625940476195</v>
      </c>
      <c r="R1984" s="4">
        <f>SUM(R1502:R1983)</f>
        <v>32801.303761904775</v>
      </c>
      <c r="S1984" s="36">
        <f>SUM(S1502:S1983)</f>
        <v>1918964.2762380943</v>
      </c>
      <c r="U1984" s="4">
        <v>2031401.6300000001</v>
      </c>
      <c r="W1984" s="42"/>
      <c r="X1984" s="3"/>
      <c r="Y1984" s="3"/>
      <c r="Z1984" s="3"/>
      <c r="AA1984" s="4">
        <f>SUM(AA1502:AA1983)</f>
        <v>11061.689072892552</v>
      </c>
      <c r="AB1984" s="4">
        <f>SUM(AB1502:AB1983)</f>
        <v>131779.38795425606</v>
      </c>
      <c r="AC1984" s="4">
        <f>SUM(AC1502:AC1983)</f>
        <v>1918968.2420457441</v>
      </c>
      <c r="AD1984" s="4">
        <f>SUM(AD1502:AD1983)</f>
        <v>3.9658076487420342</v>
      </c>
      <c r="AE1984" s="3"/>
      <c r="AF1984" s="4">
        <f>SUM(AF1502:AF1983)+9</f>
        <v>131788.38795425606</v>
      </c>
      <c r="AG1984" s="4">
        <f t="shared" ref="AG1984" si="566">SUM(AG1502:AG1983)</f>
        <v>-10987.99</v>
      </c>
      <c r="AH1984" s="4">
        <f>SUM(AH1502:AH1983)+9</f>
        <v>120800.39795425606</v>
      </c>
    </row>
    <row r="1985" spans="1:34">
      <c r="A1985" s="16" t="s">
        <v>69</v>
      </c>
      <c r="K1985" s="22">
        <v>0</v>
      </c>
      <c r="M1985" s="22"/>
      <c r="N1985" s="22"/>
      <c r="W1985" s="42"/>
      <c r="X1985" s="3"/>
      <c r="Y1985" s="3"/>
      <c r="Z1985" s="3"/>
      <c r="AB1985" s="4"/>
      <c r="AC1985" s="4"/>
      <c r="AD1985" s="4"/>
      <c r="AE1985" s="3"/>
      <c r="AF1985" s="4"/>
      <c r="AG1985" s="4"/>
      <c r="AH1985" s="4"/>
    </row>
    <row r="1986" spans="1:34">
      <c r="A1986" s="16" t="s">
        <v>70</v>
      </c>
      <c r="W1986" s="42"/>
      <c r="X1986" s="3"/>
      <c r="Y1986" s="3"/>
      <c r="Z1986" s="3"/>
      <c r="AB1986" s="4"/>
      <c r="AC1986" s="4"/>
      <c r="AD1986" s="4"/>
      <c r="AE1986" s="3"/>
      <c r="AF1986" s="4"/>
      <c r="AG1986" s="4"/>
      <c r="AH1986" s="4"/>
    </row>
    <row r="1987" spans="1:34">
      <c r="A1987" s="16" t="s">
        <v>71</v>
      </c>
      <c r="K1987" s="22">
        <f>+K1984</f>
        <v>2673352.1799999983</v>
      </c>
      <c r="M1987" s="22"/>
      <c r="N1987" s="22"/>
      <c r="W1987" s="42"/>
      <c r="X1987" s="3"/>
      <c r="Y1987" s="3"/>
      <c r="Z1987" s="3"/>
      <c r="AB1987" s="4"/>
      <c r="AC1987" s="4"/>
      <c r="AD1987" s="4"/>
      <c r="AE1987" s="3"/>
      <c r="AF1987" s="4"/>
      <c r="AG1987" s="4"/>
      <c r="AH1987" s="4"/>
    </row>
    <row r="1988" spans="1:34">
      <c r="A1988" s="16" t="s">
        <v>4122</v>
      </c>
      <c r="W1988" s="42"/>
      <c r="X1988" s="3"/>
      <c r="Y1988" s="3"/>
      <c r="Z1988" s="3"/>
      <c r="AB1988" s="4"/>
      <c r="AC1988" s="4"/>
      <c r="AD1988" s="4"/>
      <c r="AE1988" s="3"/>
      <c r="AF1988" s="4"/>
      <c r="AG1988" s="4"/>
      <c r="AH1988" s="4"/>
    </row>
    <row r="1989" spans="1:34">
      <c r="A1989" s="16" t="s">
        <v>73</v>
      </c>
      <c r="W1989" s="42"/>
      <c r="X1989" s="3"/>
      <c r="Y1989" s="3"/>
      <c r="Z1989" s="3"/>
      <c r="AB1989" s="4"/>
      <c r="AC1989" s="4"/>
      <c r="AD1989" s="4"/>
      <c r="AE1989" s="3"/>
      <c r="AF1989" s="4"/>
      <c r="AG1989" s="4"/>
      <c r="AH1989" s="4"/>
    </row>
    <row r="1990" spans="1:34">
      <c r="A1990" s="16" t="s">
        <v>4123</v>
      </c>
      <c r="W1990" s="42"/>
      <c r="X1990" s="3"/>
      <c r="Y1990" s="3"/>
      <c r="Z1990" s="3"/>
      <c r="AB1990" s="4"/>
      <c r="AC1990" s="4"/>
      <c r="AD1990" s="4"/>
      <c r="AE1990" s="3"/>
      <c r="AF1990" s="4"/>
      <c r="AG1990" s="4"/>
      <c r="AH1990" s="4"/>
    </row>
    <row r="1991" spans="1:34">
      <c r="A1991" s="16" t="s">
        <v>4124</v>
      </c>
      <c r="B1991" s="16" t="s">
        <v>4125</v>
      </c>
      <c r="C1991" s="16" t="s">
        <v>4126</v>
      </c>
      <c r="D1991" s="19">
        <v>27576</v>
      </c>
      <c r="E1991" s="16" t="s">
        <v>111</v>
      </c>
      <c r="F1991" s="20">
        <v>50</v>
      </c>
      <c r="G1991" s="20">
        <v>0</v>
      </c>
      <c r="H1991" s="20">
        <v>2</v>
      </c>
      <c r="I1991" s="20">
        <v>10</v>
      </c>
      <c r="J1991" s="21">
        <f t="shared" ref="J1991:J2054" si="567">(H1991*12)+I1991</f>
        <v>34</v>
      </c>
      <c r="K1991" s="22">
        <v>13805.78</v>
      </c>
      <c r="L1991" s="19">
        <v>44804</v>
      </c>
      <c r="M1991" s="22">
        <v>13273.13</v>
      </c>
      <c r="N1991" s="22">
        <v>532.65</v>
      </c>
      <c r="O1991" s="22">
        <f t="shared" ref="O1991:O2054" si="568">+N1991+P1991</f>
        <v>716.73</v>
      </c>
      <c r="P1991" s="22">
        <v>184.08</v>
      </c>
      <c r="Q1991" s="22">
        <f t="shared" ref="Q1991:Q2054" si="569">+P1991/8</f>
        <v>23.01</v>
      </c>
      <c r="R1991" s="22">
        <f t="shared" ref="R1991:R2054" si="570">+Q1991*4</f>
        <v>92.04</v>
      </c>
      <c r="S1991" s="22">
        <f t="shared" ref="S1991:S2054" si="571">+O1991-P1991-R1991</f>
        <v>440.60999999999996</v>
      </c>
      <c r="U1991" s="22">
        <v>716.73</v>
      </c>
      <c r="V1991" s="23">
        <v>45</v>
      </c>
      <c r="W1991" s="41">
        <v>50</v>
      </c>
      <c r="X1991" s="23">
        <f t="shared" ref="X1991:X2054" si="572">+V1991-W1991</f>
        <v>-5</v>
      </c>
      <c r="Y1991" s="24">
        <f t="shared" ref="Y1991:Y2054" si="573">+X1991*12</f>
        <v>-60</v>
      </c>
      <c r="Z1991" s="24">
        <f t="shared" ref="Z1991:Z2054" si="574">+J1991+Y1991+8</f>
        <v>-18</v>
      </c>
      <c r="AA1991" s="22">
        <v>0</v>
      </c>
      <c r="AB1991" s="22">
        <v>0</v>
      </c>
      <c r="AC1991" s="22">
        <v>0</v>
      </c>
      <c r="AD1991" s="22">
        <f t="shared" ref="AD1991:AD2054" si="575">+AC1991-S1991</f>
        <v>-440.60999999999996</v>
      </c>
      <c r="AE1991" s="24"/>
      <c r="AF1991" s="4">
        <v>0</v>
      </c>
      <c r="AG1991" s="4">
        <v>716.73</v>
      </c>
      <c r="AH1991" s="4">
        <f t="shared" ref="AH1991:AH2054" si="576">+AF1991+AG1991</f>
        <v>716.73</v>
      </c>
    </row>
    <row r="1992" spans="1:34">
      <c r="A1992" s="16" t="s">
        <v>4127</v>
      </c>
      <c r="B1992" s="16" t="s">
        <v>4128</v>
      </c>
      <c r="C1992" s="16" t="s">
        <v>4126</v>
      </c>
      <c r="D1992" s="19">
        <v>27942</v>
      </c>
      <c r="E1992" s="16" t="s">
        <v>111</v>
      </c>
      <c r="F1992" s="20">
        <v>50</v>
      </c>
      <c r="G1992" s="20">
        <v>0</v>
      </c>
      <c r="H1992" s="20">
        <v>3</v>
      </c>
      <c r="I1992" s="20">
        <v>10</v>
      </c>
      <c r="J1992" s="21">
        <f t="shared" si="567"/>
        <v>46</v>
      </c>
      <c r="K1992" s="22">
        <v>546.72</v>
      </c>
      <c r="L1992" s="19">
        <v>44804</v>
      </c>
      <c r="M1992" s="22">
        <v>505.06</v>
      </c>
      <c r="N1992" s="22">
        <v>41.66</v>
      </c>
      <c r="O1992" s="22">
        <f t="shared" si="568"/>
        <v>48.949999999999996</v>
      </c>
      <c r="P1992" s="22">
        <v>7.29</v>
      </c>
      <c r="Q1992" s="22">
        <f t="shared" si="569"/>
        <v>0.91125</v>
      </c>
      <c r="R1992" s="22">
        <f t="shared" si="570"/>
        <v>3.645</v>
      </c>
      <c r="S1992" s="22">
        <f t="shared" si="571"/>
        <v>38.014999999999993</v>
      </c>
      <c r="U1992" s="22">
        <v>48.949999999999996</v>
      </c>
      <c r="V1992" s="23">
        <v>45</v>
      </c>
      <c r="W1992" s="41">
        <v>50</v>
      </c>
      <c r="X1992" s="23">
        <f t="shared" si="572"/>
        <v>-5</v>
      </c>
      <c r="Y1992" s="24">
        <f t="shared" si="573"/>
        <v>-60</v>
      </c>
      <c r="Z1992" s="24">
        <f t="shared" si="574"/>
        <v>-6</v>
      </c>
      <c r="AA1992" s="22">
        <v>0</v>
      </c>
      <c r="AB1992" s="22">
        <v>0</v>
      </c>
      <c r="AC1992" s="22">
        <v>0</v>
      </c>
      <c r="AD1992" s="22">
        <f t="shared" si="575"/>
        <v>-38.014999999999993</v>
      </c>
      <c r="AE1992" s="24"/>
      <c r="AF1992" s="4">
        <v>0</v>
      </c>
      <c r="AG1992" s="4">
        <v>48.949999999999996</v>
      </c>
      <c r="AH1992" s="4">
        <f t="shared" si="576"/>
        <v>48.949999999999996</v>
      </c>
    </row>
    <row r="1993" spans="1:34">
      <c r="A1993" s="16" t="s">
        <v>4129</v>
      </c>
      <c r="B1993" s="16" t="s">
        <v>4130</v>
      </c>
      <c r="C1993" s="16" t="s">
        <v>4126</v>
      </c>
      <c r="D1993" s="19">
        <v>28307</v>
      </c>
      <c r="E1993" s="16" t="s">
        <v>111</v>
      </c>
      <c r="F1993" s="20">
        <v>50</v>
      </c>
      <c r="G1993" s="20">
        <v>0</v>
      </c>
      <c r="H1993" s="20">
        <v>4</v>
      </c>
      <c r="I1993" s="20">
        <v>10</v>
      </c>
      <c r="J1993" s="21">
        <f t="shared" si="567"/>
        <v>58</v>
      </c>
      <c r="K1993" s="22">
        <v>13857.72</v>
      </c>
      <c r="L1993" s="19">
        <v>44804</v>
      </c>
      <c r="M1993" s="22">
        <v>12518.4</v>
      </c>
      <c r="N1993" s="22">
        <v>1339.32</v>
      </c>
      <c r="O1993" s="22">
        <f t="shared" si="568"/>
        <v>1524.09</v>
      </c>
      <c r="P1993" s="22">
        <v>184.77</v>
      </c>
      <c r="Q1993" s="22">
        <f t="shared" si="569"/>
        <v>23.096250000000001</v>
      </c>
      <c r="R1993" s="22">
        <f t="shared" si="570"/>
        <v>92.385000000000005</v>
      </c>
      <c r="S1993" s="22">
        <f t="shared" si="571"/>
        <v>1246.9349999999999</v>
      </c>
      <c r="U1993" s="22">
        <v>1524.09</v>
      </c>
      <c r="V1993" s="23">
        <v>45</v>
      </c>
      <c r="W1993" s="41">
        <v>50</v>
      </c>
      <c r="X1993" s="23">
        <f t="shared" si="572"/>
        <v>-5</v>
      </c>
      <c r="Y1993" s="24">
        <f t="shared" si="573"/>
        <v>-60</v>
      </c>
      <c r="Z1993" s="24">
        <f t="shared" si="574"/>
        <v>6</v>
      </c>
      <c r="AA1993" s="22">
        <f>+U1993/Z1993</f>
        <v>254.01499999999999</v>
      </c>
      <c r="AB1993" s="22">
        <f>+AA1993*6</f>
        <v>1524.09</v>
      </c>
      <c r="AC1993" s="22">
        <f t="shared" ref="AC1993:AC2056" si="577">+U1993-AB1993</f>
        <v>0</v>
      </c>
      <c r="AD1993" s="22">
        <f t="shared" si="575"/>
        <v>-1246.9349999999999</v>
      </c>
      <c r="AE1993" s="24"/>
      <c r="AF1993" s="4">
        <v>1524.09</v>
      </c>
      <c r="AG1993" s="4">
        <v>0</v>
      </c>
      <c r="AH1993" s="4">
        <f t="shared" si="576"/>
        <v>1524.09</v>
      </c>
    </row>
    <row r="1994" spans="1:34">
      <c r="A1994" s="16" t="s">
        <v>4131</v>
      </c>
      <c r="B1994" s="16" t="s">
        <v>4132</v>
      </c>
      <c r="C1994" s="16" t="s">
        <v>4126</v>
      </c>
      <c r="D1994" s="19">
        <v>28368</v>
      </c>
      <c r="E1994" s="16" t="s">
        <v>111</v>
      </c>
      <c r="F1994" s="20">
        <v>50</v>
      </c>
      <c r="G1994" s="20">
        <v>0</v>
      </c>
      <c r="H1994" s="20">
        <v>5</v>
      </c>
      <c r="I1994" s="20">
        <v>0</v>
      </c>
      <c r="J1994" s="21">
        <f t="shared" si="567"/>
        <v>60</v>
      </c>
      <c r="K1994" s="22">
        <v>46727.43</v>
      </c>
      <c r="L1994" s="19">
        <v>44804</v>
      </c>
      <c r="M1994" s="22">
        <v>42054.76</v>
      </c>
      <c r="N1994" s="22">
        <v>4672.67</v>
      </c>
      <c r="O1994" s="22">
        <f t="shared" si="568"/>
        <v>5295.7</v>
      </c>
      <c r="P1994" s="22">
        <v>623.03</v>
      </c>
      <c r="Q1994" s="22">
        <f t="shared" si="569"/>
        <v>77.878749999999997</v>
      </c>
      <c r="R1994" s="22">
        <f t="shared" si="570"/>
        <v>311.51499999999999</v>
      </c>
      <c r="S1994" s="22">
        <f t="shared" si="571"/>
        <v>4361.1549999999997</v>
      </c>
      <c r="U1994" s="22">
        <v>5295.7</v>
      </c>
      <c r="V1994" s="23">
        <v>45</v>
      </c>
      <c r="W1994" s="41">
        <v>50</v>
      </c>
      <c r="X1994" s="23">
        <f t="shared" si="572"/>
        <v>-5</v>
      </c>
      <c r="Y1994" s="24">
        <f t="shared" si="573"/>
        <v>-60</v>
      </c>
      <c r="Z1994" s="24">
        <f t="shared" si="574"/>
        <v>8</v>
      </c>
      <c r="AA1994" s="22">
        <f>+U1994/Z1994</f>
        <v>661.96249999999998</v>
      </c>
      <c r="AB1994" s="22">
        <f>+AA1994*8</f>
        <v>5295.7</v>
      </c>
      <c r="AC1994" s="22">
        <f t="shared" si="577"/>
        <v>0</v>
      </c>
      <c r="AD1994" s="22">
        <f t="shared" si="575"/>
        <v>-4361.1549999999997</v>
      </c>
      <c r="AE1994" s="24"/>
      <c r="AF1994" s="4">
        <v>5295.7</v>
      </c>
      <c r="AG1994" s="4">
        <v>0</v>
      </c>
      <c r="AH1994" s="4">
        <f t="shared" si="576"/>
        <v>5295.7</v>
      </c>
    </row>
    <row r="1995" spans="1:34">
      <c r="A1995" s="16" t="s">
        <v>4133</v>
      </c>
      <c r="B1995" s="16" t="s">
        <v>4134</v>
      </c>
      <c r="C1995" s="16" t="s">
        <v>4135</v>
      </c>
      <c r="D1995" s="19">
        <v>28672</v>
      </c>
      <c r="E1995" s="16" t="s">
        <v>111</v>
      </c>
      <c r="F1995" s="20">
        <v>50</v>
      </c>
      <c r="G1995" s="20">
        <v>0</v>
      </c>
      <c r="H1995" s="20">
        <v>5</v>
      </c>
      <c r="I1995" s="20">
        <v>10</v>
      </c>
      <c r="J1995" s="21">
        <f t="shared" si="567"/>
        <v>70</v>
      </c>
      <c r="K1995" s="22">
        <v>831.28</v>
      </c>
      <c r="L1995" s="19">
        <v>44804</v>
      </c>
      <c r="M1995" s="22">
        <v>734.49</v>
      </c>
      <c r="N1995" s="22">
        <v>96.79</v>
      </c>
      <c r="O1995" s="22">
        <f t="shared" si="568"/>
        <v>107.87</v>
      </c>
      <c r="P1995" s="22">
        <v>11.08</v>
      </c>
      <c r="Q1995" s="22">
        <f t="shared" si="569"/>
        <v>1.385</v>
      </c>
      <c r="R1995" s="22">
        <f t="shared" si="570"/>
        <v>5.54</v>
      </c>
      <c r="S1995" s="22">
        <f t="shared" si="571"/>
        <v>91.25</v>
      </c>
      <c r="U1995" s="22">
        <v>107.87</v>
      </c>
      <c r="V1995" s="23">
        <v>45</v>
      </c>
      <c r="W1995" s="41">
        <v>50</v>
      </c>
      <c r="X1995" s="23">
        <f t="shared" si="572"/>
        <v>-5</v>
      </c>
      <c r="Y1995" s="24">
        <f t="shared" si="573"/>
        <v>-60</v>
      </c>
      <c r="Z1995" s="24">
        <f t="shared" si="574"/>
        <v>18</v>
      </c>
      <c r="AA1995" s="22">
        <f>+U1995/Z1995</f>
        <v>5.9927777777777784</v>
      </c>
      <c r="AB1995" s="22">
        <f t="shared" ref="AB1995:AB2058" si="578">+AA1995*12</f>
        <v>71.913333333333341</v>
      </c>
      <c r="AC1995" s="22">
        <f t="shared" si="577"/>
        <v>35.956666666666663</v>
      </c>
      <c r="AD1995" s="22">
        <f t="shared" si="575"/>
        <v>-55.293333333333337</v>
      </c>
      <c r="AE1995" s="24"/>
      <c r="AF1995" s="4">
        <v>71.913333333333341</v>
      </c>
      <c r="AG1995" s="4">
        <v>0</v>
      </c>
      <c r="AH1995" s="4">
        <f t="shared" si="576"/>
        <v>71.913333333333341</v>
      </c>
    </row>
    <row r="1996" spans="1:34">
      <c r="A1996" s="16" t="s">
        <v>4136</v>
      </c>
      <c r="B1996" s="16" t="s">
        <v>4137</v>
      </c>
      <c r="C1996" s="16" t="s">
        <v>4126</v>
      </c>
      <c r="D1996" s="19">
        <v>29037</v>
      </c>
      <c r="E1996" s="16" t="s">
        <v>111</v>
      </c>
      <c r="F1996" s="20">
        <v>50</v>
      </c>
      <c r="G1996" s="20">
        <v>0</v>
      </c>
      <c r="H1996" s="20">
        <v>6</v>
      </c>
      <c r="I1996" s="20">
        <v>10</v>
      </c>
      <c r="J1996" s="21">
        <f t="shared" si="567"/>
        <v>82</v>
      </c>
      <c r="K1996" s="22">
        <v>13542.79</v>
      </c>
      <c r="L1996" s="19">
        <v>44804</v>
      </c>
      <c r="M1996" s="22">
        <v>11692.1</v>
      </c>
      <c r="N1996" s="22">
        <v>1850.69</v>
      </c>
      <c r="O1996" s="22">
        <f t="shared" si="568"/>
        <v>2031.26</v>
      </c>
      <c r="P1996" s="22">
        <v>180.57</v>
      </c>
      <c r="Q1996" s="22">
        <f t="shared" si="569"/>
        <v>22.571249999999999</v>
      </c>
      <c r="R1996" s="22">
        <f t="shared" si="570"/>
        <v>90.284999999999997</v>
      </c>
      <c r="S1996" s="22">
        <f t="shared" si="571"/>
        <v>1760.405</v>
      </c>
      <c r="U1996" s="22">
        <v>2031.26</v>
      </c>
      <c r="V1996" s="23">
        <v>45</v>
      </c>
      <c r="W1996" s="41">
        <v>50</v>
      </c>
      <c r="X1996" s="23">
        <f t="shared" si="572"/>
        <v>-5</v>
      </c>
      <c r="Y1996" s="24">
        <f t="shared" si="573"/>
        <v>-60</v>
      </c>
      <c r="Z1996" s="24">
        <f t="shared" si="574"/>
        <v>30</v>
      </c>
      <c r="AA1996" s="22">
        <f t="shared" ref="AA1996:AA2059" si="579">+U1996/Z1996</f>
        <v>67.708666666666673</v>
      </c>
      <c r="AB1996" s="22">
        <f t="shared" si="578"/>
        <v>812.50400000000013</v>
      </c>
      <c r="AC1996" s="22">
        <f t="shared" si="577"/>
        <v>1218.7559999999999</v>
      </c>
      <c r="AD1996" s="22">
        <f t="shared" si="575"/>
        <v>-541.64900000000011</v>
      </c>
      <c r="AE1996" s="24"/>
      <c r="AF1996" s="4">
        <v>812.50400000000013</v>
      </c>
      <c r="AG1996" s="4">
        <v>0</v>
      </c>
      <c r="AH1996" s="4">
        <f t="shared" si="576"/>
        <v>812.50400000000013</v>
      </c>
    </row>
    <row r="1997" spans="1:34">
      <c r="A1997" s="16" t="s">
        <v>4138</v>
      </c>
      <c r="B1997" s="16" t="s">
        <v>4139</v>
      </c>
      <c r="C1997" s="16" t="s">
        <v>4126</v>
      </c>
      <c r="D1997" s="19">
        <v>29586</v>
      </c>
      <c r="E1997" s="16" t="s">
        <v>111</v>
      </c>
      <c r="F1997" s="20">
        <v>50</v>
      </c>
      <c r="G1997" s="20">
        <v>0</v>
      </c>
      <c r="H1997" s="20">
        <v>8</v>
      </c>
      <c r="I1997" s="20">
        <v>4</v>
      </c>
      <c r="J1997" s="21">
        <f t="shared" si="567"/>
        <v>100</v>
      </c>
      <c r="K1997" s="22">
        <v>3032.67</v>
      </c>
      <c r="L1997" s="19">
        <v>44804</v>
      </c>
      <c r="M1997" s="22">
        <v>2527.08</v>
      </c>
      <c r="N1997" s="22">
        <v>505.59</v>
      </c>
      <c r="O1997" s="22">
        <f t="shared" si="568"/>
        <v>546.02</v>
      </c>
      <c r="P1997" s="22">
        <v>40.43</v>
      </c>
      <c r="Q1997" s="22">
        <f t="shared" si="569"/>
        <v>5.05375</v>
      </c>
      <c r="R1997" s="22">
        <f t="shared" si="570"/>
        <v>20.215</v>
      </c>
      <c r="S1997" s="22">
        <f t="shared" si="571"/>
        <v>485.375</v>
      </c>
      <c r="U1997" s="22">
        <v>546.02</v>
      </c>
      <c r="V1997" s="23">
        <v>45</v>
      </c>
      <c r="W1997" s="41">
        <v>50</v>
      </c>
      <c r="X1997" s="23">
        <f t="shared" si="572"/>
        <v>-5</v>
      </c>
      <c r="Y1997" s="24">
        <f t="shared" si="573"/>
        <v>-60</v>
      </c>
      <c r="Z1997" s="24">
        <f t="shared" si="574"/>
        <v>48</v>
      </c>
      <c r="AA1997" s="22">
        <f t="shared" si="579"/>
        <v>11.375416666666666</v>
      </c>
      <c r="AB1997" s="22">
        <f t="shared" si="578"/>
        <v>136.505</v>
      </c>
      <c r="AC1997" s="22">
        <f t="shared" si="577"/>
        <v>409.51499999999999</v>
      </c>
      <c r="AD1997" s="22">
        <f t="shared" si="575"/>
        <v>-75.860000000000014</v>
      </c>
      <c r="AE1997" s="24"/>
      <c r="AF1997" s="4">
        <v>136.505</v>
      </c>
      <c r="AG1997" s="4">
        <v>0</v>
      </c>
      <c r="AH1997" s="4">
        <f t="shared" si="576"/>
        <v>136.505</v>
      </c>
    </row>
    <row r="1998" spans="1:34">
      <c r="A1998" s="16" t="s">
        <v>4140</v>
      </c>
      <c r="B1998" s="16" t="s">
        <v>4141</v>
      </c>
      <c r="C1998" s="16" t="s">
        <v>4126</v>
      </c>
      <c r="D1998" s="19">
        <v>29768</v>
      </c>
      <c r="E1998" s="16" t="s">
        <v>111</v>
      </c>
      <c r="F1998" s="20">
        <v>50</v>
      </c>
      <c r="G1998" s="20">
        <v>0</v>
      </c>
      <c r="H1998" s="20">
        <v>8</v>
      </c>
      <c r="I1998" s="20">
        <v>10</v>
      </c>
      <c r="J1998" s="21">
        <f t="shared" si="567"/>
        <v>106</v>
      </c>
      <c r="K1998" s="22">
        <v>3398.1</v>
      </c>
      <c r="L1998" s="19">
        <v>44804</v>
      </c>
      <c r="M1998" s="22">
        <v>2797.68</v>
      </c>
      <c r="N1998" s="22">
        <v>600.41999999999996</v>
      </c>
      <c r="O1998" s="22">
        <f t="shared" si="568"/>
        <v>645.71999999999991</v>
      </c>
      <c r="P1998" s="22">
        <v>45.3</v>
      </c>
      <c r="Q1998" s="22">
        <f t="shared" si="569"/>
        <v>5.6624999999999996</v>
      </c>
      <c r="R1998" s="22">
        <f t="shared" si="570"/>
        <v>22.65</v>
      </c>
      <c r="S1998" s="22">
        <f t="shared" si="571"/>
        <v>577.77</v>
      </c>
      <c r="U1998" s="22">
        <v>645.71999999999991</v>
      </c>
      <c r="V1998" s="23">
        <v>45</v>
      </c>
      <c r="W1998" s="41">
        <v>50</v>
      </c>
      <c r="X1998" s="23">
        <f t="shared" si="572"/>
        <v>-5</v>
      </c>
      <c r="Y1998" s="24">
        <f t="shared" si="573"/>
        <v>-60</v>
      </c>
      <c r="Z1998" s="24">
        <f t="shared" si="574"/>
        <v>54</v>
      </c>
      <c r="AA1998" s="22">
        <f t="shared" si="579"/>
        <v>11.957777777777777</v>
      </c>
      <c r="AB1998" s="22">
        <f t="shared" si="578"/>
        <v>143.49333333333331</v>
      </c>
      <c r="AC1998" s="22">
        <f t="shared" si="577"/>
        <v>502.22666666666657</v>
      </c>
      <c r="AD1998" s="22">
        <f t="shared" si="575"/>
        <v>-75.543333333333408</v>
      </c>
      <c r="AE1998" s="24"/>
      <c r="AF1998" s="4">
        <v>143.49333333333331</v>
      </c>
      <c r="AG1998" s="4">
        <v>0</v>
      </c>
      <c r="AH1998" s="4">
        <f t="shared" si="576"/>
        <v>143.49333333333331</v>
      </c>
    </row>
    <row r="1999" spans="1:34">
      <c r="A1999" s="16" t="s">
        <v>4142</v>
      </c>
      <c r="B1999" s="16" t="s">
        <v>4143</v>
      </c>
      <c r="C1999" s="16" t="s">
        <v>4126</v>
      </c>
      <c r="D1999" s="19">
        <v>30133</v>
      </c>
      <c r="E1999" s="16" t="s">
        <v>111</v>
      </c>
      <c r="F1999" s="20">
        <v>50</v>
      </c>
      <c r="G1999" s="20">
        <v>0</v>
      </c>
      <c r="H1999" s="20">
        <v>9</v>
      </c>
      <c r="I1999" s="20">
        <v>10</v>
      </c>
      <c r="J1999" s="21">
        <f t="shared" si="567"/>
        <v>118</v>
      </c>
      <c r="K1999" s="22">
        <v>3315.92</v>
      </c>
      <c r="L1999" s="19">
        <v>44804</v>
      </c>
      <c r="M1999" s="22">
        <v>2663.86</v>
      </c>
      <c r="N1999" s="22">
        <v>652.05999999999995</v>
      </c>
      <c r="O1999" s="22">
        <f t="shared" si="568"/>
        <v>696.27</v>
      </c>
      <c r="P1999" s="22">
        <v>44.21</v>
      </c>
      <c r="Q1999" s="22">
        <f t="shared" si="569"/>
        <v>5.5262500000000001</v>
      </c>
      <c r="R1999" s="22">
        <f t="shared" si="570"/>
        <v>22.105</v>
      </c>
      <c r="S1999" s="22">
        <f t="shared" si="571"/>
        <v>629.95499999999993</v>
      </c>
      <c r="U1999" s="22">
        <v>696.27</v>
      </c>
      <c r="V1999" s="23">
        <v>45</v>
      </c>
      <c r="W1999" s="41">
        <v>50</v>
      </c>
      <c r="X1999" s="23">
        <f t="shared" si="572"/>
        <v>-5</v>
      </c>
      <c r="Y1999" s="24">
        <f t="shared" si="573"/>
        <v>-60</v>
      </c>
      <c r="Z1999" s="24">
        <f t="shared" si="574"/>
        <v>66</v>
      </c>
      <c r="AA1999" s="22">
        <f t="shared" si="579"/>
        <v>10.549545454545454</v>
      </c>
      <c r="AB1999" s="22">
        <f t="shared" si="578"/>
        <v>126.59454545454545</v>
      </c>
      <c r="AC1999" s="22">
        <f t="shared" si="577"/>
        <v>569.6754545454545</v>
      </c>
      <c r="AD1999" s="22">
        <f t="shared" si="575"/>
        <v>-60.279545454545428</v>
      </c>
      <c r="AE1999" s="24"/>
      <c r="AF1999" s="4">
        <v>126.59454545454545</v>
      </c>
      <c r="AG1999" s="4">
        <v>0</v>
      </c>
      <c r="AH1999" s="4">
        <f t="shared" si="576"/>
        <v>126.59454545454545</v>
      </c>
    </row>
    <row r="2000" spans="1:34">
      <c r="A2000" s="16" t="s">
        <v>4144</v>
      </c>
      <c r="B2000" s="16" t="s">
        <v>4145</v>
      </c>
      <c r="C2000" s="16" t="s">
        <v>4126</v>
      </c>
      <c r="D2000" s="19">
        <v>30498</v>
      </c>
      <c r="E2000" s="16" t="s">
        <v>111</v>
      </c>
      <c r="F2000" s="20">
        <v>50</v>
      </c>
      <c r="G2000" s="20">
        <v>0</v>
      </c>
      <c r="H2000" s="20">
        <v>10</v>
      </c>
      <c r="I2000" s="20">
        <v>10</v>
      </c>
      <c r="J2000" s="21">
        <f t="shared" si="567"/>
        <v>130</v>
      </c>
      <c r="K2000" s="22">
        <v>5040.51</v>
      </c>
      <c r="L2000" s="19">
        <v>44804</v>
      </c>
      <c r="M2000" s="22">
        <v>3948.39</v>
      </c>
      <c r="N2000" s="22">
        <v>1092.1199999999999</v>
      </c>
      <c r="O2000" s="22">
        <f t="shared" si="568"/>
        <v>1159.32</v>
      </c>
      <c r="P2000" s="22">
        <v>67.2</v>
      </c>
      <c r="Q2000" s="22">
        <f t="shared" si="569"/>
        <v>8.4</v>
      </c>
      <c r="R2000" s="22">
        <f t="shared" si="570"/>
        <v>33.6</v>
      </c>
      <c r="S2000" s="22">
        <f t="shared" si="571"/>
        <v>1058.52</v>
      </c>
      <c r="U2000" s="22">
        <v>1159.32</v>
      </c>
      <c r="V2000" s="23">
        <v>45</v>
      </c>
      <c r="W2000" s="41">
        <v>50</v>
      </c>
      <c r="X2000" s="23">
        <f t="shared" si="572"/>
        <v>-5</v>
      </c>
      <c r="Y2000" s="24">
        <f t="shared" si="573"/>
        <v>-60</v>
      </c>
      <c r="Z2000" s="24">
        <f t="shared" si="574"/>
        <v>78</v>
      </c>
      <c r="AA2000" s="22">
        <f t="shared" si="579"/>
        <v>14.863076923076923</v>
      </c>
      <c r="AB2000" s="22">
        <f t="shared" si="578"/>
        <v>178.35692307692307</v>
      </c>
      <c r="AC2000" s="22">
        <f t="shared" si="577"/>
        <v>980.96307692307687</v>
      </c>
      <c r="AD2000" s="22">
        <f t="shared" si="575"/>
        <v>-77.556923076923113</v>
      </c>
      <c r="AE2000" s="24"/>
      <c r="AF2000" s="4">
        <v>178.35692307692307</v>
      </c>
      <c r="AG2000" s="4">
        <v>0</v>
      </c>
      <c r="AH2000" s="4">
        <f t="shared" si="576"/>
        <v>178.35692307692307</v>
      </c>
    </row>
    <row r="2001" spans="1:34">
      <c r="A2001" s="16" t="s">
        <v>4146</v>
      </c>
      <c r="B2001" s="16" t="s">
        <v>4147</v>
      </c>
      <c r="C2001" s="16" t="s">
        <v>4126</v>
      </c>
      <c r="D2001" s="19">
        <v>30864</v>
      </c>
      <c r="E2001" s="16" t="s">
        <v>111</v>
      </c>
      <c r="F2001" s="20">
        <v>50</v>
      </c>
      <c r="G2001" s="20">
        <v>0</v>
      </c>
      <c r="H2001" s="20">
        <v>11</v>
      </c>
      <c r="I2001" s="20">
        <v>10</v>
      </c>
      <c r="J2001" s="21">
        <f t="shared" si="567"/>
        <v>142</v>
      </c>
      <c r="K2001" s="22">
        <v>4363.87</v>
      </c>
      <c r="L2001" s="19">
        <v>44804</v>
      </c>
      <c r="M2001" s="22">
        <v>3331.18</v>
      </c>
      <c r="N2001" s="22">
        <v>1032.69</v>
      </c>
      <c r="O2001" s="22">
        <f t="shared" si="568"/>
        <v>1090.8700000000001</v>
      </c>
      <c r="P2001" s="22">
        <v>58.18</v>
      </c>
      <c r="Q2001" s="22">
        <f t="shared" si="569"/>
        <v>7.2725</v>
      </c>
      <c r="R2001" s="22">
        <f t="shared" si="570"/>
        <v>29.09</v>
      </c>
      <c r="S2001" s="22">
        <f t="shared" si="571"/>
        <v>1003.6</v>
      </c>
      <c r="U2001" s="22">
        <v>1090.8700000000001</v>
      </c>
      <c r="V2001" s="23">
        <v>45</v>
      </c>
      <c r="W2001" s="41">
        <v>50</v>
      </c>
      <c r="X2001" s="23">
        <f t="shared" si="572"/>
        <v>-5</v>
      </c>
      <c r="Y2001" s="24">
        <f t="shared" si="573"/>
        <v>-60</v>
      </c>
      <c r="Z2001" s="24">
        <f t="shared" si="574"/>
        <v>90</v>
      </c>
      <c r="AA2001" s="22">
        <f t="shared" si="579"/>
        <v>12.120777777777779</v>
      </c>
      <c r="AB2001" s="22">
        <f t="shared" si="578"/>
        <v>145.44933333333336</v>
      </c>
      <c r="AC2001" s="22">
        <f t="shared" si="577"/>
        <v>945.42066666666676</v>
      </c>
      <c r="AD2001" s="22">
        <f t="shared" si="575"/>
        <v>-58.179333333333261</v>
      </c>
      <c r="AE2001" s="24"/>
      <c r="AF2001" s="4">
        <v>145.44933333333336</v>
      </c>
      <c r="AG2001" s="4">
        <v>0</v>
      </c>
      <c r="AH2001" s="4">
        <f t="shared" si="576"/>
        <v>145.44933333333336</v>
      </c>
    </row>
    <row r="2002" spans="1:34">
      <c r="A2002" s="16" t="s">
        <v>4148</v>
      </c>
      <c r="B2002" s="16" t="s">
        <v>4149</v>
      </c>
      <c r="C2002" s="16" t="s">
        <v>4126</v>
      </c>
      <c r="D2002" s="19">
        <v>31229</v>
      </c>
      <c r="E2002" s="16" t="s">
        <v>111</v>
      </c>
      <c r="F2002" s="20">
        <v>50</v>
      </c>
      <c r="G2002" s="20">
        <v>0</v>
      </c>
      <c r="H2002" s="20">
        <v>12</v>
      </c>
      <c r="I2002" s="20">
        <v>10</v>
      </c>
      <c r="J2002" s="21">
        <f t="shared" si="567"/>
        <v>154</v>
      </c>
      <c r="K2002" s="22">
        <v>6028.09</v>
      </c>
      <c r="L2002" s="19">
        <v>44804</v>
      </c>
      <c r="M2002" s="22">
        <v>4480.82</v>
      </c>
      <c r="N2002" s="22">
        <v>1547.27</v>
      </c>
      <c r="O2002" s="22">
        <f t="shared" si="568"/>
        <v>1627.6399999999999</v>
      </c>
      <c r="P2002" s="22">
        <v>80.37</v>
      </c>
      <c r="Q2002" s="22">
        <f t="shared" si="569"/>
        <v>10.046250000000001</v>
      </c>
      <c r="R2002" s="22">
        <f t="shared" si="570"/>
        <v>40.185000000000002</v>
      </c>
      <c r="S2002" s="22">
        <f t="shared" si="571"/>
        <v>1507.085</v>
      </c>
      <c r="U2002" s="22">
        <v>1627.6399999999999</v>
      </c>
      <c r="V2002" s="23">
        <v>45</v>
      </c>
      <c r="W2002" s="41">
        <v>50</v>
      </c>
      <c r="X2002" s="23">
        <f t="shared" si="572"/>
        <v>-5</v>
      </c>
      <c r="Y2002" s="24">
        <f t="shared" si="573"/>
        <v>-60</v>
      </c>
      <c r="Z2002" s="24">
        <f t="shared" si="574"/>
        <v>102</v>
      </c>
      <c r="AA2002" s="22">
        <f t="shared" si="579"/>
        <v>15.957254901960782</v>
      </c>
      <c r="AB2002" s="22">
        <f t="shared" si="578"/>
        <v>191.4870588235294</v>
      </c>
      <c r="AC2002" s="22">
        <f t="shared" si="577"/>
        <v>1436.1529411764704</v>
      </c>
      <c r="AD2002" s="22">
        <f t="shared" si="575"/>
        <v>-70.932058823529587</v>
      </c>
      <c r="AE2002" s="24"/>
      <c r="AF2002" s="4">
        <v>191.4870588235294</v>
      </c>
      <c r="AG2002" s="4">
        <v>0</v>
      </c>
      <c r="AH2002" s="4">
        <f t="shared" si="576"/>
        <v>191.4870588235294</v>
      </c>
    </row>
    <row r="2003" spans="1:34">
      <c r="A2003" s="16" t="s">
        <v>4150</v>
      </c>
      <c r="B2003" s="16" t="s">
        <v>4151</v>
      </c>
      <c r="C2003" s="16" t="s">
        <v>4152</v>
      </c>
      <c r="D2003" s="19">
        <v>31594</v>
      </c>
      <c r="E2003" s="16" t="s">
        <v>111</v>
      </c>
      <c r="F2003" s="20">
        <v>50</v>
      </c>
      <c r="G2003" s="20">
        <v>0</v>
      </c>
      <c r="H2003" s="20">
        <v>13</v>
      </c>
      <c r="I2003" s="20">
        <v>10</v>
      </c>
      <c r="J2003" s="21">
        <f t="shared" si="567"/>
        <v>166</v>
      </c>
      <c r="K2003" s="22">
        <v>8053.52</v>
      </c>
      <c r="L2003" s="19">
        <v>44804</v>
      </c>
      <c r="M2003" s="22">
        <v>5825.37</v>
      </c>
      <c r="N2003" s="22">
        <v>2228.15</v>
      </c>
      <c r="O2003" s="22">
        <f t="shared" si="568"/>
        <v>2335.5300000000002</v>
      </c>
      <c r="P2003" s="22">
        <v>107.38</v>
      </c>
      <c r="Q2003" s="22">
        <f t="shared" si="569"/>
        <v>13.422499999999999</v>
      </c>
      <c r="R2003" s="22">
        <f t="shared" si="570"/>
        <v>53.69</v>
      </c>
      <c r="S2003" s="22">
        <f t="shared" si="571"/>
        <v>2174.46</v>
      </c>
      <c r="U2003" s="22">
        <v>2335.5300000000002</v>
      </c>
      <c r="V2003" s="23">
        <v>45</v>
      </c>
      <c r="W2003" s="41">
        <v>50</v>
      </c>
      <c r="X2003" s="23">
        <f t="shared" si="572"/>
        <v>-5</v>
      </c>
      <c r="Y2003" s="24">
        <f t="shared" si="573"/>
        <v>-60</v>
      </c>
      <c r="Z2003" s="24">
        <f t="shared" si="574"/>
        <v>114</v>
      </c>
      <c r="AA2003" s="22">
        <f t="shared" si="579"/>
        <v>20.487105263157897</v>
      </c>
      <c r="AB2003" s="22">
        <f t="shared" si="578"/>
        <v>245.84526315789475</v>
      </c>
      <c r="AC2003" s="22">
        <f t="shared" si="577"/>
        <v>2089.6847368421054</v>
      </c>
      <c r="AD2003" s="22">
        <f t="shared" si="575"/>
        <v>-84.775263157894642</v>
      </c>
      <c r="AE2003" s="24"/>
      <c r="AF2003" s="4">
        <v>245.84526315789475</v>
      </c>
      <c r="AG2003" s="4">
        <v>0</v>
      </c>
      <c r="AH2003" s="4">
        <f t="shared" si="576"/>
        <v>245.84526315789475</v>
      </c>
    </row>
    <row r="2004" spans="1:34">
      <c r="A2004" s="16" t="s">
        <v>4153</v>
      </c>
      <c r="B2004" s="16" t="s">
        <v>4154</v>
      </c>
      <c r="C2004" s="16" t="s">
        <v>4126</v>
      </c>
      <c r="D2004" s="19">
        <v>31959</v>
      </c>
      <c r="E2004" s="16" t="s">
        <v>111</v>
      </c>
      <c r="F2004" s="20">
        <v>50</v>
      </c>
      <c r="G2004" s="20">
        <v>0</v>
      </c>
      <c r="H2004" s="20">
        <v>14</v>
      </c>
      <c r="I2004" s="20">
        <v>10</v>
      </c>
      <c r="J2004" s="21">
        <f t="shared" si="567"/>
        <v>178</v>
      </c>
      <c r="K2004" s="22">
        <v>7111.02</v>
      </c>
      <c r="L2004" s="19">
        <v>44804</v>
      </c>
      <c r="M2004" s="22">
        <v>5001.3999999999996</v>
      </c>
      <c r="N2004" s="22">
        <v>2109.62</v>
      </c>
      <c r="O2004" s="22">
        <f t="shared" si="568"/>
        <v>2204.4299999999998</v>
      </c>
      <c r="P2004" s="22">
        <v>94.81</v>
      </c>
      <c r="Q2004" s="22">
        <f t="shared" si="569"/>
        <v>11.85125</v>
      </c>
      <c r="R2004" s="22">
        <f t="shared" si="570"/>
        <v>47.405000000000001</v>
      </c>
      <c r="S2004" s="22">
        <f t="shared" si="571"/>
        <v>2062.2149999999997</v>
      </c>
      <c r="U2004" s="22">
        <v>2204.4299999999998</v>
      </c>
      <c r="V2004" s="23">
        <v>45</v>
      </c>
      <c r="W2004" s="41">
        <v>50</v>
      </c>
      <c r="X2004" s="23">
        <f t="shared" si="572"/>
        <v>-5</v>
      </c>
      <c r="Y2004" s="24">
        <f t="shared" si="573"/>
        <v>-60</v>
      </c>
      <c r="Z2004" s="24">
        <f t="shared" si="574"/>
        <v>126</v>
      </c>
      <c r="AA2004" s="22">
        <f t="shared" si="579"/>
        <v>17.49547619047619</v>
      </c>
      <c r="AB2004" s="22">
        <f t="shared" si="578"/>
        <v>209.94571428571427</v>
      </c>
      <c r="AC2004" s="22">
        <f t="shared" si="577"/>
        <v>1994.4842857142855</v>
      </c>
      <c r="AD2004" s="22">
        <f t="shared" si="575"/>
        <v>-67.730714285714157</v>
      </c>
      <c r="AE2004" s="24"/>
      <c r="AF2004" s="4">
        <v>209.94571428571427</v>
      </c>
      <c r="AG2004" s="4">
        <v>0</v>
      </c>
      <c r="AH2004" s="4">
        <f t="shared" si="576"/>
        <v>209.94571428571427</v>
      </c>
    </row>
    <row r="2005" spans="1:34">
      <c r="A2005" s="16" t="s">
        <v>4155</v>
      </c>
      <c r="B2005" s="16" t="s">
        <v>4156</v>
      </c>
      <c r="C2005" s="16" t="s">
        <v>4126</v>
      </c>
      <c r="D2005" s="19">
        <v>32325</v>
      </c>
      <c r="E2005" s="16" t="s">
        <v>111</v>
      </c>
      <c r="F2005" s="20">
        <v>50</v>
      </c>
      <c r="G2005" s="20">
        <v>0</v>
      </c>
      <c r="H2005" s="20">
        <v>15</v>
      </c>
      <c r="I2005" s="20">
        <v>10</v>
      </c>
      <c r="J2005" s="21">
        <f t="shared" si="567"/>
        <v>190</v>
      </c>
      <c r="K2005" s="22">
        <v>57929.34</v>
      </c>
      <c r="L2005" s="19">
        <v>44804</v>
      </c>
      <c r="M2005" s="22">
        <v>39585.160000000003</v>
      </c>
      <c r="N2005" s="22">
        <v>18344.18</v>
      </c>
      <c r="O2005" s="22">
        <f t="shared" si="568"/>
        <v>19116.57</v>
      </c>
      <c r="P2005" s="22">
        <v>772.39</v>
      </c>
      <c r="Q2005" s="22">
        <f t="shared" si="569"/>
        <v>96.548749999999998</v>
      </c>
      <c r="R2005" s="22">
        <f t="shared" si="570"/>
        <v>386.19499999999999</v>
      </c>
      <c r="S2005" s="22">
        <f t="shared" si="571"/>
        <v>17957.985000000001</v>
      </c>
      <c r="U2005" s="22">
        <v>19116.57</v>
      </c>
      <c r="V2005" s="23">
        <v>45</v>
      </c>
      <c r="W2005" s="41">
        <v>50</v>
      </c>
      <c r="X2005" s="23">
        <f t="shared" si="572"/>
        <v>-5</v>
      </c>
      <c r="Y2005" s="24">
        <f t="shared" si="573"/>
        <v>-60</v>
      </c>
      <c r="Z2005" s="24">
        <f t="shared" si="574"/>
        <v>138</v>
      </c>
      <c r="AA2005" s="22">
        <f t="shared" si="579"/>
        <v>138.52586956521739</v>
      </c>
      <c r="AB2005" s="22">
        <f t="shared" si="578"/>
        <v>1662.3104347826088</v>
      </c>
      <c r="AC2005" s="22">
        <f t="shared" si="577"/>
        <v>17454.259565217391</v>
      </c>
      <c r="AD2005" s="22">
        <f t="shared" si="575"/>
        <v>-503.72543478260923</v>
      </c>
      <c r="AE2005" s="24"/>
      <c r="AF2005" s="4">
        <v>1662.3104347826088</v>
      </c>
      <c r="AG2005" s="4">
        <v>0</v>
      </c>
      <c r="AH2005" s="4">
        <f t="shared" si="576"/>
        <v>1662.3104347826088</v>
      </c>
    </row>
    <row r="2006" spans="1:34">
      <c r="A2006" s="16" t="s">
        <v>4157</v>
      </c>
      <c r="B2006" s="16" t="s">
        <v>4158</v>
      </c>
      <c r="C2006" s="16" t="s">
        <v>4126</v>
      </c>
      <c r="D2006" s="19">
        <v>32690</v>
      </c>
      <c r="E2006" s="16" t="s">
        <v>111</v>
      </c>
      <c r="F2006" s="20">
        <v>50</v>
      </c>
      <c r="G2006" s="20">
        <v>0</v>
      </c>
      <c r="H2006" s="20">
        <v>16</v>
      </c>
      <c r="I2006" s="20">
        <v>10</v>
      </c>
      <c r="J2006" s="21">
        <f t="shared" si="567"/>
        <v>202</v>
      </c>
      <c r="K2006" s="22">
        <v>7674.51</v>
      </c>
      <c r="L2006" s="19">
        <v>44804</v>
      </c>
      <c r="M2006" s="22">
        <v>5090.75</v>
      </c>
      <c r="N2006" s="22">
        <v>2583.7600000000002</v>
      </c>
      <c r="O2006" s="22">
        <f t="shared" si="568"/>
        <v>2686.0800000000004</v>
      </c>
      <c r="P2006" s="22">
        <v>102.32</v>
      </c>
      <c r="Q2006" s="22">
        <f t="shared" si="569"/>
        <v>12.79</v>
      </c>
      <c r="R2006" s="22">
        <f t="shared" si="570"/>
        <v>51.16</v>
      </c>
      <c r="S2006" s="22">
        <f t="shared" si="571"/>
        <v>2532.6000000000004</v>
      </c>
      <c r="U2006" s="22">
        <v>2686.0800000000004</v>
      </c>
      <c r="V2006" s="23">
        <v>45</v>
      </c>
      <c r="W2006" s="41">
        <v>50</v>
      </c>
      <c r="X2006" s="23">
        <f t="shared" si="572"/>
        <v>-5</v>
      </c>
      <c r="Y2006" s="24">
        <f t="shared" si="573"/>
        <v>-60</v>
      </c>
      <c r="Z2006" s="24">
        <f t="shared" si="574"/>
        <v>150</v>
      </c>
      <c r="AA2006" s="22">
        <f t="shared" si="579"/>
        <v>17.907200000000003</v>
      </c>
      <c r="AB2006" s="22">
        <f t="shared" si="578"/>
        <v>214.88640000000004</v>
      </c>
      <c r="AC2006" s="22">
        <f t="shared" si="577"/>
        <v>2471.1936000000005</v>
      </c>
      <c r="AD2006" s="22">
        <f t="shared" si="575"/>
        <v>-61.406399999999849</v>
      </c>
      <c r="AE2006" s="24"/>
      <c r="AF2006" s="4">
        <v>214.88640000000004</v>
      </c>
      <c r="AG2006" s="4">
        <v>0</v>
      </c>
      <c r="AH2006" s="4">
        <f t="shared" si="576"/>
        <v>214.88640000000004</v>
      </c>
    </row>
    <row r="2007" spans="1:34">
      <c r="A2007" s="16" t="s">
        <v>4159</v>
      </c>
      <c r="B2007" s="16" t="s">
        <v>4160</v>
      </c>
      <c r="C2007" s="16" t="s">
        <v>4135</v>
      </c>
      <c r="D2007" s="19">
        <v>33055</v>
      </c>
      <c r="E2007" s="16" t="s">
        <v>111</v>
      </c>
      <c r="F2007" s="20">
        <v>50</v>
      </c>
      <c r="G2007" s="20">
        <v>0</v>
      </c>
      <c r="H2007" s="20">
        <v>17</v>
      </c>
      <c r="I2007" s="20">
        <v>10</v>
      </c>
      <c r="J2007" s="21">
        <f t="shared" si="567"/>
        <v>214</v>
      </c>
      <c r="K2007" s="22">
        <v>112012.29</v>
      </c>
      <c r="L2007" s="19">
        <v>44804</v>
      </c>
      <c r="M2007" s="22">
        <v>72061.38</v>
      </c>
      <c r="N2007" s="22">
        <v>39950.910000000003</v>
      </c>
      <c r="O2007" s="22">
        <f t="shared" si="568"/>
        <v>41444.410000000003</v>
      </c>
      <c r="P2007" s="22">
        <v>1493.5</v>
      </c>
      <c r="Q2007" s="22">
        <f t="shared" si="569"/>
        <v>186.6875</v>
      </c>
      <c r="R2007" s="22">
        <f t="shared" si="570"/>
        <v>746.75</v>
      </c>
      <c r="S2007" s="22">
        <f t="shared" si="571"/>
        <v>39204.160000000003</v>
      </c>
      <c r="U2007" s="22">
        <v>41444.410000000003</v>
      </c>
      <c r="V2007" s="23">
        <v>45</v>
      </c>
      <c r="W2007" s="41">
        <v>50</v>
      </c>
      <c r="X2007" s="23">
        <f t="shared" si="572"/>
        <v>-5</v>
      </c>
      <c r="Y2007" s="24">
        <f t="shared" si="573"/>
        <v>-60</v>
      </c>
      <c r="Z2007" s="24">
        <f t="shared" si="574"/>
        <v>162</v>
      </c>
      <c r="AA2007" s="22">
        <f t="shared" si="579"/>
        <v>255.82969135802472</v>
      </c>
      <c r="AB2007" s="22">
        <f t="shared" si="578"/>
        <v>3069.9562962962964</v>
      </c>
      <c r="AC2007" s="22">
        <f t="shared" si="577"/>
        <v>38374.453703703708</v>
      </c>
      <c r="AD2007" s="22">
        <f t="shared" si="575"/>
        <v>-829.70629629629548</v>
      </c>
      <c r="AE2007" s="24"/>
      <c r="AF2007" s="4">
        <v>3069.9562962962964</v>
      </c>
      <c r="AG2007" s="4">
        <v>0</v>
      </c>
      <c r="AH2007" s="4">
        <f t="shared" si="576"/>
        <v>3069.9562962962964</v>
      </c>
    </row>
    <row r="2008" spans="1:34">
      <c r="A2008" s="16" t="s">
        <v>4161</v>
      </c>
      <c r="B2008" s="16" t="s">
        <v>4162</v>
      </c>
      <c r="C2008" s="16" t="s">
        <v>4126</v>
      </c>
      <c r="D2008" s="19">
        <v>33419</v>
      </c>
      <c r="E2008" s="16" t="s">
        <v>111</v>
      </c>
      <c r="F2008" s="20">
        <v>50</v>
      </c>
      <c r="G2008" s="20">
        <v>0</v>
      </c>
      <c r="H2008" s="20">
        <v>18</v>
      </c>
      <c r="I2008" s="20">
        <v>10</v>
      </c>
      <c r="J2008" s="21">
        <f t="shared" si="567"/>
        <v>226</v>
      </c>
      <c r="K2008" s="22">
        <v>9680.84</v>
      </c>
      <c r="L2008" s="19">
        <v>44804</v>
      </c>
      <c r="M2008" s="22">
        <v>7583.43</v>
      </c>
      <c r="N2008" s="22">
        <v>2097.41</v>
      </c>
      <c r="O2008" s="22">
        <f t="shared" si="568"/>
        <v>2226.4899999999998</v>
      </c>
      <c r="P2008" s="22">
        <v>129.08000000000001</v>
      </c>
      <c r="Q2008" s="22">
        <f t="shared" si="569"/>
        <v>16.135000000000002</v>
      </c>
      <c r="R2008" s="22">
        <f t="shared" si="570"/>
        <v>64.540000000000006</v>
      </c>
      <c r="S2008" s="22">
        <f t="shared" si="571"/>
        <v>2032.87</v>
      </c>
      <c r="U2008" s="22">
        <v>2226.4899999999998</v>
      </c>
      <c r="V2008" s="23">
        <v>45</v>
      </c>
      <c r="W2008" s="41">
        <v>50</v>
      </c>
      <c r="X2008" s="23">
        <f t="shared" si="572"/>
        <v>-5</v>
      </c>
      <c r="Y2008" s="24">
        <f t="shared" si="573"/>
        <v>-60</v>
      </c>
      <c r="Z2008" s="24">
        <f t="shared" si="574"/>
        <v>174</v>
      </c>
      <c r="AA2008" s="22">
        <f t="shared" si="579"/>
        <v>12.795919540229884</v>
      </c>
      <c r="AB2008" s="22">
        <f t="shared" si="578"/>
        <v>153.55103448275861</v>
      </c>
      <c r="AC2008" s="22">
        <f t="shared" si="577"/>
        <v>2072.9389655172413</v>
      </c>
      <c r="AD2008" s="22">
        <f t="shared" si="575"/>
        <v>40.068965517241395</v>
      </c>
      <c r="AE2008" s="24"/>
      <c r="AF2008" s="4">
        <v>153.55103448275861</v>
      </c>
      <c r="AG2008" s="4">
        <v>0</v>
      </c>
      <c r="AH2008" s="4">
        <f t="shared" si="576"/>
        <v>153.55103448275861</v>
      </c>
    </row>
    <row r="2009" spans="1:34">
      <c r="A2009" s="16" t="s">
        <v>4163</v>
      </c>
      <c r="B2009" s="16" t="s">
        <v>4164</v>
      </c>
      <c r="C2009" s="16" t="s">
        <v>4165</v>
      </c>
      <c r="D2009" s="19">
        <v>33785</v>
      </c>
      <c r="E2009" s="16" t="s">
        <v>111</v>
      </c>
      <c r="F2009" s="20">
        <v>50</v>
      </c>
      <c r="G2009" s="20">
        <v>0</v>
      </c>
      <c r="H2009" s="20">
        <v>19</v>
      </c>
      <c r="I2009" s="20">
        <v>10</v>
      </c>
      <c r="J2009" s="21">
        <f t="shared" si="567"/>
        <v>238</v>
      </c>
      <c r="K2009" s="22">
        <v>7534.65</v>
      </c>
      <c r="L2009" s="19">
        <v>44804</v>
      </c>
      <c r="M2009" s="22">
        <v>4470.5</v>
      </c>
      <c r="N2009" s="22">
        <v>3064.15</v>
      </c>
      <c r="O2009" s="22">
        <f t="shared" si="568"/>
        <v>3164.61</v>
      </c>
      <c r="P2009" s="22">
        <v>100.46</v>
      </c>
      <c r="Q2009" s="22">
        <f t="shared" si="569"/>
        <v>12.557499999999999</v>
      </c>
      <c r="R2009" s="22">
        <f t="shared" si="570"/>
        <v>50.23</v>
      </c>
      <c r="S2009" s="22">
        <f t="shared" si="571"/>
        <v>3013.92</v>
      </c>
      <c r="U2009" s="22">
        <v>3164.61</v>
      </c>
      <c r="V2009" s="23">
        <v>45</v>
      </c>
      <c r="W2009" s="41">
        <v>50</v>
      </c>
      <c r="X2009" s="23">
        <f t="shared" si="572"/>
        <v>-5</v>
      </c>
      <c r="Y2009" s="24">
        <f t="shared" si="573"/>
        <v>-60</v>
      </c>
      <c r="Z2009" s="24">
        <f t="shared" si="574"/>
        <v>186</v>
      </c>
      <c r="AA2009" s="22">
        <f t="shared" si="579"/>
        <v>17.014032258064518</v>
      </c>
      <c r="AB2009" s="22">
        <f t="shared" si="578"/>
        <v>204.16838709677421</v>
      </c>
      <c r="AC2009" s="22">
        <f t="shared" si="577"/>
        <v>2960.4416129032261</v>
      </c>
      <c r="AD2009" s="22">
        <f t="shared" si="575"/>
        <v>-53.478387096773986</v>
      </c>
      <c r="AE2009" s="24"/>
      <c r="AF2009" s="4">
        <v>204.16838709677421</v>
      </c>
      <c r="AG2009" s="4">
        <v>0</v>
      </c>
      <c r="AH2009" s="4">
        <f t="shared" si="576"/>
        <v>204.16838709677421</v>
      </c>
    </row>
    <row r="2010" spans="1:34">
      <c r="A2010" s="16" t="s">
        <v>4166</v>
      </c>
      <c r="B2010" s="16" t="s">
        <v>4167</v>
      </c>
      <c r="C2010" s="16" t="s">
        <v>4168</v>
      </c>
      <c r="D2010" s="19">
        <v>33785</v>
      </c>
      <c r="E2010" s="16" t="s">
        <v>111</v>
      </c>
      <c r="F2010" s="20">
        <v>50</v>
      </c>
      <c r="G2010" s="20">
        <v>0</v>
      </c>
      <c r="H2010" s="20">
        <v>19</v>
      </c>
      <c r="I2010" s="20">
        <v>10</v>
      </c>
      <c r="J2010" s="21">
        <f t="shared" si="567"/>
        <v>238</v>
      </c>
      <c r="K2010" s="22">
        <v>7836.96</v>
      </c>
      <c r="L2010" s="19">
        <v>44804</v>
      </c>
      <c r="M2010" s="22">
        <v>4649.9399999999996</v>
      </c>
      <c r="N2010" s="22">
        <v>3187.02</v>
      </c>
      <c r="O2010" s="22">
        <f t="shared" si="568"/>
        <v>3291.5099999999998</v>
      </c>
      <c r="P2010" s="22">
        <v>104.49</v>
      </c>
      <c r="Q2010" s="22">
        <f t="shared" si="569"/>
        <v>13.061249999999999</v>
      </c>
      <c r="R2010" s="22">
        <f t="shared" si="570"/>
        <v>52.244999999999997</v>
      </c>
      <c r="S2010" s="22">
        <f t="shared" si="571"/>
        <v>3134.7750000000001</v>
      </c>
      <c r="U2010" s="22">
        <v>3291.5099999999998</v>
      </c>
      <c r="V2010" s="23">
        <v>45</v>
      </c>
      <c r="W2010" s="41">
        <v>50</v>
      </c>
      <c r="X2010" s="23">
        <f t="shared" si="572"/>
        <v>-5</v>
      </c>
      <c r="Y2010" s="24">
        <f t="shared" si="573"/>
        <v>-60</v>
      </c>
      <c r="Z2010" s="24">
        <f t="shared" si="574"/>
        <v>186</v>
      </c>
      <c r="AA2010" s="22">
        <f t="shared" si="579"/>
        <v>17.696290322580644</v>
      </c>
      <c r="AB2010" s="22">
        <f t="shared" si="578"/>
        <v>212.35548387096773</v>
      </c>
      <c r="AC2010" s="22">
        <f t="shared" si="577"/>
        <v>3079.1545161290319</v>
      </c>
      <c r="AD2010" s="22">
        <f t="shared" si="575"/>
        <v>-55.620483870968201</v>
      </c>
      <c r="AE2010" s="24"/>
      <c r="AF2010" s="4">
        <v>212.35548387096773</v>
      </c>
      <c r="AG2010" s="4">
        <v>0</v>
      </c>
      <c r="AH2010" s="4">
        <f t="shared" si="576"/>
        <v>212.35548387096773</v>
      </c>
    </row>
    <row r="2011" spans="1:34">
      <c r="A2011" s="16" t="s">
        <v>4169</v>
      </c>
      <c r="B2011" s="16" t="s">
        <v>4170</v>
      </c>
      <c r="C2011" s="16" t="s">
        <v>4171</v>
      </c>
      <c r="D2011" s="19">
        <v>33785</v>
      </c>
      <c r="E2011" s="16" t="s">
        <v>111</v>
      </c>
      <c r="F2011" s="20">
        <v>50</v>
      </c>
      <c r="G2011" s="20">
        <v>0</v>
      </c>
      <c r="H2011" s="20">
        <v>19</v>
      </c>
      <c r="I2011" s="20">
        <v>10</v>
      </c>
      <c r="J2011" s="21">
        <f t="shared" si="567"/>
        <v>238</v>
      </c>
      <c r="K2011" s="22">
        <v>817.29</v>
      </c>
      <c r="L2011" s="19">
        <v>44804</v>
      </c>
      <c r="M2011" s="22">
        <v>485.02</v>
      </c>
      <c r="N2011" s="22">
        <v>332.27</v>
      </c>
      <c r="O2011" s="22">
        <f t="shared" si="568"/>
        <v>343.16999999999996</v>
      </c>
      <c r="P2011" s="22">
        <v>10.9</v>
      </c>
      <c r="Q2011" s="22">
        <f t="shared" si="569"/>
        <v>1.3625</v>
      </c>
      <c r="R2011" s="22">
        <f t="shared" si="570"/>
        <v>5.45</v>
      </c>
      <c r="S2011" s="22">
        <f t="shared" si="571"/>
        <v>326.82</v>
      </c>
      <c r="U2011" s="22">
        <v>343.16999999999996</v>
      </c>
      <c r="V2011" s="23">
        <v>45</v>
      </c>
      <c r="W2011" s="41">
        <v>50</v>
      </c>
      <c r="X2011" s="23">
        <f t="shared" si="572"/>
        <v>-5</v>
      </c>
      <c r="Y2011" s="24">
        <f t="shared" si="573"/>
        <v>-60</v>
      </c>
      <c r="Z2011" s="24">
        <f t="shared" si="574"/>
        <v>186</v>
      </c>
      <c r="AA2011" s="22">
        <f t="shared" si="579"/>
        <v>1.8449999999999998</v>
      </c>
      <c r="AB2011" s="22">
        <f t="shared" si="578"/>
        <v>22.139999999999997</v>
      </c>
      <c r="AC2011" s="22">
        <f t="shared" si="577"/>
        <v>321.02999999999997</v>
      </c>
      <c r="AD2011" s="22">
        <f t="shared" si="575"/>
        <v>-5.7900000000000205</v>
      </c>
      <c r="AE2011" s="24"/>
      <c r="AF2011" s="4">
        <v>22.139999999999997</v>
      </c>
      <c r="AG2011" s="4">
        <v>0</v>
      </c>
      <c r="AH2011" s="4">
        <f t="shared" si="576"/>
        <v>22.139999999999997</v>
      </c>
    </row>
    <row r="2012" spans="1:34">
      <c r="A2012" s="16" t="s">
        <v>4172</v>
      </c>
      <c r="B2012" s="16" t="s">
        <v>4173</v>
      </c>
      <c r="C2012" s="16" t="s">
        <v>4174</v>
      </c>
      <c r="D2012" s="19">
        <v>33785</v>
      </c>
      <c r="E2012" s="16" t="s">
        <v>111</v>
      </c>
      <c r="F2012" s="20">
        <v>50</v>
      </c>
      <c r="G2012" s="20">
        <v>0</v>
      </c>
      <c r="H2012" s="20">
        <v>19</v>
      </c>
      <c r="I2012" s="20">
        <v>10</v>
      </c>
      <c r="J2012" s="21">
        <f t="shared" si="567"/>
        <v>238</v>
      </c>
      <c r="K2012" s="22">
        <v>958.62</v>
      </c>
      <c r="L2012" s="19">
        <v>44804</v>
      </c>
      <c r="M2012" s="22">
        <v>568.74</v>
      </c>
      <c r="N2012" s="22">
        <v>389.88</v>
      </c>
      <c r="O2012" s="22">
        <f t="shared" si="568"/>
        <v>402.65999999999997</v>
      </c>
      <c r="P2012" s="22">
        <v>12.78</v>
      </c>
      <c r="Q2012" s="22">
        <f t="shared" si="569"/>
        <v>1.5974999999999999</v>
      </c>
      <c r="R2012" s="22">
        <f t="shared" si="570"/>
        <v>6.39</v>
      </c>
      <c r="S2012" s="22">
        <f t="shared" si="571"/>
        <v>383.49</v>
      </c>
      <c r="U2012" s="22">
        <v>402.65999999999997</v>
      </c>
      <c r="V2012" s="23">
        <v>45</v>
      </c>
      <c r="W2012" s="41">
        <v>50</v>
      </c>
      <c r="X2012" s="23">
        <f t="shared" si="572"/>
        <v>-5</v>
      </c>
      <c r="Y2012" s="24">
        <f t="shared" si="573"/>
        <v>-60</v>
      </c>
      <c r="Z2012" s="24">
        <f t="shared" si="574"/>
        <v>186</v>
      </c>
      <c r="AA2012" s="22">
        <f t="shared" si="579"/>
        <v>2.1648387096774191</v>
      </c>
      <c r="AB2012" s="22">
        <f t="shared" si="578"/>
        <v>25.978064516129031</v>
      </c>
      <c r="AC2012" s="22">
        <f t="shared" si="577"/>
        <v>376.68193548387092</v>
      </c>
      <c r="AD2012" s="22">
        <f t="shared" si="575"/>
        <v>-6.8080645161290931</v>
      </c>
      <c r="AE2012" s="24"/>
      <c r="AF2012" s="4">
        <v>25.978064516129031</v>
      </c>
      <c r="AG2012" s="4">
        <v>0</v>
      </c>
      <c r="AH2012" s="4">
        <f t="shared" si="576"/>
        <v>25.978064516129031</v>
      </c>
    </row>
    <row r="2013" spans="1:34">
      <c r="A2013" s="16" t="s">
        <v>4175</v>
      </c>
      <c r="B2013" s="16" t="s">
        <v>4176</v>
      </c>
      <c r="C2013" s="16" t="s">
        <v>4177</v>
      </c>
      <c r="D2013" s="19">
        <v>34150</v>
      </c>
      <c r="E2013" s="16" t="s">
        <v>111</v>
      </c>
      <c r="F2013" s="20">
        <v>50</v>
      </c>
      <c r="G2013" s="20">
        <v>0</v>
      </c>
      <c r="H2013" s="20">
        <v>20</v>
      </c>
      <c r="I2013" s="20">
        <v>10</v>
      </c>
      <c r="J2013" s="21">
        <f t="shared" si="567"/>
        <v>250</v>
      </c>
      <c r="K2013" s="22">
        <v>30384.46</v>
      </c>
      <c r="L2013" s="19">
        <v>44804</v>
      </c>
      <c r="M2013" s="22">
        <v>17420.39</v>
      </c>
      <c r="N2013" s="22">
        <v>12964.07</v>
      </c>
      <c r="O2013" s="22">
        <f t="shared" si="568"/>
        <v>13369.19</v>
      </c>
      <c r="P2013" s="22">
        <v>405.12</v>
      </c>
      <c r="Q2013" s="22">
        <f t="shared" si="569"/>
        <v>50.64</v>
      </c>
      <c r="R2013" s="22">
        <f t="shared" si="570"/>
        <v>202.56</v>
      </c>
      <c r="S2013" s="22">
        <f t="shared" si="571"/>
        <v>12761.51</v>
      </c>
      <c r="U2013" s="22">
        <v>13369.19</v>
      </c>
      <c r="V2013" s="23">
        <v>45</v>
      </c>
      <c r="W2013" s="41">
        <v>50</v>
      </c>
      <c r="X2013" s="23">
        <f t="shared" si="572"/>
        <v>-5</v>
      </c>
      <c r="Y2013" s="24">
        <f t="shared" si="573"/>
        <v>-60</v>
      </c>
      <c r="Z2013" s="24">
        <f t="shared" si="574"/>
        <v>198</v>
      </c>
      <c r="AA2013" s="22">
        <f t="shared" si="579"/>
        <v>67.521161616161621</v>
      </c>
      <c r="AB2013" s="22">
        <f t="shared" si="578"/>
        <v>810.25393939393939</v>
      </c>
      <c r="AC2013" s="22">
        <f t="shared" si="577"/>
        <v>12558.936060606062</v>
      </c>
      <c r="AD2013" s="22">
        <f t="shared" si="575"/>
        <v>-202.57393939393842</v>
      </c>
      <c r="AE2013" s="24"/>
      <c r="AF2013" s="4">
        <v>810.25393939393939</v>
      </c>
      <c r="AG2013" s="4">
        <v>0</v>
      </c>
      <c r="AH2013" s="4">
        <f t="shared" si="576"/>
        <v>810.25393939393939</v>
      </c>
    </row>
    <row r="2014" spans="1:34">
      <c r="A2014" s="16" t="s">
        <v>4178</v>
      </c>
      <c r="B2014" s="16" t="s">
        <v>4179</v>
      </c>
      <c r="C2014" s="16" t="s">
        <v>4168</v>
      </c>
      <c r="D2014" s="19">
        <v>34150</v>
      </c>
      <c r="E2014" s="16" t="s">
        <v>111</v>
      </c>
      <c r="F2014" s="20">
        <v>50</v>
      </c>
      <c r="G2014" s="20">
        <v>0</v>
      </c>
      <c r="H2014" s="20">
        <v>20</v>
      </c>
      <c r="I2014" s="20">
        <v>10</v>
      </c>
      <c r="J2014" s="21">
        <f t="shared" si="567"/>
        <v>250</v>
      </c>
      <c r="K2014" s="22">
        <v>6882.35</v>
      </c>
      <c r="L2014" s="19">
        <v>44804</v>
      </c>
      <c r="M2014" s="22">
        <v>3945.94</v>
      </c>
      <c r="N2014" s="22">
        <v>2936.41</v>
      </c>
      <c r="O2014" s="22">
        <f t="shared" si="568"/>
        <v>3028.17</v>
      </c>
      <c r="P2014" s="22">
        <v>91.76</v>
      </c>
      <c r="Q2014" s="22">
        <f t="shared" si="569"/>
        <v>11.47</v>
      </c>
      <c r="R2014" s="22">
        <f t="shared" si="570"/>
        <v>45.88</v>
      </c>
      <c r="S2014" s="22">
        <f t="shared" si="571"/>
        <v>2890.5299999999997</v>
      </c>
      <c r="U2014" s="22">
        <v>3028.17</v>
      </c>
      <c r="V2014" s="23">
        <v>45</v>
      </c>
      <c r="W2014" s="41">
        <v>50</v>
      </c>
      <c r="X2014" s="23">
        <f t="shared" si="572"/>
        <v>-5</v>
      </c>
      <c r="Y2014" s="24">
        <f t="shared" si="573"/>
        <v>-60</v>
      </c>
      <c r="Z2014" s="24">
        <f t="shared" si="574"/>
        <v>198</v>
      </c>
      <c r="AA2014" s="22">
        <f t="shared" si="579"/>
        <v>15.29378787878788</v>
      </c>
      <c r="AB2014" s="22">
        <f t="shared" si="578"/>
        <v>183.52545454545455</v>
      </c>
      <c r="AC2014" s="22">
        <f t="shared" si="577"/>
        <v>2844.6445454545456</v>
      </c>
      <c r="AD2014" s="22">
        <f t="shared" si="575"/>
        <v>-45.885454545454195</v>
      </c>
      <c r="AE2014" s="24"/>
      <c r="AF2014" s="4">
        <v>183.52545454545455</v>
      </c>
      <c r="AG2014" s="4">
        <v>0</v>
      </c>
      <c r="AH2014" s="4">
        <f t="shared" si="576"/>
        <v>183.52545454545455</v>
      </c>
    </row>
    <row r="2015" spans="1:34">
      <c r="A2015" s="16" t="s">
        <v>4180</v>
      </c>
      <c r="B2015" s="16" t="s">
        <v>4181</v>
      </c>
      <c r="C2015" s="16" t="s">
        <v>4182</v>
      </c>
      <c r="D2015" s="19">
        <v>34150</v>
      </c>
      <c r="E2015" s="16" t="s">
        <v>111</v>
      </c>
      <c r="F2015" s="20">
        <v>50</v>
      </c>
      <c r="G2015" s="20">
        <v>0</v>
      </c>
      <c r="H2015" s="20">
        <v>20</v>
      </c>
      <c r="I2015" s="20">
        <v>10</v>
      </c>
      <c r="J2015" s="21">
        <f t="shared" si="567"/>
        <v>250</v>
      </c>
      <c r="K2015" s="22">
        <v>260.99</v>
      </c>
      <c r="L2015" s="19">
        <v>44804</v>
      </c>
      <c r="M2015" s="22">
        <v>149.65</v>
      </c>
      <c r="N2015" s="22">
        <v>111.34</v>
      </c>
      <c r="O2015" s="22">
        <f t="shared" si="568"/>
        <v>114.82000000000001</v>
      </c>
      <c r="P2015" s="22">
        <v>3.48</v>
      </c>
      <c r="Q2015" s="22">
        <f t="shared" si="569"/>
        <v>0.435</v>
      </c>
      <c r="R2015" s="22">
        <f t="shared" si="570"/>
        <v>1.74</v>
      </c>
      <c r="S2015" s="22">
        <f t="shared" si="571"/>
        <v>109.60000000000001</v>
      </c>
      <c r="U2015" s="22">
        <v>114.82000000000001</v>
      </c>
      <c r="V2015" s="23">
        <v>45</v>
      </c>
      <c r="W2015" s="41">
        <v>50</v>
      </c>
      <c r="X2015" s="23">
        <f t="shared" si="572"/>
        <v>-5</v>
      </c>
      <c r="Y2015" s="24">
        <f t="shared" si="573"/>
        <v>-60</v>
      </c>
      <c r="Z2015" s="24">
        <f t="shared" si="574"/>
        <v>198</v>
      </c>
      <c r="AA2015" s="22">
        <f t="shared" si="579"/>
        <v>0.57989898989898991</v>
      </c>
      <c r="AB2015" s="22">
        <f t="shared" si="578"/>
        <v>6.958787878787879</v>
      </c>
      <c r="AC2015" s="22">
        <f t="shared" si="577"/>
        <v>107.86121212121213</v>
      </c>
      <c r="AD2015" s="22">
        <f t="shared" si="575"/>
        <v>-1.7387878787878748</v>
      </c>
      <c r="AE2015" s="24"/>
      <c r="AF2015" s="4">
        <v>6.958787878787879</v>
      </c>
      <c r="AG2015" s="4">
        <v>0</v>
      </c>
      <c r="AH2015" s="4">
        <f t="shared" si="576"/>
        <v>6.958787878787879</v>
      </c>
    </row>
    <row r="2016" spans="1:34">
      <c r="A2016" s="16" t="s">
        <v>4183</v>
      </c>
      <c r="B2016" s="16" t="s">
        <v>4184</v>
      </c>
      <c r="C2016" s="16" t="s">
        <v>4185</v>
      </c>
      <c r="D2016" s="19">
        <v>34150</v>
      </c>
      <c r="E2016" s="16" t="s">
        <v>111</v>
      </c>
      <c r="F2016" s="20">
        <v>50</v>
      </c>
      <c r="G2016" s="20">
        <v>0</v>
      </c>
      <c r="H2016" s="20">
        <v>20</v>
      </c>
      <c r="I2016" s="20">
        <v>10</v>
      </c>
      <c r="J2016" s="21">
        <f t="shared" si="567"/>
        <v>250</v>
      </c>
      <c r="K2016" s="22">
        <v>765.88</v>
      </c>
      <c r="L2016" s="19">
        <v>44804</v>
      </c>
      <c r="M2016" s="22">
        <v>439.16</v>
      </c>
      <c r="N2016" s="22">
        <v>326.72000000000003</v>
      </c>
      <c r="O2016" s="22">
        <f t="shared" si="568"/>
        <v>336.93</v>
      </c>
      <c r="P2016" s="22">
        <v>10.210000000000001</v>
      </c>
      <c r="Q2016" s="22">
        <f t="shared" si="569"/>
        <v>1.2762500000000001</v>
      </c>
      <c r="R2016" s="22">
        <f t="shared" si="570"/>
        <v>5.1050000000000004</v>
      </c>
      <c r="S2016" s="22">
        <f t="shared" si="571"/>
        <v>321.61500000000001</v>
      </c>
      <c r="U2016" s="22">
        <v>336.93</v>
      </c>
      <c r="V2016" s="23">
        <v>45</v>
      </c>
      <c r="W2016" s="41">
        <v>50</v>
      </c>
      <c r="X2016" s="23">
        <f t="shared" si="572"/>
        <v>-5</v>
      </c>
      <c r="Y2016" s="24">
        <f t="shared" si="573"/>
        <v>-60</v>
      </c>
      <c r="Z2016" s="24">
        <f t="shared" si="574"/>
        <v>198</v>
      </c>
      <c r="AA2016" s="22">
        <f t="shared" si="579"/>
        <v>1.7016666666666667</v>
      </c>
      <c r="AB2016" s="22">
        <f t="shared" si="578"/>
        <v>20.420000000000002</v>
      </c>
      <c r="AC2016" s="22">
        <f t="shared" si="577"/>
        <v>316.51</v>
      </c>
      <c r="AD2016" s="22">
        <f t="shared" si="575"/>
        <v>-5.1050000000000182</v>
      </c>
      <c r="AE2016" s="24"/>
      <c r="AF2016" s="4">
        <v>20.420000000000002</v>
      </c>
      <c r="AG2016" s="4">
        <v>0</v>
      </c>
      <c r="AH2016" s="4">
        <f t="shared" si="576"/>
        <v>20.420000000000002</v>
      </c>
    </row>
    <row r="2017" spans="1:34">
      <c r="A2017" s="16" t="s">
        <v>4186</v>
      </c>
      <c r="B2017" s="16" t="s">
        <v>4187</v>
      </c>
      <c r="C2017" s="16" t="s">
        <v>4174</v>
      </c>
      <c r="D2017" s="19">
        <v>34515</v>
      </c>
      <c r="E2017" s="16" t="s">
        <v>111</v>
      </c>
      <c r="F2017" s="20">
        <v>50</v>
      </c>
      <c r="G2017" s="20">
        <v>0</v>
      </c>
      <c r="H2017" s="20">
        <v>21</v>
      </c>
      <c r="I2017" s="20">
        <v>10</v>
      </c>
      <c r="J2017" s="21">
        <f t="shared" si="567"/>
        <v>262</v>
      </c>
      <c r="K2017" s="22">
        <v>1116.92</v>
      </c>
      <c r="L2017" s="19">
        <v>44804</v>
      </c>
      <c r="M2017" s="22">
        <v>618.05999999999995</v>
      </c>
      <c r="N2017" s="22">
        <v>498.86</v>
      </c>
      <c r="O2017" s="22">
        <f t="shared" si="568"/>
        <v>513.75</v>
      </c>
      <c r="P2017" s="22">
        <v>14.89</v>
      </c>
      <c r="Q2017" s="22">
        <f t="shared" si="569"/>
        <v>1.8612500000000001</v>
      </c>
      <c r="R2017" s="22">
        <f t="shared" si="570"/>
        <v>7.4450000000000003</v>
      </c>
      <c r="S2017" s="22">
        <f t="shared" si="571"/>
        <v>491.41500000000002</v>
      </c>
      <c r="U2017" s="22">
        <v>513.75</v>
      </c>
      <c r="V2017" s="23">
        <v>45</v>
      </c>
      <c r="W2017" s="41">
        <v>50</v>
      </c>
      <c r="X2017" s="23">
        <f t="shared" si="572"/>
        <v>-5</v>
      </c>
      <c r="Y2017" s="24">
        <f t="shared" si="573"/>
        <v>-60</v>
      </c>
      <c r="Z2017" s="24">
        <f t="shared" si="574"/>
        <v>210</v>
      </c>
      <c r="AA2017" s="22">
        <f t="shared" si="579"/>
        <v>2.4464285714285716</v>
      </c>
      <c r="AB2017" s="22">
        <f t="shared" si="578"/>
        <v>29.357142857142861</v>
      </c>
      <c r="AC2017" s="22">
        <f t="shared" si="577"/>
        <v>484.39285714285711</v>
      </c>
      <c r="AD2017" s="22">
        <f t="shared" si="575"/>
        <v>-7.0221428571429101</v>
      </c>
      <c r="AE2017" s="24"/>
      <c r="AF2017" s="4">
        <v>29.357142857142861</v>
      </c>
      <c r="AG2017" s="4">
        <v>0</v>
      </c>
      <c r="AH2017" s="4">
        <f t="shared" si="576"/>
        <v>29.357142857142861</v>
      </c>
    </row>
    <row r="2018" spans="1:34">
      <c r="A2018" s="16" t="s">
        <v>4188</v>
      </c>
      <c r="B2018" s="16" t="s">
        <v>4189</v>
      </c>
      <c r="C2018" s="16" t="s">
        <v>4190</v>
      </c>
      <c r="D2018" s="19">
        <v>34515</v>
      </c>
      <c r="E2018" s="16" t="s">
        <v>111</v>
      </c>
      <c r="F2018" s="20">
        <v>50</v>
      </c>
      <c r="G2018" s="20">
        <v>0</v>
      </c>
      <c r="H2018" s="20">
        <v>21</v>
      </c>
      <c r="I2018" s="20">
        <v>10</v>
      </c>
      <c r="J2018" s="21">
        <f t="shared" si="567"/>
        <v>262</v>
      </c>
      <c r="K2018" s="22">
        <v>2883.71</v>
      </c>
      <c r="L2018" s="19">
        <v>44804</v>
      </c>
      <c r="M2018" s="22">
        <v>1595.79</v>
      </c>
      <c r="N2018" s="22">
        <v>1287.92</v>
      </c>
      <c r="O2018" s="22">
        <f t="shared" si="568"/>
        <v>1326.3700000000001</v>
      </c>
      <c r="P2018" s="22">
        <v>38.450000000000003</v>
      </c>
      <c r="Q2018" s="22">
        <f t="shared" si="569"/>
        <v>4.8062500000000004</v>
      </c>
      <c r="R2018" s="22">
        <f t="shared" si="570"/>
        <v>19.225000000000001</v>
      </c>
      <c r="S2018" s="22">
        <f t="shared" si="571"/>
        <v>1268.6950000000002</v>
      </c>
      <c r="U2018" s="22">
        <v>1326.3700000000001</v>
      </c>
      <c r="V2018" s="23">
        <v>45</v>
      </c>
      <c r="W2018" s="41">
        <v>50</v>
      </c>
      <c r="X2018" s="23">
        <f t="shared" si="572"/>
        <v>-5</v>
      </c>
      <c r="Y2018" s="24">
        <f t="shared" si="573"/>
        <v>-60</v>
      </c>
      <c r="Z2018" s="24">
        <f t="shared" si="574"/>
        <v>210</v>
      </c>
      <c r="AA2018" s="22">
        <f t="shared" si="579"/>
        <v>6.3160476190476196</v>
      </c>
      <c r="AB2018" s="22">
        <f t="shared" si="578"/>
        <v>75.792571428571435</v>
      </c>
      <c r="AC2018" s="22">
        <f t="shared" si="577"/>
        <v>1250.5774285714288</v>
      </c>
      <c r="AD2018" s="22">
        <f t="shared" si="575"/>
        <v>-18.117571428571409</v>
      </c>
      <c r="AE2018" s="24"/>
      <c r="AF2018" s="4">
        <v>75.792571428571435</v>
      </c>
      <c r="AG2018" s="4">
        <v>0</v>
      </c>
      <c r="AH2018" s="4">
        <f t="shared" si="576"/>
        <v>75.792571428571435</v>
      </c>
    </row>
    <row r="2019" spans="1:34">
      <c r="A2019" s="16" t="s">
        <v>4191</v>
      </c>
      <c r="B2019" s="16" t="s">
        <v>4192</v>
      </c>
      <c r="C2019" s="16" t="s">
        <v>4165</v>
      </c>
      <c r="D2019" s="19">
        <v>34515</v>
      </c>
      <c r="E2019" s="16" t="s">
        <v>111</v>
      </c>
      <c r="F2019" s="20">
        <v>50</v>
      </c>
      <c r="G2019" s="20">
        <v>0</v>
      </c>
      <c r="H2019" s="20">
        <v>21</v>
      </c>
      <c r="I2019" s="20">
        <v>10</v>
      </c>
      <c r="J2019" s="21">
        <f t="shared" si="567"/>
        <v>262</v>
      </c>
      <c r="K2019" s="22">
        <v>7572.54</v>
      </c>
      <c r="L2019" s="19">
        <v>44804</v>
      </c>
      <c r="M2019" s="22">
        <v>4190.1099999999997</v>
      </c>
      <c r="N2019" s="22">
        <v>3382.43</v>
      </c>
      <c r="O2019" s="22">
        <f t="shared" si="568"/>
        <v>3483.39</v>
      </c>
      <c r="P2019" s="22">
        <v>100.96</v>
      </c>
      <c r="Q2019" s="22">
        <f t="shared" si="569"/>
        <v>12.62</v>
      </c>
      <c r="R2019" s="22">
        <f t="shared" si="570"/>
        <v>50.48</v>
      </c>
      <c r="S2019" s="22">
        <f t="shared" si="571"/>
        <v>3331.95</v>
      </c>
      <c r="U2019" s="22">
        <v>3483.39</v>
      </c>
      <c r="V2019" s="23">
        <v>45</v>
      </c>
      <c r="W2019" s="41">
        <v>50</v>
      </c>
      <c r="X2019" s="23">
        <f t="shared" si="572"/>
        <v>-5</v>
      </c>
      <c r="Y2019" s="24">
        <f t="shared" si="573"/>
        <v>-60</v>
      </c>
      <c r="Z2019" s="24">
        <f t="shared" si="574"/>
        <v>210</v>
      </c>
      <c r="AA2019" s="22">
        <f t="shared" si="579"/>
        <v>16.58757142857143</v>
      </c>
      <c r="AB2019" s="22">
        <f t="shared" si="578"/>
        <v>199.05085714285715</v>
      </c>
      <c r="AC2019" s="22">
        <f t="shared" si="577"/>
        <v>3284.3391428571426</v>
      </c>
      <c r="AD2019" s="22">
        <f t="shared" si="575"/>
        <v>-47.610857142857185</v>
      </c>
      <c r="AE2019" s="24"/>
      <c r="AF2019" s="4">
        <v>199.05085714285715</v>
      </c>
      <c r="AG2019" s="4">
        <v>0</v>
      </c>
      <c r="AH2019" s="4">
        <f t="shared" si="576"/>
        <v>199.05085714285715</v>
      </c>
    </row>
    <row r="2020" spans="1:34">
      <c r="A2020" s="16" t="s">
        <v>4193</v>
      </c>
      <c r="B2020" s="16" t="s">
        <v>4194</v>
      </c>
      <c r="C2020" s="16" t="s">
        <v>4168</v>
      </c>
      <c r="D2020" s="19">
        <v>34515</v>
      </c>
      <c r="E2020" s="16" t="s">
        <v>111</v>
      </c>
      <c r="F2020" s="20">
        <v>50</v>
      </c>
      <c r="G2020" s="20">
        <v>0</v>
      </c>
      <c r="H2020" s="20">
        <v>21</v>
      </c>
      <c r="I2020" s="20">
        <v>10</v>
      </c>
      <c r="J2020" s="21">
        <f t="shared" si="567"/>
        <v>262</v>
      </c>
      <c r="K2020" s="22">
        <v>8034.01</v>
      </c>
      <c r="L2020" s="19">
        <v>44804</v>
      </c>
      <c r="M2020" s="22">
        <v>4445.4799999999996</v>
      </c>
      <c r="N2020" s="22">
        <v>3588.53</v>
      </c>
      <c r="O2020" s="22">
        <f t="shared" si="568"/>
        <v>3695.65</v>
      </c>
      <c r="P2020" s="22">
        <v>107.12</v>
      </c>
      <c r="Q2020" s="22">
        <f t="shared" si="569"/>
        <v>13.39</v>
      </c>
      <c r="R2020" s="22">
        <f t="shared" si="570"/>
        <v>53.56</v>
      </c>
      <c r="S2020" s="22">
        <f t="shared" si="571"/>
        <v>3534.9700000000003</v>
      </c>
      <c r="U2020" s="22">
        <v>3695.65</v>
      </c>
      <c r="V2020" s="23">
        <v>45</v>
      </c>
      <c r="W2020" s="41">
        <v>50</v>
      </c>
      <c r="X2020" s="23">
        <f t="shared" si="572"/>
        <v>-5</v>
      </c>
      <c r="Y2020" s="24">
        <f t="shared" si="573"/>
        <v>-60</v>
      </c>
      <c r="Z2020" s="24">
        <f t="shared" si="574"/>
        <v>210</v>
      </c>
      <c r="AA2020" s="22">
        <f t="shared" si="579"/>
        <v>17.598333333333333</v>
      </c>
      <c r="AB2020" s="22">
        <f t="shared" si="578"/>
        <v>211.18</v>
      </c>
      <c r="AC2020" s="22">
        <f t="shared" si="577"/>
        <v>3484.4700000000003</v>
      </c>
      <c r="AD2020" s="22">
        <f t="shared" si="575"/>
        <v>-50.5</v>
      </c>
      <c r="AE2020" s="24"/>
      <c r="AF2020" s="4">
        <v>211.18</v>
      </c>
      <c r="AG2020" s="4">
        <v>0</v>
      </c>
      <c r="AH2020" s="4">
        <f t="shared" si="576"/>
        <v>211.18</v>
      </c>
    </row>
    <row r="2021" spans="1:34">
      <c r="A2021" s="16" t="s">
        <v>4195</v>
      </c>
      <c r="B2021" s="16" t="s">
        <v>4196</v>
      </c>
      <c r="C2021" s="16" t="s">
        <v>4165</v>
      </c>
      <c r="D2021" s="19">
        <v>34880</v>
      </c>
      <c r="E2021" s="16" t="s">
        <v>111</v>
      </c>
      <c r="F2021" s="20">
        <v>50</v>
      </c>
      <c r="G2021" s="20">
        <v>0</v>
      </c>
      <c r="H2021" s="20">
        <v>22</v>
      </c>
      <c r="I2021" s="20">
        <v>10</v>
      </c>
      <c r="J2021" s="21">
        <f t="shared" si="567"/>
        <v>274</v>
      </c>
      <c r="K2021" s="22">
        <v>4654.3999999999996</v>
      </c>
      <c r="L2021" s="19">
        <v>44804</v>
      </c>
      <c r="M2021" s="22">
        <v>2482.4</v>
      </c>
      <c r="N2021" s="22">
        <v>2172</v>
      </c>
      <c r="O2021" s="22">
        <f t="shared" si="568"/>
        <v>2234.06</v>
      </c>
      <c r="P2021" s="22">
        <v>62.06</v>
      </c>
      <c r="Q2021" s="22">
        <f t="shared" si="569"/>
        <v>7.7575000000000003</v>
      </c>
      <c r="R2021" s="22">
        <f t="shared" si="570"/>
        <v>31.03</v>
      </c>
      <c r="S2021" s="22">
        <f t="shared" si="571"/>
        <v>2140.9699999999998</v>
      </c>
      <c r="U2021" s="22">
        <v>2234.06</v>
      </c>
      <c r="V2021" s="23">
        <v>45</v>
      </c>
      <c r="W2021" s="41">
        <v>50</v>
      </c>
      <c r="X2021" s="23">
        <f t="shared" si="572"/>
        <v>-5</v>
      </c>
      <c r="Y2021" s="24">
        <f t="shared" si="573"/>
        <v>-60</v>
      </c>
      <c r="Z2021" s="24">
        <f t="shared" si="574"/>
        <v>222</v>
      </c>
      <c r="AA2021" s="22">
        <f t="shared" si="579"/>
        <v>10.063333333333333</v>
      </c>
      <c r="AB2021" s="22">
        <f t="shared" si="578"/>
        <v>120.75999999999999</v>
      </c>
      <c r="AC2021" s="22">
        <f t="shared" si="577"/>
        <v>2113.3000000000002</v>
      </c>
      <c r="AD2021" s="22">
        <f t="shared" si="575"/>
        <v>-27.669999999999618</v>
      </c>
      <c r="AE2021" s="24"/>
      <c r="AF2021" s="4">
        <v>120.75999999999999</v>
      </c>
      <c r="AG2021" s="4">
        <v>0</v>
      </c>
      <c r="AH2021" s="4">
        <f t="shared" si="576"/>
        <v>120.75999999999999</v>
      </c>
    </row>
    <row r="2022" spans="1:34">
      <c r="A2022" s="16" t="s">
        <v>4197</v>
      </c>
      <c r="B2022" s="16" t="s">
        <v>4198</v>
      </c>
      <c r="C2022" s="16" t="s">
        <v>4168</v>
      </c>
      <c r="D2022" s="19">
        <v>34880</v>
      </c>
      <c r="E2022" s="16" t="s">
        <v>111</v>
      </c>
      <c r="F2022" s="20">
        <v>50</v>
      </c>
      <c r="G2022" s="20">
        <v>0</v>
      </c>
      <c r="H2022" s="20">
        <v>22</v>
      </c>
      <c r="I2022" s="20">
        <v>10</v>
      </c>
      <c r="J2022" s="21">
        <f t="shared" si="567"/>
        <v>274</v>
      </c>
      <c r="K2022" s="22">
        <v>8968.0499999999993</v>
      </c>
      <c r="L2022" s="19">
        <v>44804</v>
      </c>
      <c r="M2022" s="22">
        <v>4782.9399999999996</v>
      </c>
      <c r="N2022" s="22">
        <v>4185.1099999999997</v>
      </c>
      <c r="O2022" s="22">
        <f t="shared" si="568"/>
        <v>4304.6799999999994</v>
      </c>
      <c r="P2022" s="22">
        <v>119.57</v>
      </c>
      <c r="Q2022" s="22">
        <f t="shared" si="569"/>
        <v>14.946249999999999</v>
      </c>
      <c r="R2022" s="22">
        <f t="shared" si="570"/>
        <v>59.784999999999997</v>
      </c>
      <c r="S2022" s="22">
        <f t="shared" si="571"/>
        <v>4125.3249999999998</v>
      </c>
      <c r="U2022" s="22">
        <v>4304.6799999999994</v>
      </c>
      <c r="V2022" s="23">
        <v>45</v>
      </c>
      <c r="W2022" s="41">
        <v>50</v>
      </c>
      <c r="X2022" s="23">
        <f t="shared" si="572"/>
        <v>-5</v>
      </c>
      <c r="Y2022" s="24">
        <f t="shared" si="573"/>
        <v>-60</v>
      </c>
      <c r="Z2022" s="24">
        <f t="shared" si="574"/>
        <v>222</v>
      </c>
      <c r="AA2022" s="22">
        <f t="shared" si="579"/>
        <v>19.390450450450448</v>
      </c>
      <c r="AB2022" s="22">
        <f t="shared" si="578"/>
        <v>232.68540540540539</v>
      </c>
      <c r="AC2022" s="22">
        <f t="shared" si="577"/>
        <v>4071.9945945945938</v>
      </c>
      <c r="AD2022" s="22">
        <f t="shared" si="575"/>
        <v>-53.330405405406054</v>
      </c>
      <c r="AE2022" s="24"/>
      <c r="AF2022" s="4">
        <v>232.68540540540539</v>
      </c>
      <c r="AG2022" s="4">
        <v>0</v>
      </c>
      <c r="AH2022" s="4">
        <f t="shared" si="576"/>
        <v>232.68540540540539</v>
      </c>
    </row>
    <row r="2023" spans="1:34">
      <c r="A2023" s="16" t="s">
        <v>4199</v>
      </c>
      <c r="B2023" s="16" t="s">
        <v>4200</v>
      </c>
      <c r="C2023" s="16" t="s">
        <v>4201</v>
      </c>
      <c r="D2023" s="19">
        <v>34880</v>
      </c>
      <c r="E2023" s="16" t="s">
        <v>111</v>
      </c>
      <c r="F2023" s="20">
        <v>50</v>
      </c>
      <c r="G2023" s="20">
        <v>0</v>
      </c>
      <c r="H2023" s="20">
        <v>22</v>
      </c>
      <c r="I2023" s="20">
        <v>10</v>
      </c>
      <c r="J2023" s="21">
        <f t="shared" si="567"/>
        <v>274</v>
      </c>
      <c r="K2023" s="22">
        <v>2848.27</v>
      </c>
      <c r="L2023" s="19">
        <v>44804</v>
      </c>
      <c r="M2023" s="22">
        <v>1519.19</v>
      </c>
      <c r="N2023" s="22">
        <v>1329.08</v>
      </c>
      <c r="O2023" s="22">
        <f t="shared" si="568"/>
        <v>1367.06</v>
      </c>
      <c r="P2023" s="22">
        <v>37.979999999999997</v>
      </c>
      <c r="Q2023" s="22">
        <f t="shared" si="569"/>
        <v>4.7474999999999996</v>
      </c>
      <c r="R2023" s="22">
        <f t="shared" si="570"/>
        <v>18.989999999999998</v>
      </c>
      <c r="S2023" s="22">
        <f t="shared" si="571"/>
        <v>1310.0899999999999</v>
      </c>
      <c r="U2023" s="22">
        <v>1367.06</v>
      </c>
      <c r="V2023" s="23">
        <v>45</v>
      </c>
      <c r="W2023" s="41">
        <v>50</v>
      </c>
      <c r="X2023" s="23">
        <f t="shared" si="572"/>
        <v>-5</v>
      </c>
      <c r="Y2023" s="24">
        <f t="shared" si="573"/>
        <v>-60</v>
      </c>
      <c r="Z2023" s="24">
        <f t="shared" si="574"/>
        <v>222</v>
      </c>
      <c r="AA2023" s="22">
        <f t="shared" si="579"/>
        <v>6.1579279279279273</v>
      </c>
      <c r="AB2023" s="22">
        <f t="shared" si="578"/>
        <v>73.895135135135121</v>
      </c>
      <c r="AC2023" s="22">
        <f t="shared" si="577"/>
        <v>1293.1648648648647</v>
      </c>
      <c r="AD2023" s="22">
        <f t="shared" si="575"/>
        <v>-16.925135135135179</v>
      </c>
      <c r="AE2023" s="24"/>
      <c r="AF2023" s="4">
        <v>73.895135135135121</v>
      </c>
      <c r="AG2023" s="4">
        <v>0</v>
      </c>
      <c r="AH2023" s="4">
        <f t="shared" si="576"/>
        <v>73.895135135135121</v>
      </c>
    </row>
    <row r="2024" spans="1:34">
      <c r="A2024" s="16" t="s">
        <v>4202</v>
      </c>
      <c r="B2024" s="16" t="s">
        <v>4203</v>
      </c>
      <c r="C2024" s="16" t="s">
        <v>4204</v>
      </c>
      <c r="D2024" s="19">
        <v>34880</v>
      </c>
      <c r="E2024" s="16" t="s">
        <v>111</v>
      </c>
      <c r="F2024" s="20">
        <v>50</v>
      </c>
      <c r="G2024" s="20">
        <v>0</v>
      </c>
      <c r="H2024" s="20">
        <v>22</v>
      </c>
      <c r="I2024" s="20">
        <v>10</v>
      </c>
      <c r="J2024" s="21">
        <f t="shared" si="567"/>
        <v>274</v>
      </c>
      <c r="K2024" s="22">
        <v>265.52999999999997</v>
      </c>
      <c r="L2024" s="19">
        <v>44804</v>
      </c>
      <c r="M2024" s="22">
        <v>141.6</v>
      </c>
      <c r="N2024" s="22">
        <v>123.93</v>
      </c>
      <c r="O2024" s="22">
        <f t="shared" si="568"/>
        <v>127.47000000000001</v>
      </c>
      <c r="P2024" s="22">
        <v>3.54</v>
      </c>
      <c r="Q2024" s="22">
        <f t="shared" si="569"/>
        <v>0.4425</v>
      </c>
      <c r="R2024" s="22">
        <f t="shared" si="570"/>
        <v>1.77</v>
      </c>
      <c r="S2024" s="22">
        <f t="shared" si="571"/>
        <v>122.16000000000001</v>
      </c>
      <c r="U2024" s="22">
        <v>127.47000000000001</v>
      </c>
      <c r="V2024" s="23">
        <v>45</v>
      </c>
      <c r="W2024" s="41">
        <v>50</v>
      </c>
      <c r="X2024" s="23">
        <f t="shared" si="572"/>
        <v>-5</v>
      </c>
      <c r="Y2024" s="24">
        <f t="shared" si="573"/>
        <v>-60</v>
      </c>
      <c r="Z2024" s="24">
        <f t="shared" si="574"/>
        <v>222</v>
      </c>
      <c r="AA2024" s="22">
        <f t="shared" si="579"/>
        <v>0.57418918918918926</v>
      </c>
      <c r="AB2024" s="22">
        <f t="shared" si="578"/>
        <v>6.8902702702702712</v>
      </c>
      <c r="AC2024" s="22">
        <f t="shared" si="577"/>
        <v>120.57972972972973</v>
      </c>
      <c r="AD2024" s="22">
        <f t="shared" si="575"/>
        <v>-1.580270270270276</v>
      </c>
      <c r="AE2024" s="24"/>
      <c r="AF2024" s="4">
        <v>6.8902702702702712</v>
      </c>
      <c r="AG2024" s="4">
        <v>0</v>
      </c>
      <c r="AH2024" s="4">
        <f t="shared" si="576"/>
        <v>6.8902702702702712</v>
      </c>
    </row>
    <row r="2025" spans="1:34">
      <c r="A2025" s="16" t="s">
        <v>4205</v>
      </c>
      <c r="B2025" s="16" t="s">
        <v>4206</v>
      </c>
      <c r="C2025" s="16" t="s">
        <v>4207</v>
      </c>
      <c r="D2025" s="19">
        <v>34880</v>
      </c>
      <c r="E2025" s="16" t="s">
        <v>111</v>
      </c>
      <c r="F2025" s="20">
        <v>50</v>
      </c>
      <c r="G2025" s="20">
        <v>0</v>
      </c>
      <c r="H2025" s="20">
        <v>22</v>
      </c>
      <c r="I2025" s="20">
        <v>10</v>
      </c>
      <c r="J2025" s="21">
        <f t="shared" si="567"/>
        <v>274</v>
      </c>
      <c r="K2025" s="22">
        <v>48425.61</v>
      </c>
      <c r="L2025" s="19">
        <v>44804</v>
      </c>
      <c r="M2025" s="22">
        <v>22325.25</v>
      </c>
      <c r="N2025" s="22">
        <v>26100.36</v>
      </c>
      <c r="O2025" s="22">
        <f t="shared" si="568"/>
        <v>26746.03</v>
      </c>
      <c r="P2025" s="22">
        <v>645.66999999999996</v>
      </c>
      <c r="Q2025" s="22">
        <f t="shared" si="569"/>
        <v>80.708749999999995</v>
      </c>
      <c r="R2025" s="22">
        <f t="shared" si="570"/>
        <v>322.83499999999998</v>
      </c>
      <c r="S2025" s="22">
        <f t="shared" si="571"/>
        <v>25777.525000000001</v>
      </c>
      <c r="U2025" s="22">
        <v>26746.03</v>
      </c>
      <c r="V2025" s="23">
        <v>45</v>
      </c>
      <c r="W2025" s="41">
        <v>50</v>
      </c>
      <c r="X2025" s="23">
        <f t="shared" si="572"/>
        <v>-5</v>
      </c>
      <c r="Y2025" s="24">
        <f t="shared" si="573"/>
        <v>-60</v>
      </c>
      <c r="Z2025" s="24">
        <f t="shared" si="574"/>
        <v>222</v>
      </c>
      <c r="AA2025" s="22">
        <f t="shared" si="579"/>
        <v>120.4776126126126</v>
      </c>
      <c r="AB2025" s="22">
        <f t="shared" si="578"/>
        <v>1445.7313513513513</v>
      </c>
      <c r="AC2025" s="22">
        <f t="shared" si="577"/>
        <v>25300.298648648648</v>
      </c>
      <c r="AD2025" s="22">
        <f t="shared" si="575"/>
        <v>-477.22635135135351</v>
      </c>
      <c r="AE2025" s="24"/>
      <c r="AF2025" s="4">
        <v>1445.7313513513513</v>
      </c>
      <c r="AG2025" s="4">
        <v>0</v>
      </c>
      <c r="AH2025" s="4">
        <f t="shared" si="576"/>
        <v>1445.7313513513513</v>
      </c>
    </row>
    <row r="2026" spans="1:34">
      <c r="A2026" s="16" t="s">
        <v>4208</v>
      </c>
      <c r="B2026" s="16" t="s">
        <v>4209</v>
      </c>
      <c r="C2026" s="16" t="s">
        <v>4210</v>
      </c>
      <c r="D2026" s="19">
        <v>34880</v>
      </c>
      <c r="E2026" s="16" t="s">
        <v>111</v>
      </c>
      <c r="F2026" s="20">
        <v>50</v>
      </c>
      <c r="G2026" s="20">
        <v>0</v>
      </c>
      <c r="H2026" s="20">
        <v>22</v>
      </c>
      <c r="I2026" s="20">
        <v>10</v>
      </c>
      <c r="J2026" s="21">
        <f t="shared" si="567"/>
        <v>274</v>
      </c>
      <c r="K2026" s="22">
        <v>32122.17</v>
      </c>
      <c r="L2026" s="19">
        <v>44804</v>
      </c>
      <c r="M2026" s="22">
        <v>17131.75</v>
      </c>
      <c r="N2026" s="22">
        <v>14990.42</v>
      </c>
      <c r="O2026" s="22">
        <f t="shared" si="568"/>
        <v>15418.710000000001</v>
      </c>
      <c r="P2026" s="22">
        <v>428.29</v>
      </c>
      <c r="Q2026" s="22">
        <f t="shared" si="569"/>
        <v>53.536250000000003</v>
      </c>
      <c r="R2026" s="22">
        <f t="shared" si="570"/>
        <v>214.14500000000001</v>
      </c>
      <c r="S2026" s="22">
        <f t="shared" si="571"/>
        <v>14776.275</v>
      </c>
      <c r="U2026" s="22">
        <v>15418.710000000001</v>
      </c>
      <c r="V2026" s="23">
        <v>45</v>
      </c>
      <c r="W2026" s="41">
        <v>50</v>
      </c>
      <c r="X2026" s="23">
        <f t="shared" si="572"/>
        <v>-5</v>
      </c>
      <c r="Y2026" s="24">
        <f t="shared" si="573"/>
        <v>-60</v>
      </c>
      <c r="Z2026" s="24">
        <f t="shared" si="574"/>
        <v>222</v>
      </c>
      <c r="AA2026" s="22">
        <f t="shared" si="579"/>
        <v>69.453648648648652</v>
      </c>
      <c r="AB2026" s="22">
        <f t="shared" si="578"/>
        <v>833.44378378378383</v>
      </c>
      <c r="AC2026" s="22">
        <f t="shared" si="577"/>
        <v>14585.266216216218</v>
      </c>
      <c r="AD2026" s="22">
        <f t="shared" si="575"/>
        <v>-191.00878378378184</v>
      </c>
      <c r="AE2026" s="24"/>
      <c r="AF2026" s="4">
        <v>833.44378378378383</v>
      </c>
      <c r="AG2026" s="4">
        <v>0</v>
      </c>
      <c r="AH2026" s="4">
        <f t="shared" si="576"/>
        <v>833.44378378378383</v>
      </c>
    </row>
    <row r="2027" spans="1:34">
      <c r="A2027" s="16" t="s">
        <v>4211</v>
      </c>
      <c r="B2027" s="16" t="s">
        <v>4212</v>
      </c>
      <c r="C2027" s="16" t="s">
        <v>4165</v>
      </c>
      <c r="D2027" s="19">
        <v>35246</v>
      </c>
      <c r="E2027" s="16" t="s">
        <v>111</v>
      </c>
      <c r="F2027" s="20">
        <v>50</v>
      </c>
      <c r="G2027" s="20">
        <v>0</v>
      </c>
      <c r="H2027" s="20">
        <v>23</v>
      </c>
      <c r="I2027" s="20">
        <v>10</v>
      </c>
      <c r="J2027" s="21">
        <f t="shared" si="567"/>
        <v>286</v>
      </c>
      <c r="K2027" s="22">
        <v>26488.080000000002</v>
      </c>
      <c r="L2027" s="19">
        <v>44804</v>
      </c>
      <c r="M2027" s="22">
        <v>13597.18</v>
      </c>
      <c r="N2027" s="22">
        <v>12890.9</v>
      </c>
      <c r="O2027" s="22">
        <f t="shared" si="568"/>
        <v>13244.07</v>
      </c>
      <c r="P2027" s="22">
        <v>353.17</v>
      </c>
      <c r="Q2027" s="22">
        <f t="shared" si="569"/>
        <v>44.146250000000002</v>
      </c>
      <c r="R2027" s="22">
        <f t="shared" si="570"/>
        <v>176.58500000000001</v>
      </c>
      <c r="S2027" s="22">
        <f t="shared" si="571"/>
        <v>12714.315000000001</v>
      </c>
      <c r="U2027" s="22">
        <v>13244.07</v>
      </c>
      <c r="V2027" s="23">
        <v>45</v>
      </c>
      <c r="W2027" s="41">
        <v>50</v>
      </c>
      <c r="X2027" s="23">
        <f t="shared" si="572"/>
        <v>-5</v>
      </c>
      <c r="Y2027" s="24">
        <f t="shared" si="573"/>
        <v>-60</v>
      </c>
      <c r="Z2027" s="24">
        <f t="shared" si="574"/>
        <v>234</v>
      </c>
      <c r="AA2027" s="22">
        <f t="shared" si="579"/>
        <v>56.598589743589741</v>
      </c>
      <c r="AB2027" s="22">
        <f t="shared" si="578"/>
        <v>679.1830769230769</v>
      </c>
      <c r="AC2027" s="22">
        <f t="shared" si="577"/>
        <v>12564.886923076923</v>
      </c>
      <c r="AD2027" s="22">
        <f t="shared" si="575"/>
        <v>-149.42807692307724</v>
      </c>
      <c r="AE2027" s="24"/>
      <c r="AF2027" s="4">
        <v>679.1830769230769</v>
      </c>
      <c r="AG2027" s="4">
        <v>0</v>
      </c>
      <c r="AH2027" s="4">
        <f t="shared" si="576"/>
        <v>679.1830769230769</v>
      </c>
    </row>
    <row r="2028" spans="1:34">
      <c r="A2028" s="16" t="s">
        <v>4213</v>
      </c>
      <c r="B2028" s="16" t="s">
        <v>4214</v>
      </c>
      <c r="C2028" s="16" t="s">
        <v>4168</v>
      </c>
      <c r="D2028" s="19">
        <v>35246</v>
      </c>
      <c r="E2028" s="16" t="s">
        <v>111</v>
      </c>
      <c r="F2028" s="20">
        <v>50</v>
      </c>
      <c r="G2028" s="20">
        <v>0</v>
      </c>
      <c r="H2028" s="20">
        <v>23</v>
      </c>
      <c r="I2028" s="20">
        <v>10</v>
      </c>
      <c r="J2028" s="21">
        <f t="shared" si="567"/>
        <v>286</v>
      </c>
      <c r="K2028" s="22">
        <v>8182.36</v>
      </c>
      <c r="L2028" s="19">
        <v>44804</v>
      </c>
      <c r="M2028" s="22">
        <v>4200.3500000000004</v>
      </c>
      <c r="N2028" s="22">
        <v>3982.01</v>
      </c>
      <c r="O2028" s="22">
        <f t="shared" si="568"/>
        <v>4091.11</v>
      </c>
      <c r="P2028" s="22">
        <v>109.1</v>
      </c>
      <c r="Q2028" s="22">
        <f t="shared" si="569"/>
        <v>13.637499999999999</v>
      </c>
      <c r="R2028" s="22">
        <f t="shared" si="570"/>
        <v>54.55</v>
      </c>
      <c r="S2028" s="22">
        <f t="shared" si="571"/>
        <v>3927.46</v>
      </c>
      <c r="U2028" s="22">
        <v>4091.11</v>
      </c>
      <c r="V2028" s="23">
        <v>45</v>
      </c>
      <c r="W2028" s="41">
        <v>50</v>
      </c>
      <c r="X2028" s="23">
        <f t="shared" si="572"/>
        <v>-5</v>
      </c>
      <c r="Y2028" s="24">
        <f t="shared" si="573"/>
        <v>-60</v>
      </c>
      <c r="Z2028" s="24">
        <f t="shared" si="574"/>
        <v>234</v>
      </c>
      <c r="AA2028" s="22">
        <f t="shared" si="579"/>
        <v>17.483376068376067</v>
      </c>
      <c r="AB2028" s="22">
        <f t="shared" si="578"/>
        <v>209.80051282051281</v>
      </c>
      <c r="AC2028" s="22">
        <f t="shared" si="577"/>
        <v>3881.3094871794874</v>
      </c>
      <c r="AD2028" s="22">
        <f t="shared" si="575"/>
        <v>-46.150512820512631</v>
      </c>
      <c r="AE2028" s="24"/>
      <c r="AF2028" s="4">
        <v>209.80051282051281</v>
      </c>
      <c r="AG2028" s="4">
        <v>0</v>
      </c>
      <c r="AH2028" s="4">
        <f t="shared" si="576"/>
        <v>209.80051282051281</v>
      </c>
    </row>
    <row r="2029" spans="1:34">
      <c r="A2029" s="16" t="s">
        <v>4215</v>
      </c>
      <c r="B2029" s="16" t="s">
        <v>4216</v>
      </c>
      <c r="C2029" s="16" t="s">
        <v>4174</v>
      </c>
      <c r="D2029" s="19">
        <v>35246</v>
      </c>
      <c r="E2029" s="16" t="s">
        <v>111</v>
      </c>
      <c r="F2029" s="20">
        <v>50</v>
      </c>
      <c r="G2029" s="20">
        <v>0</v>
      </c>
      <c r="H2029" s="20">
        <v>23</v>
      </c>
      <c r="I2029" s="20">
        <v>10</v>
      </c>
      <c r="J2029" s="21">
        <f t="shared" si="567"/>
        <v>286</v>
      </c>
      <c r="K2029" s="22">
        <v>1566.57</v>
      </c>
      <c r="L2029" s="19">
        <v>44804</v>
      </c>
      <c r="M2029" s="22">
        <v>804.13</v>
      </c>
      <c r="N2029" s="22">
        <v>762.44</v>
      </c>
      <c r="O2029" s="22">
        <f t="shared" si="568"/>
        <v>783.32</v>
      </c>
      <c r="P2029" s="22">
        <v>20.88</v>
      </c>
      <c r="Q2029" s="22">
        <f t="shared" si="569"/>
        <v>2.61</v>
      </c>
      <c r="R2029" s="22">
        <f t="shared" si="570"/>
        <v>10.44</v>
      </c>
      <c r="S2029" s="22">
        <f t="shared" si="571"/>
        <v>752</v>
      </c>
      <c r="U2029" s="22">
        <v>783.32</v>
      </c>
      <c r="V2029" s="23">
        <v>45</v>
      </c>
      <c r="W2029" s="41">
        <v>50</v>
      </c>
      <c r="X2029" s="23">
        <f t="shared" si="572"/>
        <v>-5</v>
      </c>
      <c r="Y2029" s="24">
        <f t="shared" si="573"/>
        <v>-60</v>
      </c>
      <c r="Z2029" s="24">
        <f t="shared" si="574"/>
        <v>234</v>
      </c>
      <c r="AA2029" s="22">
        <f t="shared" si="579"/>
        <v>3.3475213675213675</v>
      </c>
      <c r="AB2029" s="22">
        <f t="shared" si="578"/>
        <v>40.170256410256414</v>
      </c>
      <c r="AC2029" s="22">
        <f t="shared" si="577"/>
        <v>743.14974358974359</v>
      </c>
      <c r="AD2029" s="22">
        <f t="shared" si="575"/>
        <v>-8.8502564102564065</v>
      </c>
      <c r="AE2029" s="24"/>
      <c r="AF2029" s="4">
        <v>40.170256410256414</v>
      </c>
      <c r="AG2029" s="4">
        <v>0</v>
      </c>
      <c r="AH2029" s="4">
        <f t="shared" si="576"/>
        <v>40.170256410256414</v>
      </c>
    </row>
    <row r="2030" spans="1:34">
      <c r="A2030" s="16" t="s">
        <v>4217</v>
      </c>
      <c r="B2030" s="16" t="s">
        <v>4218</v>
      </c>
      <c r="C2030" s="16" t="s">
        <v>4219</v>
      </c>
      <c r="D2030" s="19">
        <v>35611</v>
      </c>
      <c r="E2030" s="16" t="s">
        <v>111</v>
      </c>
      <c r="F2030" s="20">
        <v>50</v>
      </c>
      <c r="G2030" s="20">
        <v>0</v>
      </c>
      <c r="H2030" s="20">
        <v>24</v>
      </c>
      <c r="I2030" s="20">
        <v>10</v>
      </c>
      <c r="J2030" s="21">
        <f t="shared" si="567"/>
        <v>298</v>
      </c>
      <c r="K2030" s="22">
        <v>60125.440000000002</v>
      </c>
      <c r="L2030" s="19">
        <v>44804</v>
      </c>
      <c r="M2030" s="22">
        <v>29661.91</v>
      </c>
      <c r="N2030" s="22">
        <v>30463.53</v>
      </c>
      <c r="O2030" s="22">
        <f t="shared" si="568"/>
        <v>31265.199999999997</v>
      </c>
      <c r="P2030" s="22">
        <v>801.67</v>
      </c>
      <c r="Q2030" s="22">
        <f t="shared" si="569"/>
        <v>100.20874999999999</v>
      </c>
      <c r="R2030" s="22">
        <f t="shared" si="570"/>
        <v>400.83499999999998</v>
      </c>
      <c r="S2030" s="22">
        <f t="shared" si="571"/>
        <v>30062.695</v>
      </c>
      <c r="U2030" s="22">
        <v>31265.199999999997</v>
      </c>
      <c r="V2030" s="23">
        <v>45</v>
      </c>
      <c r="W2030" s="41">
        <v>50</v>
      </c>
      <c r="X2030" s="23">
        <f t="shared" si="572"/>
        <v>-5</v>
      </c>
      <c r="Y2030" s="24">
        <f t="shared" si="573"/>
        <v>-60</v>
      </c>
      <c r="Z2030" s="24">
        <f t="shared" si="574"/>
        <v>246</v>
      </c>
      <c r="AA2030" s="22">
        <f t="shared" si="579"/>
        <v>127.09430894308942</v>
      </c>
      <c r="AB2030" s="22">
        <f t="shared" si="578"/>
        <v>1525.1317073170731</v>
      </c>
      <c r="AC2030" s="22">
        <f t="shared" si="577"/>
        <v>29740.068292682925</v>
      </c>
      <c r="AD2030" s="22">
        <f t="shared" si="575"/>
        <v>-322.62670731707476</v>
      </c>
      <c r="AE2030" s="24"/>
      <c r="AF2030" s="4">
        <v>1525.1317073170731</v>
      </c>
      <c r="AG2030" s="4">
        <v>0</v>
      </c>
      <c r="AH2030" s="4">
        <f t="shared" si="576"/>
        <v>1525.1317073170731</v>
      </c>
    </row>
    <row r="2031" spans="1:34">
      <c r="A2031" s="16" t="s">
        <v>4220</v>
      </c>
      <c r="B2031" s="16" t="s">
        <v>4221</v>
      </c>
      <c r="C2031" s="16" t="s">
        <v>4168</v>
      </c>
      <c r="D2031" s="19">
        <v>35611</v>
      </c>
      <c r="E2031" s="16" t="s">
        <v>111</v>
      </c>
      <c r="F2031" s="20">
        <v>50</v>
      </c>
      <c r="G2031" s="20">
        <v>0</v>
      </c>
      <c r="H2031" s="20">
        <v>24</v>
      </c>
      <c r="I2031" s="20">
        <v>10</v>
      </c>
      <c r="J2031" s="21">
        <f t="shared" si="567"/>
        <v>298</v>
      </c>
      <c r="K2031" s="22">
        <v>22735.89</v>
      </c>
      <c r="L2031" s="19">
        <v>44804</v>
      </c>
      <c r="M2031" s="22">
        <v>11216.41</v>
      </c>
      <c r="N2031" s="22">
        <v>11519.48</v>
      </c>
      <c r="O2031" s="22">
        <f t="shared" si="568"/>
        <v>11822.619999999999</v>
      </c>
      <c r="P2031" s="22">
        <v>303.14</v>
      </c>
      <c r="Q2031" s="22">
        <f t="shared" si="569"/>
        <v>37.892499999999998</v>
      </c>
      <c r="R2031" s="22">
        <f t="shared" si="570"/>
        <v>151.57</v>
      </c>
      <c r="S2031" s="22">
        <f t="shared" si="571"/>
        <v>11367.91</v>
      </c>
      <c r="U2031" s="22">
        <v>11822.619999999999</v>
      </c>
      <c r="V2031" s="23">
        <v>45</v>
      </c>
      <c r="W2031" s="41">
        <v>50</v>
      </c>
      <c r="X2031" s="23">
        <f t="shared" si="572"/>
        <v>-5</v>
      </c>
      <c r="Y2031" s="24">
        <f t="shared" si="573"/>
        <v>-60</v>
      </c>
      <c r="Z2031" s="24">
        <f t="shared" si="574"/>
        <v>246</v>
      </c>
      <c r="AA2031" s="22">
        <f t="shared" si="579"/>
        <v>48.059430894308939</v>
      </c>
      <c r="AB2031" s="22">
        <f t="shared" si="578"/>
        <v>576.71317073170724</v>
      </c>
      <c r="AC2031" s="22">
        <f t="shared" si="577"/>
        <v>11245.906829268291</v>
      </c>
      <c r="AD2031" s="22">
        <f t="shared" si="575"/>
        <v>-122.00317073170845</v>
      </c>
      <c r="AE2031" s="24"/>
      <c r="AF2031" s="4">
        <v>576.71317073170724</v>
      </c>
      <c r="AG2031" s="4">
        <v>0</v>
      </c>
      <c r="AH2031" s="4">
        <f t="shared" si="576"/>
        <v>576.71317073170724</v>
      </c>
    </row>
    <row r="2032" spans="1:34">
      <c r="A2032" s="16" t="s">
        <v>4222</v>
      </c>
      <c r="B2032" s="16" t="s">
        <v>4223</v>
      </c>
      <c r="C2032" s="16" t="s">
        <v>4174</v>
      </c>
      <c r="D2032" s="19">
        <v>35611</v>
      </c>
      <c r="E2032" s="16" t="s">
        <v>111</v>
      </c>
      <c r="F2032" s="20">
        <v>50</v>
      </c>
      <c r="G2032" s="20">
        <v>0</v>
      </c>
      <c r="H2032" s="20">
        <v>24</v>
      </c>
      <c r="I2032" s="20">
        <v>10</v>
      </c>
      <c r="J2032" s="21">
        <f t="shared" si="567"/>
        <v>298</v>
      </c>
      <c r="K2032" s="22">
        <v>844.66</v>
      </c>
      <c r="L2032" s="19">
        <v>44804</v>
      </c>
      <c r="M2032" s="22">
        <v>416.64</v>
      </c>
      <c r="N2032" s="22">
        <v>428.02</v>
      </c>
      <c r="O2032" s="22">
        <f t="shared" si="568"/>
        <v>439.28</v>
      </c>
      <c r="P2032" s="22">
        <v>11.26</v>
      </c>
      <c r="Q2032" s="22">
        <f t="shared" si="569"/>
        <v>1.4075</v>
      </c>
      <c r="R2032" s="22">
        <f t="shared" si="570"/>
        <v>5.63</v>
      </c>
      <c r="S2032" s="22">
        <f t="shared" si="571"/>
        <v>422.39</v>
      </c>
      <c r="U2032" s="22">
        <v>439.28</v>
      </c>
      <c r="V2032" s="23">
        <v>45</v>
      </c>
      <c r="W2032" s="41">
        <v>50</v>
      </c>
      <c r="X2032" s="23">
        <f t="shared" si="572"/>
        <v>-5</v>
      </c>
      <c r="Y2032" s="24">
        <f t="shared" si="573"/>
        <v>-60</v>
      </c>
      <c r="Z2032" s="24">
        <f t="shared" si="574"/>
        <v>246</v>
      </c>
      <c r="AA2032" s="22">
        <f t="shared" si="579"/>
        <v>1.7856910569105691</v>
      </c>
      <c r="AB2032" s="22">
        <f t="shared" si="578"/>
        <v>21.428292682926831</v>
      </c>
      <c r="AC2032" s="22">
        <f t="shared" si="577"/>
        <v>417.85170731707314</v>
      </c>
      <c r="AD2032" s="22">
        <f t="shared" si="575"/>
        <v>-4.5382926829268513</v>
      </c>
      <c r="AE2032" s="24"/>
      <c r="AF2032" s="4">
        <v>21.428292682926831</v>
      </c>
      <c r="AG2032" s="4">
        <v>0</v>
      </c>
      <c r="AH2032" s="4">
        <f t="shared" si="576"/>
        <v>21.428292682926831</v>
      </c>
    </row>
    <row r="2033" spans="1:34">
      <c r="A2033" s="16" t="s">
        <v>4224</v>
      </c>
      <c r="B2033" s="16" t="s">
        <v>4225</v>
      </c>
      <c r="C2033" s="16" t="s">
        <v>4226</v>
      </c>
      <c r="D2033" s="19">
        <v>29220</v>
      </c>
      <c r="E2033" s="16" t="s">
        <v>111</v>
      </c>
      <c r="F2033" s="20">
        <v>50</v>
      </c>
      <c r="G2033" s="20">
        <v>0</v>
      </c>
      <c r="H2033" s="20">
        <v>7</v>
      </c>
      <c r="I2033" s="20">
        <v>4</v>
      </c>
      <c r="J2033" s="21">
        <f t="shared" si="567"/>
        <v>88</v>
      </c>
      <c r="K2033" s="22">
        <v>90381.72</v>
      </c>
      <c r="L2033" s="19">
        <v>44804</v>
      </c>
      <c r="M2033" s="22">
        <v>77125.98</v>
      </c>
      <c r="N2033" s="22">
        <v>13255.74</v>
      </c>
      <c r="O2033" s="22">
        <f t="shared" si="568"/>
        <v>14460.83</v>
      </c>
      <c r="P2033" s="22">
        <v>1205.0899999999999</v>
      </c>
      <c r="Q2033" s="22">
        <f t="shared" si="569"/>
        <v>150.63624999999999</v>
      </c>
      <c r="R2033" s="22">
        <f t="shared" si="570"/>
        <v>602.54499999999996</v>
      </c>
      <c r="S2033" s="22">
        <f t="shared" si="571"/>
        <v>12653.195</v>
      </c>
      <c r="U2033" s="22">
        <v>14460.83</v>
      </c>
      <c r="V2033" s="23">
        <v>45</v>
      </c>
      <c r="W2033" s="41">
        <v>50</v>
      </c>
      <c r="X2033" s="23">
        <f t="shared" si="572"/>
        <v>-5</v>
      </c>
      <c r="Y2033" s="24">
        <f t="shared" si="573"/>
        <v>-60</v>
      </c>
      <c r="Z2033" s="24">
        <f t="shared" si="574"/>
        <v>36</v>
      </c>
      <c r="AA2033" s="22">
        <f t="shared" si="579"/>
        <v>401.6897222222222</v>
      </c>
      <c r="AB2033" s="22">
        <f t="shared" si="578"/>
        <v>4820.2766666666666</v>
      </c>
      <c r="AC2033" s="22">
        <f t="shared" si="577"/>
        <v>9640.5533333333333</v>
      </c>
      <c r="AD2033" s="22">
        <f t="shared" si="575"/>
        <v>-3012.6416666666664</v>
      </c>
      <c r="AE2033" s="24"/>
      <c r="AF2033" s="4">
        <v>4820.2766666666666</v>
      </c>
      <c r="AG2033" s="4">
        <v>0</v>
      </c>
      <c r="AH2033" s="4">
        <f t="shared" si="576"/>
        <v>4820.2766666666666</v>
      </c>
    </row>
    <row r="2034" spans="1:34">
      <c r="A2034" s="16" t="s">
        <v>4227</v>
      </c>
      <c r="B2034" s="16" t="s">
        <v>4228</v>
      </c>
      <c r="C2034" s="16" t="s">
        <v>4165</v>
      </c>
      <c r="D2034" s="19">
        <v>35976</v>
      </c>
      <c r="E2034" s="16" t="s">
        <v>111</v>
      </c>
      <c r="F2034" s="20">
        <v>50</v>
      </c>
      <c r="G2034" s="20">
        <v>0</v>
      </c>
      <c r="H2034" s="20">
        <v>25</v>
      </c>
      <c r="I2034" s="20">
        <v>10</v>
      </c>
      <c r="J2034" s="21">
        <f t="shared" si="567"/>
        <v>310</v>
      </c>
      <c r="K2034" s="22">
        <v>12595.63</v>
      </c>
      <c r="L2034" s="19">
        <v>44804</v>
      </c>
      <c r="M2034" s="22">
        <v>5961.87</v>
      </c>
      <c r="N2034" s="22">
        <v>6633.76</v>
      </c>
      <c r="O2034" s="22">
        <f t="shared" si="568"/>
        <v>6801.7</v>
      </c>
      <c r="P2034" s="22">
        <v>167.94</v>
      </c>
      <c r="Q2034" s="22">
        <f t="shared" si="569"/>
        <v>20.9925</v>
      </c>
      <c r="R2034" s="22">
        <f t="shared" si="570"/>
        <v>83.97</v>
      </c>
      <c r="S2034" s="22">
        <f t="shared" si="571"/>
        <v>6549.79</v>
      </c>
      <c r="U2034" s="22">
        <v>6801.7</v>
      </c>
      <c r="V2034" s="23">
        <v>45</v>
      </c>
      <c r="W2034" s="41">
        <v>50</v>
      </c>
      <c r="X2034" s="23">
        <f t="shared" si="572"/>
        <v>-5</v>
      </c>
      <c r="Y2034" s="24">
        <f t="shared" si="573"/>
        <v>-60</v>
      </c>
      <c r="Z2034" s="24">
        <f t="shared" si="574"/>
        <v>258</v>
      </c>
      <c r="AA2034" s="22">
        <f t="shared" si="579"/>
        <v>26.363178294573643</v>
      </c>
      <c r="AB2034" s="22">
        <f t="shared" si="578"/>
        <v>316.35813953488372</v>
      </c>
      <c r="AC2034" s="22">
        <f t="shared" si="577"/>
        <v>6485.341860465116</v>
      </c>
      <c r="AD2034" s="22">
        <f t="shared" si="575"/>
        <v>-64.448139534883921</v>
      </c>
      <c r="AE2034" s="24"/>
      <c r="AF2034" s="4">
        <v>316.35813953488372</v>
      </c>
      <c r="AG2034" s="4">
        <v>0</v>
      </c>
      <c r="AH2034" s="4">
        <f t="shared" si="576"/>
        <v>316.35813953488372</v>
      </c>
    </row>
    <row r="2035" spans="1:34">
      <c r="A2035" s="16" t="s">
        <v>4229</v>
      </c>
      <c r="B2035" s="16" t="s">
        <v>4230</v>
      </c>
      <c r="C2035" s="16" t="s">
        <v>4219</v>
      </c>
      <c r="D2035" s="19">
        <v>35976</v>
      </c>
      <c r="E2035" s="16" t="s">
        <v>111</v>
      </c>
      <c r="F2035" s="20">
        <v>50</v>
      </c>
      <c r="G2035" s="20">
        <v>0</v>
      </c>
      <c r="H2035" s="20">
        <v>25</v>
      </c>
      <c r="I2035" s="20">
        <v>10</v>
      </c>
      <c r="J2035" s="21">
        <f t="shared" si="567"/>
        <v>310</v>
      </c>
      <c r="K2035" s="22">
        <v>4864.47</v>
      </c>
      <c r="L2035" s="19">
        <v>44804</v>
      </c>
      <c r="M2035" s="22">
        <v>2302.54</v>
      </c>
      <c r="N2035" s="22">
        <v>2561.9299999999998</v>
      </c>
      <c r="O2035" s="22">
        <f t="shared" si="568"/>
        <v>2626.79</v>
      </c>
      <c r="P2035" s="22">
        <v>64.86</v>
      </c>
      <c r="Q2035" s="22">
        <f t="shared" si="569"/>
        <v>8.1074999999999999</v>
      </c>
      <c r="R2035" s="22">
        <f t="shared" si="570"/>
        <v>32.43</v>
      </c>
      <c r="S2035" s="22">
        <f t="shared" si="571"/>
        <v>2529.5</v>
      </c>
      <c r="U2035" s="22">
        <v>2626.79</v>
      </c>
      <c r="V2035" s="23">
        <v>45</v>
      </c>
      <c r="W2035" s="41">
        <v>50</v>
      </c>
      <c r="X2035" s="23">
        <f t="shared" si="572"/>
        <v>-5</v>
      </c>
      <c r="Y2035" s="24">
        <f t="shared" si="573"/>
        <v>-60</v>
      </c>
      <c r="Z2035" s="24">
        <f t="shared" si="574"/>
        <v>258</v>
      </c>
      <c r="AA2035" s="22">
        <f t="shared" si="579"/>
        <v>10.181356589147287</v>
      </c>
      <c r="AB2035" s="22">
        <f t="shared" si="578"/>
        <v>122.17627906976745</v>
      </c>
      <c r="AC2035" s="22">
        <f t="shared" si="577"/>
        <v>2504.6137209302324</v>
      </c>
      <c r="AD2035" s="22">
        <f t="shared" si="575"/>
        <v>-24.886279069767625</v>
      </c>
      <c r="AE2035" s="24"/>
      <c r="AF2035" s="4">
        <v>122.17627906976745</v>
      </c>
      <c r="AG2035" s="4">
        <v>0</v>
      </c>
      <c r="AH2035" s="4">
        <f t="shared" si="576"/>
        <v>122.17627906976745</v>
      </c>
    </row>
    <row r="2036" spans="1:34">
      <c r="A2036" s="16" t="s">
        <v>4231</v>
      </c>
      <c r="B2036" s="16" t="s">
        <v>4232</v>
      </c>
      <c r="C2036" s="16" t="s">
        <v>4168</v>
      </c>
      <c r="D2036" s="19">
        <v>35976</v>
      </c>
      <c r="E2036" s="16" t="s">
        <v>111</v>
      </c>
      <c r="F2036" s="20">
        <v>50</v>
      </c>
      <c r="G2036" s="20">
        <v>0</v>
      </c>
      <c r="H2036" s="20">
        <v>25</v>
      </c>
      <c r="I2036" s="20">
        <v>10</v>
      </c>
      <c r="J2036" s="21">
        <f t="shared" si="567"/>
        <v>310</v>
      </c>
      <c r="K2036" s="22">
        <v>27128.95</v>
      </c>
      <c r="L2036" s="19">
        <v>44804</v>
      </c>
      <c r="M2036" s="22">
        <v>12841.07</v>
      </c>
      <c r="N2036" s="22">
        <v>14287.88</v>
      </c>
      <c r="O2036" s="22">
        <f t="shared" si="568"/>
        <v>14649.599999999999</v>
      </c>
      <c r="P2036" s="22">
        <v>361.72</v>
      </c>
      <c r="Q2036" s="22">
        <f t="shared" si="569"/>
        <v>45.215000000000003</v>
      </c>
      <c r="R2036" s="22">
        <f t="shared" si="570"/>
        <v>180.86</v>
      </c>
      <c r="S2036" s="22">
        <f t="shared" si="571"/>
        <v>14107.019999999999</v>
      </c>
      <c r="U2036" s="22">
        <v>14649.599999999999</v>
      </c>
      <c r="V2036" s="23">
        <v>45</v>
      </c>
      <c r="W2036" s="41">
        <v>50</v>
      </c>
      <c r="X2036" s="23">
        <f t="shared" si="572"/>
        <v>-5</v>
      </c>
      <c r="Y2036" s="24">
        <f t="shared" si="573"/>
        <v>-60</v>
      </c>
      <c r="Z2036" s="24">
        <f t="shared" si="574"/>
        <v>258</v>
      </c>
      <c r="AA2036" s="22">
        <f t="shared" si="579"/>
        <v>56.781395348837201</v>
      </c>
      <c r="AB2036" s="22">
        <f t="shared" si="578"/>
        <v>681.37674418604638</v>
      </c>
      <c r="AC2036" s="22">
        <f t="shared" si="577"/>
        <v>13968.223255813951</v>
      </c>
      <c r="AD2036" s="22">
        <f t="shared" si="575"/>
        <v>-138.79674418604736</v>
      </c>
      <c r="AE2036" s="24"/>
      <c r="AF2036" s="4">
        <v>681.37674418604638</v>
      </c>
      <c r="AG2036" s="4">
        <v>0</v>
      </c>
      <c r="AH2036" s="4">
        <f t="shared" si="576"/>
        <v>681.37674418604638</v>
      </c>
    </row>
    <row r="2037" spans="1:34">
      <c r="A2037" s="16" t="s">
        <v>4233</v>
      </c>
      <c r="B2037" s="16" t="s">
        <v>4234</v>
      </c>
      <c r="C2037" s="16" t="s">
        <v>4204</v>
      </c>
      <c r="D2037" s="19">
        <v>35976</v>
      </c>
      <c r="E2037" s="16" t="s">
        <v>111</v>
      </c>
      <c r="F2037" s="20">
        <v>50</v>
      </c>
      <c r="G2037" s="20">
        <v>0</v>
      </c>
      <c r="H2037" s="20">
        <v>25</v>
      </c>
      <c r="I2037" s="20">
        <v>10</v>
      </c>
      <c r="J2037" s="21">
        <f t="shared" si="567"/>
        <v>310</v>
      </c>
      <c r="K2037" s="22">
        <v>1182.51</v>
      </c>
      <c r="L2037" s="19">
        <v>44804</v>
      </c>
      <c r="M2037" s="22">
        <v>559.71</v>
      </c>
      <c r="N2037" s="22">
        <v>622.79999999999995</v>
      </c>
      <c r="O2037" s="22">
        <f t="shared" si="568"/>
        <v>638.55999999999995</v>
      </c>
      <c r="P2037" s="22">
        <v>15.76</v>
      </c>
      <c r="Q2037" s="22">
        <f t="shared" si="569"/>
        <v>1.97</v>
      </c>
      <c r="R2037" s="22">
        <f t="shared" si="570"/>
        <v>7.88</v>
      </c>
      <c r="S2037" s="22">
        <f t="shared" si="571"/>
        <v>614.91999999999996</v>
      </c>
      <c r="U2037" s="22">
        <v>638.55999999999995</v>
      </c>
      <c r="V2037" s="23">
        <v>45</v>
      </c>
      <c r="W2037" s="41">
        <v>50</v>
      </c>
      <c r="X2037" s="23">
        <f t="shared" si="572"/>
        <v>-5</v>
      </c>
      <c r="Y2037" s="24">
        <f t="shared" si="573"/>
        <v>-60</v>
      </c>
      <c r="Z2037" s="24">
        <f t="shared" si="574"/>
        <v>258</v>
      </c>
      <c r="AA2037" s="22">
        <f t="shared" si="579"/>
        <v>2.4750387596899222</v>
      </c>
      <c r="AB2037" s="22">
        <f t="shared" si="578"/>
        <v>29.700465116279066</v>
      </c>
      <c r="AC2037" s="22">
        <f t="shared" si="577"/>
        <v>608.85953488372093</v>
      </c>
      <c r="AD2037" s="22">
        <f t="shared" si="575"/>
        <v>-6.0604651162790333</v>
      </c>
      <c r="AE2037" s="24"/>
      <c r="AF2037" s="4">
        <v>29.700465116279066</v>
      </c>
      <c r="AG2037" s="4">
        <v>0</v>
      </c>
      <c r="AH2037" s="4">
        <f t="shared" si="576"/>
        <v>29.700465116279066</v>
      </c>
    </row>
    <row r="2038" spans="1:34">
      <c r="A2038" s="16" t="s">
        <v>4235</v>
      </c>
      <c r="B2038" s="16" t="s">
        <v>4236</v>
      </c>
      <c r="C2038" s="16" t="s">
        <v>4237</v>
      </c>
      <c r="D2038" s="19">
        <v>35976</v>
      </c>
      <c r="E2038" s="16" t="s">
        <v>111</v>
      </c>
      <c r="F2038" s="20">
        <v>50</v>
      </c>
      <c r="G2038" s="20">
        <v>0</v>
      </c>
      <c r="H2038" s="20">
        <v>25</v>
      </c>
      <c r="I2038" s="20">
        <v>10</v>
      </c>
      <c r="J2038" s="21">
        <f t="shared" si="567"/>
        <v>310</v>
      </c>
      <c r="K2038" s="22">
        <v>522.26</v>
      </c>
      <c r="L2038" s="19">
        <v>44804</v>
      </c>
      <c r="M2038" s="22">
        <v>247.29</v>
      </c>
      <c r="N2038" s="22">
        <v>274.97000000000003</v>
      </c>
      <c r="O2038" s="22">
        <f t="shared" si="568"/>
        <v>281.93</v>
      </c>
      <c r="P2038" s="22">
        <v>6.96</v>
      </c>
      <c r="Q2038" s="22">
        <f t="shared" si="569"/>
        <v>0.87</v>
      </c>
      <c r="R2038" s="22">
        <f t="shared" si="570"/>
        <v>3.48</v>
      </c>
      <c r="S2038" s="22">
        <f t="shared" si="571"/>
        <v>271.49</v>
      </c>
      <c r="U2038" s="22">
        <v>281.93</v>
      </c>
      <c r="V2038" s="23">
        <v>45</v>
      </c>
      <c r="W2038" s="41">
        <v>50</v>
      </c>
      <c r="X2038" s="23">
        <f t="shared" si="572"/>
        <v>-5</v>
      </c>
      <c r="Y2038" s="24">
        <f t="shared" si="573"/>
        <v>-60</v>
      </c>
      <c r="Z2038" s="24">
        <f t="shared" si="574"/>
        <v>258</v>
      </c>
      <c r="AA2038" s="22">
        <f t="shared" si="579"/>
        <v>1.0927519379844961</v>
      </c>
      <c r="AB2038" s="22">
        <f t="shared" si="578"/>
        <v>13.113023255813953</v>
      </c>
      <c r="AC2038" s="22">
        <f t="shared" si="577"/>
        <v>268.81697674418604</v>
      </c>
      <c r="AD2038" s="22">
        <f t="shared" si="575"/>
        <v>-2.6730232558139733</v>
      </c>
      <c r="AE2038" s="24"/>
      <c r="AF2038" s="4">
        <v>13.113023255813953</v>
      </c>
      <c r="AG2038" s="4">
        <v>0</v>
      </c>
      <c r="AH2038" s="4">
        <f t="shared" si="576"/>
        <v>13.113023255813953</v>
      </c>
    </row>
    <row r="2039" spans="1:34">
      <c r="A2039" s="16" t="s">
        <v>4238</v>
      </c>
      <c r="B2039" s="16" t="s">
        <v>4239</v>
      </c>
      <c r="C2039" s="16" t="s">
        <v>957</v>
      </c>
      <c r="D2039" s="19">
        <v>35976</v>
      </c>
      <c r="E2039" s="16" t="s">
        <v>111</v>
      </c>
      <c r="F2039" s="20">
        <v>50</v>
      </c>
      <c r="G2039" s="20">
        <v>0</v>
      </c>
      <c r="H2039" s="20">
        <v>25</v>
      </c>
      <c r="I2039" s="20">
        <v>10</v>
      </c>
      <c r="J2039" s="21">
        <f t="shared" si="567"/>
        <v>310</v>
      </c>
      <c r="K2039" s="22">
        <v>970.93</v>
      </c>
      <c r="L2039" s="19">
        <v>44804</v>
      </c>
      <c r="M2039" s="22">
        <v>459.61</v>
      </c>
      <c r="N2039" s="22">
        <v>511.32</v>
      </c>
      <c r="O2039" s="22">
        <f t="shared" si="568"/>
        <v>524.26</v>
      </c>
      <c r="P2039" s="22">
        <v>12.94</v>
      </c>
      <c r="Q2039" s="22">
        <f t="shared" si="569"/>
        <v>1.6174999999999999</v>
      </c>
      <c r="R2039" s="22">
        <f t="shared" si="570"/>
        <v>6.47</v>
      </c>
      <c r="S2039" s="22">
        <f t="shared" si="571"/>
        <v>504.84999999999997</v>
      </c>
      <c r="U2039" s="22">
        <v>524.26</v>
      </c>
      <c r="V2039" s="23">
        <v>45</v>
      </c>
      <c r="W2039" s="41">
        <v>50</v>
      </c>
      <c r="X2039" s="23">
        <f t="shared" si="572"/>
        <v>-5</v>
      </c>
      <c r="Y2039" s="24">
        <f t="shared" si="573"/>
        <v>-60</v>
      </c>
      <c r="Z2039" s="24">
        <f t="shared" si="574"/>
        <v>258</v>
      </c>
      <c r="AA2039" s="22">
        <f t="shared" si="579"/>
        <v>2.0320155038759689</v>
      </c>
      <c r="AB2039" s="22">
        <f t="shared" si="578"/>
        <v>24.384186046511626</v>
      </c>
      <c r="AC2039" s="22">
        <f t="shared" si="577"/>
        <v>499.87581395348838</v>
      </c>
      <c r="AD2039" s="22">
        <f t="shared" si="575"/>
        <v>-4.9741860465115906</v>
      </c>
      <c r="AE2039" s="24"/>
      <c r="AF2039" s="4">
        <v>24.384186046511626</v>
      </c>
      <c r="AG2039" s="4">
        <v>0</v>
      </c>
      <c r="AH2039" s="4">
        <f t="shared" si="576"/>
        <v>24.384186046511626</v>
      </c>
    </row>
    <row r="2040" spans="1:34">
      <c r="A2040" s="16" t="s">
        <v>4240</v>
      </c>
      <c r="B2040" s="16" t="s">
        <v>4241</v>
      </c>
      <c r="C2040" s="16" t="s">
        <v>2165</v>
      </c>
      <c r="D2040" s="19">
        <v>36192</v>
      </c>
      <c r="E2040" s="16" t="s">
        <v>111</v>
      </c>
      <c r="F2040" s="20">
        <v>50</v>
      </c>
      <c r="G2040" s="20">
        <v>0</v>
      </c>
      <c r="H2040" s="20">
        <v>26</v>
      </c>
      <c r="I2040" s="20">
        <v>5</v>
      </c>
      <c r="J2040" s="21">
        <f t="shared" si="567"/>
        <v>317</v>
      </c>
      <c r="K2040" s="22">
        <v>682.59</v>
      </c>
      <c r="L2040" s="19">
        <v>44804</v>
      </c>
      <c r="M2040" s="22">
        <v>321.93</v>
      </c>
      <c r="N2040" s="22">
        <v>360.66</v>
      </c>
      <c r="O2040" s="22">
        <f t="shared" si="568"/>
        <v>369.76000000000005</v>
      </c>
      <c r="P2040" s="22">
        <v>9.1</v>
      </c>
      <c r="Q2040" s="22">
        <f t="shared" si="569"/>
        <v>1.1375</v>
      </c>
      <c r="R2040" s="22">
        <f t="shared" si="570"/>
        <v>4.55</v>
      </c>
      <c r="S2040" s="22">
        <f t="shared" si="571"/>
        <v>356.11</v>
      </c>
      <c r="U2040" s="22">
        <v>369.76000000000005</v>
      </c>
      <c r="V2040" s="23">
        <v>45</v>
      </c>
      <c r="W2040" s="41">
        <v>50</v>
      </c>
      <c r="X2040" s="23">
        <f t="shared" si="572"/>
        <v>-5</v>
      </c>
      <c r="Y2040" s="24">
        <f t="shared" si="573"/>
        <v>-60</v>
      </c>
      <c r="Z2040" s="24">
        <f t="shared" si="574"/>
        <v>265</v>
      </c>
      <c r="AA2040" s="22">
        <f t="shared" si="579"/>
        <v>1.3953207547169812</v>
      </c>
      <c r="AB2040" s="22">
        <f t="shared" si="578"/>
        <v>16.743849056603775</v>
      </c>
      <c r="AC2040" s="22">
        <f t="shared" si="577"/>
        <v>353.01615094339627</v>
      </c>
      <c r="AD2040" s="22">
        <f t="shared" si="575"/>
        <v>-3.0938490566037444</v>
      </c>
      <c r="AE2040" s="24"/>
      <c r="AF2040" s="4">
        <v>16.743849056603775</v>
      </c>
      <c r="AG2040" s="4">
        <v>0</v>
      </c>
      <c r="AH2040" s="4">
        <f t="shared" si="576"/>
        <v>16.743849056603775</v>
      </c>
    </row>
    <row r="2041" spans="1:34">
      <c r="A2041" s="16" t="s">
        <v>4242</v>
      </c>
      <c r="B2041" s="16" t="s">
        <v>4243</v>
      </c>
      <c r="C2041" s="16" t="s">
        <v>2168</v>
      </c>
      <c r="D2041" s="19">
        <v>36220</v>
      </c>
      <c r="E2041" s="16" t="s">
        <v>111</v>
      </c>
      <c r="F2041" s="20">
        <v>50</v>
      </c>
      <c r="G2041" s="20">
        <v>0</v>
      </c>
      <c r="H2041" s="20">
        <v>26</v>
      </c>
      <c r="I2041" s="20">
        <v>6</v>
      </c>
      <c r="J2041" s="21">
        <f t="shared" si="567"/>
        <v>318</v>
      </c>
      <c r="K2041" s="22">
        <v>698.41</v>
      </c>
      <c r="L2041" s="19">
        <v>44804</v>
      </c>
      <c r="M2041" s="22">
        <v>328.29</v>
      </c>
      <c r="N2041" s="22">
        <v>370.12</v>
      </c>
      <c r="O2041" s="22">
        <f t="shared" si="568"/>
        <v>379.43</v>
      </c>
      <c r="P2041" s="22">
        <v>9.31</v>
      </c>
      <c r="Q2041" s="22">
        <f t="shared" si="569"/>
        <v>1.1637500000000001</v>
      </c>
      <c r="R2041" s="22">
        <f t="shared" si="570"/>
        <v>4.6550000000000002</v>
      </c>
      <c r="S2041" s="22">
        <f t="shared" si="571"/>
        <v>365.46500000000003</v>
      </c>
      <c r="U2041" s="22">
        <v>379.43</v>
      </c>
      <c r="V2041" s="23">
        <v>45</v>
      </c>
      <c r="W2041" s="41">
        <v>50</v>
      </c>
      <c r="X2041" s="23">
        <f t="shared" si="572"/>
        <v>-5</v>
      </c>
      <c r="Y2041" s="24">
        <f t="shared" si="573"/>
        <v>-60</v>
      </c>
      <c r="Z2041" s="24">
        <f t="shared" si="574"/>
        <v>266</v>
      </c>
      <c r="AA2041" s="22">
        <f t="shared" si="579"/>
        <v>1.4264285714285714</v>
      </c>
      <c r="AB2041" s="22">
        <f t="shared" si="578"/>
        <v>17.117142857142856</v>
      </c>
      <c r="AC2041" s="22">
        <f t="shared" si="577"/>
        <v>362.31285714285713</v>
      </c>
      <c r="AD2041" s="22">
        <f t="shared" si="575"/>
        <v>-3.1521428571429055</v>
      </c>
      <c r="AE2041" s="24"/>
      <c r="AF2041" s="4">
        <v>17.117142857142856</v>
      </c>
      <c r="AG2041" s="4">
        <v>0</v>
      </c>
      <c r="AH2041" s="4">
        <f t="shared" si="576"/>
        <v>17.117142857142856</v>
      </c>
    </row>
    <row r="2042" spans="1:34">
      <c r="A2042" s="16" t="s">
        <v>4244</v>
      </c>
      <c r="B2042" s="16" t="s">
        <v>4245</v>
      </c>
      <c r="C2042" s="16" t="s">
        <v>2171</v>
      </c>
      <c r="D2042" s="19">
        <v>36251</v>
      </c>
      <c r="E2042" s="16" t="s">
        <v>111</v>
      </c>
      <c r="F2042" s="20">
        <v>50</v>
      </c>
      <c r="G2042" s="20">
        <v>0</v>
      </c>
      <c r="H2042" s="20">
        <v>26</v>
      </c>
      <c r="I2042" s="20">
        <v>7</v>
      </c>
      <c r="J2042" s="21">
        <f t="shared" si="567"/>
        <v>319</v>
      </c>
      <c r="K2042" s="22">
        <v>2031.75</v>
      </c>
      <c r="L2042" s="19">
        <v>44804</v>
      </c>
      <c r="M2042" s="22">
        <v>951.66</v>
      </c>
      <c r="N2042" s="22">
        <v>1080.0899999999999</v>
      </c>
      <c r="O2042" s="22">
        <f t="shared" si="568"/>
        <v>1107.1799999999998</v>
      </c>
      <c r="P2042" s="22">
        <v>27.09</v>
      </c>
      <c r="Q2042" s="22">
        <f t="shared" si="569"/>
        <v>3.38625</v>
      </c>
      <c r="R2042" s="22">
        <f t="shared" si="570"/>
        <v>13.545</v>
      </c>
      <c r="S2042" s="22">
        <f t="shared" si="571"/>
        <v>1066.5449999999998</v>
      </c>
      <c r="U2042" s="22">
        <v>1107.1799999999998</v>
      </c>
      <c r="V2042" s="23">
        <v>45</v>
      </c>
      <c r="W2042" s="41">
        <v>50</v>
      </c>
      <c r="X2042" s="23">
        <f t="shared" si="572"/>
        <v>-5</v>
      </c>
      <c r="Y2042" s="24">
        <f t="shared" si="573"/>
        <v>-60</v>
      </c>
      <c r="Z2042" s="24">
        <f t="shared" si="574"/>
        <v>267</v>
      </c>
      <c r="AA2042" s="22">
        <f t="shared" si="579"/>
        <v>4.1467415730337072</v>
      </c>
      <c r="AB2042" s="22">
        <f t="shared" si="578"/>
        <v>49.760898876404482</v>
      </c>
      <c r="AC2042" s="22">
        <f t="shared" si="577"/>
        <v>1057.4191011235953</v>
      </c>
      <c r="AD2042" s="22">
        <f t="shared" si="575"/>
        <v>-9.1258988764045625</v>
      </c>
      <c r="AE2042" s="24"/>
      <c r="AF2042" s="4">
        <v>49.760898876404482</v>
      </c>
      <c r="AG2042" s="4">
        <v>0</v>
      </c>
      <c r="AH2042" s="4">
        <f t="shared" si="576"/>
        <v>49.760898876404482</v>
      </c>
    </row>
    <row r="2043" spans="1:34">
      <c r="A2043" s="16" t="s">
        <v>4246</v>
      </c>
      <c r="B2043" s="16" t="s">
        <v>4247</v>
      </c>
      <c r="C2043" s="16" t="s">
        <v>2174</v>
      </c>
      <c r="D2043" s="19">
        <v>36281</v>
      </c>
      <c r="E2043" s="16" t="s">
        <v>111</v>
      </c>
      <c r="F2043" s="20">
        <v>50</v>
      </c>
      <c r="G2043" s="20">
        <v>0</v>
      </c>
      <c r="H2043" s="20">
        <v>26</v>
      </c>
      <c r="I2043" s="20">
        <v>8</v>
      </c>
      <c r="J2043" s="21">
        <f t="shared" si="567"/>
        <v>320</v>
      </c>
      <c r="K2043" s="22">
        <v>3285.33</v>
      </c>
      <c r="L2043" s="19">
        <v>44804</v>
      </c>
      <c r="M2043" s="22">
        <v>1533.24</v>
      </c>
      <c r="N2043" s="22">
        <v>1752.09</v>
      </c>
      <c r="O2043" s="22">
        <f t="shared" si="568"/>
        <v>1795.8899999999999</v>
      </c>
      <c r="P2043" s="22">
        <v>43.8</v>
      </c>
      <c r="Q2043" s="22">
        <f t="shared" si="569"/>
        <v>5.4749999999999996</v>
      </c>
      <c r="R2043" s="22">
        <f t="shared" si="570"/>
        <v>21.9</v>
      </c>
      <c r="S2043" s="22">
        <f t="shared" si="571"/>
        <v>1730.1899999999998</v>
      </c>
      <c r="U2043" s="22">
        <v>1795.8899999999999</v>
      </c>
      <c r="V2043" s="23">
        <v>45</v>
      </c>
      <c r="W2043" s="41">
        <v>50</v>
      </c>
      <c r="X2043" s="23">
        <f t="shared" si="572"/>
        <v>-5</v>
      </c>
      <c r="Y2043" s="24">
        <f t="shared" si="573"/>
        <v>-60</v>
      </c>
      <c r="Z2043" s="24">
        <f t="shared" si="574"/>
        <v>268</v>
      </c>
      <c r="AA2043" s="22">
        <f t="shared" si="579"/>
        <v>6.7010820895522381</v>
      </c>
      <c r="AB2043" s="22">
        <f t="shared" si="578"/>
        <v>80.41298507462686</v>
      </c>
      <c r="AC2043" s="22">
        <f t="shared" si="577"/>
        <v>1715.4770149253729</v>
      </c>
      <c r="AD2043" s="22">
        <f t="shared" si="575"/>
        <v>-14.712985074626886</v>
      </c>
      <c r="AE2043" s="24"/>
      <c r="AF2043" s="4">
        <v>80.41298507462686</v>
      </c>
      <c r="AG2043" s="4">
        <v>0</v>
      </c>
      <c r="AH2043" s="4">
        <f t="shared" si="576"/>
        <v>80.41298507462686</v>
      </c>
    </row>
    <row r="2044" spans="1:34">
      <c r="A2044" s="16" t="s">
        <v>4248</v>
      </c>
      <c r="B2044" s="16" t="s">
        <v>4249</v>
      </c>
      <c r="C2044" s="16" t="s">
        <v>2177</v>
      </c>
      <c r="D2044" s="19">
        <v>36342</v>
      </c>
      <c r="E2044" s="16" t="s">
        <v>111</v>
      </c>
      <c r="F2044" s="20">
        <v>50</v>
      </c>
      <c r="G2044" s="20">
        <v>0</v>
      </c>
      <c r="H2044" s="20">
        <v>26</v>
      </c>
      <c r="I2044" s="20">
        <v>10</v>
      </c>
      <c r="J2044" s="21">
        <f t="shared" si="567"/>
        <v>322</v>
      </c>
      <c r="K2044" s="22">
        <v>37510.129999999997</v>
      </c>
      <c r="L2044" s="19">
        <v>44804</v>
      </c>
      <c r="M2044" s="22">
        <v>17379.64</v>
      </c>
      <c r="N2044" s="22">
        <v>20130.490000000002</v>
      </c>
      <c r="O2044" s="22">
        <f t="shared" si="568"/>
        <v>20630.620000000003</v>
      </c>
      <c r="P2044" s="22">
        <v>500.13</v>
      </c>
      <c r="Q2044" s="22">
        <f t="shared" si="569"/>
        <v>62.516249999999999</v>
      </c>
      <c r="R2044" s="22">
        <f t="shared" si="570"/>
        <v>250.065</v>
      </c>
      <c r="S2044" s="22">
        <f t="shared" si="571"/>
        <v>19880.425000000003</v>
      </c>
      <c r="U2044" s="22">
        <v>20630.620000000003</v>
      </c>
      <c r="V2044" s="23">
        <v>45</v>
      </c>
      <c r="W2044" s="41">
        <v>50</v>
      </c>
      <c r="X2044" s="23">
        <f t="shared" si="572"/>
        <v>-5</v>
      </c>
      <c r="Y2044" s="24">
        <f t="shared" si="573"/>
        <v>-60</v>
      </c>
      <c r="Z2044" s="24">
        <f t="shared" si="574"/>
        <v>270</v>
      </c>
      <c r="AA2044" s="22">
        <f t="shared" si="579"/>
        <v>76.409703703703713</v>
      </c>
      <c r="AB2044" s="22">
        <f t="shared" si="578"/>
        <v>916.91644444444455</v>
      </c>
      <c r="AC2044" s="22">
        <f t="shared" si="577"/>
        <v>19713.703555555559</v>
      </c>
      <c r="AD2044" s="22">
        <f t="shared" si="575"/>
        <v>-166.72144444444348</v>
      </c>
      <c r="AE2044" s="24"/>
      <c r="AF2044" s="4">
        <v>916.91644444444455</v>
      </c>
      <c r="AG2044" s="4">
        <v>0</v>
      </c>
      <c r="AH2044" s="4">
        <f t="shared" si="576"/>
        <v>916.91644444444455</v>
      </c>
    </row>
    <row r="2045" spans="1:34">
      <c r="A2045" s="16" t="s">
        <v>4250</v>
      </c>
      <c r="B2045" s="16" t="s">
        <v>4251</v>
      </c>
      <c r="C2045" s="16" t="s">
        <v>2180</v>
      </c>
      <c r="D2045" s="19">
        <v>36708</v>
      </c>
      <c r="E2045" s="16" t="s">
        <v>111</v>
      </c>
      <c r="F2045" s="20">
        <v>50</v>
      </c>
      <c r="G2045" s="20">
        <v>0</v>
      </c>
      <c r="H2045" s="20">
        <v>27</v>
      </c>
      <c r="I2045" s="20">
        <v>10</v>
      </c>
      <c r="J2045" s="21">
        <f t="shared" si="567"/>
        <v>334</v>
      </c>
      <c r="K2045" s="22">
        <v>26977.37</v>
      </c>
      <c r="L2045" s="19">
        <v>44804</v>
      </c>
      <c r="M2045" s="22">
        <v>11960</v>
      </c>
      <c r="N2045" s="22">
        <v>15017.37</v>
      </c>
      <c r="O2045" s="22">
        <f t="shared" si="568"/>
        <v>15377.070000000002</v>
      </c>
      <c r="P2045" s="22">
        <v>359.7</v>
      </c>
      <c r="Q2045" s="22">
        <f t="shared" si="569"/>
        <v>44.962499999999999</v>
      </c>
      <c r="R2045" s="22">
        <f t="shared" si="570"/>
        <v>179.85</v>
      </c>
      <c r="S2045" s="22">
        <f t="shared" si="571"/>
        <v>14837.52</v>
      </c>
      <c r="U2045" s="22">
        <v>15377.070000000002</v>
      </c>
      <c r="V2045" s="23">
        <v>45</v>
      </c>
      <c r="W2045" s="41">
        <v>50</v>
      </c>
      <c r="X2045" s="23">
        <f t="shared" si="572"/>
        <v>-5</v>
      </c>
      <c r="Y2045" s="24">
        <f t="shared" si="573"/>
        <v>-60</v>
      </c>
      <c r="Z2045" s="24">
        <f t="shared" si="574"/>
        <v>282</v>
      </c>
      <c r="AA2045" s="22">
        <f t="shared" si="579"/>
        <v>54.528617021276602</v>
      </c>
      <c r="AB2045" s="22">
        <f t="shared" si="578"/>
        <v>654.34340425531923</v>
      </c>
      <c r="AC2045" s="22">
        <f t="shared" si="577"/>
        <v>14722.726595744682</v>
      </c>
      <c r="AD2045" s="22">
        <f t="shared" si="575"/>
        <v>-114.79340425531882</v>
      </c>
      <c r="AE2045" s="24"/>
      <c r="AF2045" s="4">
        <v>654.34340425531923</v>
      </c>
      <c r="AG2045" s="4">
        <v>0</v>
      </c>
      <c r="AH2045" s="4">
        <f t="shared" si="576"/>
        <v>654.34340425531923</v>
      </c>
    </row>
    <row r="2046" spans="1:34">
      <c r="A2046" s="16" t="s">
        <v>4252</v>
      </c>
      <c r="B2046" s="16" t="s">
        <v>4253</v>
      </c>
      <c r="C2046" s="16" t="s">
        <v>4254</v>
      </c>
      <c r="D2046" s="19">
        <v>36923</v>
      </c>
      <c r="E2046" s="16" t="s">
        <v>111</v>
      </c>
      <c r="F2046" s="20">
        <v>50</v>
      </c>
      <c r="G2046" s="20">
        <v>0</v>
      </c>
      <c r="H2046" s="20">
        <v>28</v>
      </c>
      <c r="I2046" s="20">
        <v>5</v>
      </c>
      <c r="J2046" s="21">
        <f t="shared" si="567"/>
        <v>341</v>
      </c>
      <c r="K2046" s="22">
        <v>488.55</v>
      </c>
      <c r="L2046" s="19">
        <v>44804</v>
      </c>
      <c r="M2046" s="22">
        <v>210.87</v>
      </c>
      <c r="N2046" s="22">
        <v>277.68</v>
      </c>
      <c r="O2046" s="22">
        <f t="shared" si="568"/>
        <v>284.19</v>
      </c>
      <c r="P2046" s="22">
        <v>6.51</v>
      </c>
      <c r="Q2046" s="22">
        <f t="shared" si="569"/>
        <v>0.81374999999999997</v>
      </c>
      <c r="R2046" s="22">
        <f t="shared" si="570"/>
        <v>3.2549999999999999</v>
      </c>
      <c r="S2046" s="22">
        <f t="shared" si="571"/>
        <v>274.42500000000001</v>
      </c>
      <c r="U2046" s="22">
        <v>284.19</v>
      </c>
      <c r="V2046" s="23">
        <v>45</v>
      </c>
      <c r="W2046" s="41">
        <v>50</v>
      </c>
      <c r="X2046" s="23">
        <f t="shared" si="572"/>
        <v>-5</v>
      </c>
      <c r="Y2046" s="24">
        <f t="shared" si="573"/>
        <v>-60</v>
      </c>
      <c r="Z2046" s="24">
        <f t="shared" si="574"/>
        <v>289</v>
      </c>
      <c r="AA2046" s="22">
        <f t="shared" si="579"/>
        <v>0.98335640138408309</v>
      </c>
      <c r="AB2046" s="22">
        <f t="shared" si="578"/>
        <v>11.800276816608998</v>
      </c>
      <c r="AC2046" s="22">
        <f t="shared" si="577"/>
        <v>272.38972318339103</v>
      </c>
      <c r="AD2046" s="22">
        <f t="shared" si="575"/>
        <v>-2.0352768166089845</v>
      </c>
      <c r="AE2046" s="24"/>
      <c r="AF2046" s="4">
        <v>11.800276816608998</v>
      </c>
      <c r="AG2046" s="4">
        <v>0</v>
      </c>
      <c r="AH2046" s="4">
        <f t="shared" si="576"/>
        <v>11.800276816608998</v>
      </c>
    </row>
    <row r="2047" spans="1:34">
      <c r="A2047" s="16" t="s">
        <v>4255</v>
      </c>
      <c r="B2047" s="16" t="s">
        <v>4256</v>
      </c>
      <c r="C2047" s="16" t="s">
        <v>4254</v>
      </c>
      <c r="D2047" s="19">
        <v>36951</v>
      </c>
      <c r="E2047" s="16" t="s">
        <v>111</v>
      </c>
      <c r="F2047" s="20">
        <v>50</v>
      </c>
      <c r="G2047" s="20">
        <v>0</v>
      </c>
      <c r="H2047" s="20">
        <v>28</v>
      </c>
      <c r="I2047" s="20">
        <v>6</v>
      </c>
      <c r="J2047" s="21">
        <f t="shared" si="567"/>
        <v>342</v>
      </c>
      <c r="K2047" s="22">
        <v>164.28</v>
      </c>
      <c r="L2047" s="19">
        <v>44804</v>
      </c>
      <c r="M2047" s="22">
        <v>70.73</v>
      </c>
      <c r="N2047" s="22">
        <v>93.55</v>
      </c>
      <c r="O2047" s="22">
        <f t="shared" si="568"/>
        <v>95.74</v>
      </c>
      <c r="P2047" s="22">
        <v>2.19</v>
      </c>
      <c r="Q2047" s="22">
        <f t="shared" si="569"/>
        <v>0.27374999999999999</v>
      </c>
      <c r="R2047" s="22">
        <f t="shared" si="570"/>
        <v>1.095</v>
      </c>
      <c r="S2047" s="22">
        <f t="shared" si="571"/>
        <v>92.454999999999998</v>
      </c>
      <c r="U2047" s="22">
        <v>95.74</v>
      </c>
      <c r="V2047" s="23">
        <v>45</v>
      </c>
      <c r="W2047" s="41">
        <v>50</v>
      </c>
      <c r="X2047" s="23">
        <f t="shared" si="572"/>
        <v>-5</v>
      </c>
      <c r="Y2047" s="24">
        <f t="shared" si="573"/>
        <v>-60</v>
      </c>
      <c r="Z2047" s="24">
        <f t="shared" si="574"/>
        <v>290</v>
      </c>
      <c r="AA2047" s="22">
        <f t="shared" si="579"/>
        <v>0.33013793103448275</v>
      </c>
      <c r="AB2047" s="22">
        <f t="shared" si="578"/>
        <v>3.9616551724137929</v>
      </c>
      <c r="AC2047" s="22">
        <f t="shared" si="577"/>
        <v>91.778344827586196</v>
      </c>
      <c r="AD2047" s="22">
        <f t="shared" si="575"/>
        <v>-0.67665517241380257</v>
      </c>
      <c r="AE2047" s="24"/>
      <c r="AF2047" s="4">
        <v>3.9616551724137929</v>
      </c>
      <c r="AG2047" s="4">
        <v>0</v>
      </c>
      <c r="AH2047" s="4">
        <f t="shared" si="576"/>
        <v>3.9616551724137929</v>
      </c>
    </row>
    <row r="2048" spans="1:34">
      <c r="A2048" s="16" t="s">
        <v>4257</v>
      </c>
      <c r="B2048" s="16" t="s">
        <v>4258</v>
      </c>
      <c r="C2048" s="16" t="s">
        <v>4254</v>
      </c>
      <c r="D2048" s="19">
        <v>36982</v>
      </c>
      <c r="E2048" s="16" t="s">
        <v>111</v>
      </c>
      <c r="F2048" s="20">
        <v>50</v>
      </c>
      <c r="G2048" s="20">
        <v>0</v>
      </c>
      <c r="H2048" s="20">
        <v>28</v>
      </c>
      <c r="I2048" s="20">
        <v>7</v>
      </c>
      <c r="J2048" s="21">
        <f t="shared" si="567"/>
        <v>343</v>
      </c>
      <c r="K2048" s="22">
        <v>996.82</v>
      </c>
      <c r="L2048" s="19">
        <v>44804</v>
      </c>
      <c r="M2048" s="22">
        <v>427.04</v>
      </c>
      <c r="N2048" s="22">
        <v>569.78</v>
      </c>
      <c r="O2048" s="22">
        <f t="shared" si="568"/>
        <v>583.06999999999994</v>
      </c>
      <c r="P2048" s="22">
        <v>13.29</v>
      </c>
      <c r="Q2048" s="22">
        <f t="shared" si="569"/>
        <v>1.6612499999999999</v>
      </c>
      <c r="R2048" s="22">
        <f t="shared" si="570"/>
        <v>6.6449999999999996</v>
      </c>
      <c r="S2048" s="22">
        <f t="shared" si="571"/>
        <v>563.13499999999999</v>
      </c>
      <c r="U2048" s="22">
        <v>583.06999999999994</v>
      </c>
      <c r="V2048" s="23">
        <v>45</v>
      </c>
      <c r="W2048" s="41">
        <v>50</v>
      </c>
      <c r="X2048" s="23">
        <f t="shared" si="572"/>
        <v>-5</v>
      </c>
      <c r="Y2048" s="24">
        <f t="shared" si="573"/>
        <v>-60</v>
      </c>
      <c r="Z2048" s="24">
        <f t="shared" si="574"/>
        <v>291</v>
      </c>
      <c r="AA2048" s="22">
        <f t="shared" si="579"/>
        <v>2.0036769759450168</v>
      </c>
      <c r="AB2048" s="22">
        <f t="shared" si="578"/>
        <v>24.044123711340202</v>
      </c>
      <c r="AC2048" s="22">
        <f t="shared" si="577"/>
        <v>559.02587628865979</v>
      </c>
      <c r="AD2048" s="22">
        <f t="shared" si="575"/>
        <v>-4.109123711340203</v>
      </c>
      <c r="AE2048" s="24"/>
      <c r="AF2048" s="4">
        <v>24.044123711340202</v>
      </c>
      <c r="AG2048" s="4">
        <v>0</v>
      </c>
      <c r="AH2048" s="4">
        <f t="shared" si="576"/>
        <v>24.044123711340202</v>
      </c>
    </row>
    <row r="2049" spans="1:34">
      <c r="A2049" s="16" t="s">
        <v>4259</v>
      </c>
      <c r="B2049" s="16" t="s">
        <v>4260</v>
      </c>
      <c r="C2049" s="16" t="s">
        <v>4261</v>
      </c>
      <c r="D2049" s="19">
        <v>36982</v>
      </c>
      <c r="E2049" s="16" t="s">
        <v>111</v>
      </c>
      <c r="F2049" s="20">
        <v>50</v>
      </c>
      <c r="G2049" s="20">
        <v>0</v>
      </c>
      <c r="H2049" s="20">
        <v>28</v>
      </c>
      <c r="I2049" s="20">
        <v>7</v>
      </c>
      <c r="J2049" s="21">
        <f t="shared" si="567"/>
        <v>343</v>
      </c>
      <c r="K2049" s="22">
        <v>117.81</v>
      </c>
      <c r="L2049" s="19">
        <v>44804</v>
      </c>
      <c r="M2049" s="22">
        <v>50.55</v>
      </c>
      <c r="N2049" s="22">
        <v>67.260000000000005</v>
      </c>
      <c r="O2049" s="22">
        <f t="shared" si="568"/>
        <v>68.83</v>
      </c>
      <c r="P2049" s="22">
        <v>1.57</v>
      </c>
      <c r="Q2049" s="22">
        <f t="shared" si="569"/>
        <v>0.19625000000000001</v>
      </c>
      <c r="R2049" s="22">
        <f t="shared" si="570"/>
        <v>0.78500000000000003</v>
      </c>
      <c r="S2049" s="22">
        <f t="shared" si="571"/>
        <v>66.475000000000009</v>
      </c>
      <c r="U2049" s="22">
        <v>68.83</v>
      </c>
      <c r="V2049" s="23">
        <v>45</v>
      </c>
      <c r="W2049" s="41">
        <v>50</v>
      </c>
      <c r="X2049" s="23">
        <f t="shared" si="572"/>
        <v>-5</v>
      </c>
      <c r="Y2049" s="24">
        <f t="shared" si="573"/>
        <v>-60</v>
      </c>
      <c r="Z2049" s="24">
        <f t="shared" si="574"/>
        <v>291</v>
      </c>
      <c r="AA2049" s="22">
        <f t="shared" si="579"/>
        <v>0.23652920962199311</v>
      </c>
      <c r="AB2049" s="22">
        <f t="shared" si="578"/>
        <v>2.8383505154639175</v>
      </c>
      <c r="AC2049" s="22">
        <f t="shared" si="577"/>
        <v>65.991649484536083</v>
      </c>
      <c r="AD2049" s="22">
        <f t="shared" si="575"/>
        <v>-0.48335051546392549</v>
      </c>
      <c r="AE2049" s="24"/>
      <c r="AF2049" s="4">
        <v>2.8383505154639175</v>
      </c>
      <c r="AG2049" s="4">
        <v>0</v>
      </c>
      <c r="AH2049" s="4">
        <f t="shared" si="576"/>
        <v>2.8383505154639175</v>
      </c>
    </row>
    <row r="2050" spans="1:34">
      <c r="A2050" s="16" t="s">
        <v>4262</v>
      </c>
      <c r="B2050" s="16" t="s">
        <v>4263</v>
      </c>
      <c r="C2050" s="16" t="s">
        <v>4254</v>
      </c>
      <c r="D2050" s="19">
        <v>37012</v>
      </c>
      <c r="E2050" s="16" t="s">
        <v>111</v>
      </c>
      <c r="F2050" s="20">
        <v>50</v>
      </c>
      <c r="G2050" s="20">
        <v>0</v>
      </c>
      <c r="H2050" s="20">
        <v>28</v>
      </c>
      <c r="I2050" s="20">
        <v>8</v>
      </c>
      <c r="J2050" s="21">
        <f t="shared" si="567"/>
        <v>344</v>
      </c>
      <c r="K2050" s="22">
        <v>2404.64</v>
      </c>
      <c r="L2050" s="19">
        <v>44804</v>
      </c>
      <c r="M2050" s="22">
        <v>1025.93</v>
      </c>
      <c r="N2050" s="22">
        <v>1378.71</v>
      </c>
      <c r="O2050" s="22">
        <f t="shared" si="568"/>
        <v>1410.77</v>
      </c>
      <c r="P2050" s="22">
        <v>32.06</v>
      </c>
      <c r="Q2050" s="22">
        <f t="shared" si="569"/>
        <v>4.0075000000000003</v>
      </c>
      <c r="R2050" s="22">
        <f t="shared" si="570"/>
        <v>16.03</v>
      </c>
      <c r="S2050" s="22">
        <f t="shared" si="571"/>
        <v>1362.68</v>
      </c>
      <c r="U2050" s="22">
        <v>1410.77</v>
      </c>
      <c r="V2050" s="23">
        <v>45</v>
      </c>
      <c r="W2050" s="41">
        <v>50</v>
      </c>
      <c r="X2050" s="23">
        <f t="shared" si="572"/>
        <v>-5</v>
      </c>
      <c r="Y2050" s="24">
        <f t="shared" si="573"/>
        <v>-60</v>
      </c>
      <c r="Z2050" s="24">
        <f t="shared" si="574"/>
        <v>292</v>
      </c>
      <c r="AA2050" s="22">
        <f t="shared" si="579"/>
        <v>4.831404109589041</v>
      </c>
      <c r="AB2050" s="22">
        <f t="shared" si="578"/>
        <v>57.976849315068492</v>
      </c>
      <c r="AC2050" s="22">
        <f t="shared" si="577"/>
        <v>1352.7931506849316</v>
      </c>
      <c r="AD2050" s="22">
        <f t="shared" si="575"/>
        <v>-9.8868493150685026</v>
      </c>
      <c r="AE2050" s="24"/>
      <c r="AF2050" s="4">
        <v>57.976849315068492</v>
      </c>
      <c r="AG2050" s="4">
        <v>0</v>
      </c>
      <c r="AH2050" s="4">
        <f t="shared" si="576"/>
        <v>57.976849315068492</v>
      </c>
    </row>
    <row r="2051" spans="1:34">
      <c r="A2051" s="16" t="s">
        <v>4264</v>
      </c>
      <c r="B2051" s="16" t="s">
        <v>4265</v>
      </c>
      <c r="C2051" s="16" t="s">
        <v>4261</v>
      </c>
      <c r="D2051" s="19">
        <v>37012</v>
      </c>
      <c r="E2051" s="16" t="s">
        <v>111</v>
      </c>
      <c r="F2051" s="20">
        <v>50</v>
      </c>
      <c r="G2051" s="20">
        <v>0</v>
      </c>
      <c r="H2051" s="20">
        <v>28</v>
      </c>
      <c r="I2051" s="20">
        <v>8</v>
      </c>
      <c r="J2051" s="21">
        <f t="shared" si="567"/>
        <v>344</v>
      </c>
      <c r="K2051" s="22">
        <v>117.81</v>
      </c>
      <c r="L2051" s="19">
        <v>44804</v>
      </c>
      <c r="M2051" s="22">
        <v>50.35</v>
      </c>
      <c r="N2051" s="22">
        <v>67.459999999999994</v>
      </c>
      <c r="O2051" s="22">
        <f t="shared" si="568"/>
        <v>69.029999999999987</v>
      </c>
      <c r="P2051" s="22">
        <v>1.57</v>
      </c>
      <c r="Q2051" s="22">
        <f t="shared" si="569"/>
        <v>0.19625000000000001</v>
      </c>
      <c r="R2051" s="22">
        <f t="shared" si="570"/>
        <v>0.78500000000000003</v>
      </c>
      <c r="S2051" s="22">
        <f t="shared" si="571"/>
        <v>66.674999999999997</v>
      </c>
      <c r="U2051" s="22">
        <v>69.029999999999987</v>
      </c>
      <c r="V2051" s="23">
        <v>45</v>
      </c>
      <c r="W2051" s="41">
        <v>50</v>
      </c>
      <c r="X2051" s="23">
        <f t="shared" si="572"/>
        <v>-5</v>
      </c>
      <c r="Y2051" s="24">
        <f t="shared" si="573"/>
        <v>-60</v>
      </c>
      <c r="Z2051" s="24">
        <f t="shared" si="574"/>
        <v>292</v>
      </c>
      <c r="AA2051" s="22">
        <f t="shared" si="579"/>
        <v>0.23640410958904104</v>
      </c>
      <c r="AB2051" s="22">
        <f t="shared" si="578"/>
        <v>2.8368493150684926</v>
      </c>
      <c r="AC2051" s="22">
        <f t="shared" si="577"/>
        <v>66.193150684931496</v>
      </c>
      <c r="AD2051" s="22">
        <f t="shared" si="575"/>
        <v>-0.48184931506850148</v>
      </c>
      <c r="AE2051" s="24"/>
      <c r="AF2051" s="4">
        <v>2.8368493150684926</v>
      </c>
      <c r="AG2051" s="4">
        <v>0</v>
      </c>
      <c r="AH2051" s="4">
        <f t="shared" si="576"/>
        <v>2.8368493150684926</v>
      </c>
    </row>
    <row r="2052" spans="1:34">
      <c r="A2052" s="16" t="s">
        <v>4266</v>
      </c>
      <c r="B2052" s="16" t="s">
        <v>4267</v>
      </c>
      <c r="C2052" s="16" t="s">
        <v>4254</v>
      </c>
      <c r="D2052" s="19">
        <v>37043</v>
      </c>
      <c r="E2052" s="16" t="s">
        <v>111</v>
      </c>
      <c r="F2052" s="20">
        <v>50</v>
      </c>
      <c r="G2052" s="20">
        <v>0</v>
      </c>
      <c r="H2052" s="20">
        <v>28</v>
      </c>
      <c r="I2052" s="20">
        <v>9</v>
      </c>
      <c r="J2052" s="21">
        <f t="shared" si="567"/>
        <v>345</v>
      </c>
      <c r="K2052" s="22">
        <v>4013.04</v>
      </c>
      <c r="L2052" s="19">
        <v>44804</v>
      </c>
      <c r="M2052" s="22">
        <v>1705.53</v>
      </c>
      <c r="N2052" s="22">
        <v>2307.5100000000002</v>
      </c>
      <c r="O2052" s="22">
        <f t="shared" si="568"/>
        <v>2361.0100000000002</v>
      </c>
      <c r="P2052" s="22">
        <v>53.5</v>
      </c>
      <c r="Q2052" s="22">
        <f t="shared" si="569"/>
        <v>6.6875</v>
      </c>
      <c r="R2052" s="22">
        <f t="shared" si="570"/>
        <v>26.75</v>
      </c>
      <c r="S2052" s="22">
        <f t="shared" si="571"/>
        <v>2280.7600000000002</v>
      </c>
      <c r="U2052" s="22">
        <v>2361.0100000000002</v>
      </c>
      <c r="V2052" s="23">
        <v>45</v>
      </c>
      <c r="W2052" s="41">
        <v>50</v>
      </c>
      <c r="X2052" s="23">
        <f t="shared" si="572"/>
        <v>-5</v>
      </c>
      <c r="Y2052" s="24">
        <f t="shared" si="573"/>
        <v>-60</v>
      </c>
      <c r="Z2052" s="24">
        <f t="shared" si="574"/>
        <v>293</v>
      </c>
      <c r="AA2052" s="22">
        <f t="shared" si="579"/>
        <v>8.0580546075085326</v>
      </c>
      <c r="AB2052" s="22">
        <f t="shared" si="578"/>
        <v>96.696655290102399</v>
      </c>
      <c r="AC2052" s="22">
        <f t="shared" si="577"/>
        <v>2264.313344709898</v>
      </c>
      <c r="AD2052" s="22">
        <f t="shared" si="575"/>
        <v>-16.446655290102171</v>
      </c>
      <c r="AE2052" s="24"/>
      <c r="AF2052" s="4">
        <v>96.696655290102399</v>
      </c>
      <c r="AG2052" s="4">
        <v>0</v>
      </c>
      <c r="AH2052" s="4">
        <f t="shared" si="576"/>
        <v>96.696655290102399</v>
      </c>
    </row>
    <row r="2053" spans="1:34">
      <c r="A2053" s="16" t="s">
        <v>4268</v>
      </c>
      <c r="B2053" s="16" t="s">
        <v>4269</v>
      </c>
      <c r="C2053" s="16" t="s">
        <v>4254</v>
      </c>
      <c r="D2053" s="19">
        <v>37073</v>
      </c>
      <c r="E2053" s="16" t="s">
        <v>111</v>
      </c>
      <c r="F2053" s="20">
        <v>50</v>
      </c>
      <c r="G2053" s="20">
        <v>0</v>
      </c>
      <c r="H2053" s="20">
        <v>28</v>
      </c>
      <c r="I2053" s="20">
        <v>10</v>
      </c>
      <c r="J2053" s="21">
        <f t="shared" si="567"/>
        <v>346</v>
      </c>
      <c r="K2053" s="22">
        <v>3521.3</v>
      </c>
      <c r="L2053" s="19">
        <v>44804</v>
      </c>
      <c r="M2053" s="22">
        <v>1490.77</v>
      </c>
      <c r="N2053" s="22">
        <v>2030.53</v>
      </c>
      <c r="O2053" s="22">
        <f t="shared" si="568"/>
        <v>2077.48</v>
      </c>
      <c r="P2053" s="22">
        <v>46.95</v>
      </c>
      <c r="Q2053" s="22">
        <f t="shared" si="569"/>
        <v>5.8687500000000004</v>
      </c>
      <c r="R2053" s="22">
        <f t="shared" si="570"/>
        <v>23.475000000000001</v>
      </c>
      <c r="S2053" s="22">
        <f t="shared" si="571"/>
        <v>2007.0550000000001</v>
      </c>
      <c r="U2053" s="22">
        <v>2077.48</v>
      </c>
      <c r="V2053" s="23">
        <v>45</v>
      </c>
      <c r="W2053" s="41">
        <v>50</v>
      </c>
      <c r="X2053" s="23">
        <f t="shared" si="572"/>
        <v>-5</v>
      </c>
      <c r="Y2053" s="24">
        <f t="shared" si="573"/>
        <v>-60</v>
      </c>
      <c r="Z2053" s="24">
        <f t="shared" si="574"/>
        <v>294</v>
      </c>
      <c r="AA2053" s="22">
        <f t="shared" si="579"/>
        <v>7.066258503401361</v>
      </c>
      <c r="AB2053" s="22">
        <f t="shared" si="578"/>
        <v>84.795102040816332</v>
      </c>
      <c r="AC2053" s="22">
        <f t="shared" si="577"/>
        <v>1992.6848979591837</v>
      </c>
      <c r="AD2053" s="22">
        <f t="shared" si="575"/>
        <v>-14.370102040816391</v>
      </c>
      <c r="AE2053" s="24"/>
      <c r="AF2053" s="4">
        <v>84.795102040816332</v>
      </c>
      <c r="AG2053" s="4">
        <v>0</v>
      </c>
      <c r="AH2053" s="4">
        <f t="shared" si="576"/>
        <v>84.795102040816332</v>
      </c>
    </row>
    <row r="2054" spans="1:34">
      <c r="A2054" s="16" t="s">
        <v>4270</v>
      </c>
      <c r="B2054" s="16" t="s">
        <v>4271</v>
      </c>
      <c r="C2054" s="16" t="s">
        <v>4254</v>
      </c>
      <c r="D2054" s="19">
        <v>37104</v>
      </c>
      <c r="E2054" s="16" t="s">
        <v>111</v>
      </c>
      <c r="F2054" s="20">
        <v>50</v>
      </c>
      <c r="G2054" s="20">
        <v>0</v>
      </c>
      <c r="H2054" s="20">
        <v>28</v>
      </c>
      <c r="I2054" s="20">
        <v>11</v>
      </c>
      <c r="J2054" s="21">
        <f t="shared" si="567"/>
        <v>347</v>
      </c>
      <c r="K2054" s="22">
        <v>800.34</v>
      </c>
      <c r="L2054" s="19">
        <v>44804</v>
      </c>
      <c r="M2054" s="22">
        <v>337.54</v>
      </c>
      <c r="N2054" s="22">
        <v>462.8</v>
      </c>
      <c r="O2054" s="22">
        <f t="shared" si="568"/>
        <v>473.47</v>
      </c>
      <c r="P2054" s="22">
        <v>10.67</v>
      </c>
      <c r="Q2054" s="22">
        <f t="shared" si="569"/>
        <v>1.33375</v>
      </c>
      <c r="R2054" s="22">
        <f t="shared" si="570"/>
        <v>5.335</v>
      </c>
      <c r="S2054" s="22">
        <f t="shared" si="571"/>
        <v>457.46500000000003</v>
      </c>
      <c r="U2054" s="22">
        <v>473.47</v>
      </c>
      <c r="V2054" s="23">
        <v>45</v>
      </c>
      <c r="W2054" s="41">
        <v>50</v>
      </c>
      <c r="X2054" s="23">
        <f t="shared" si="572"/>
        <v>-5</v>
      </c>
      <c r="Y2054" s="24">
        <f t="shared" si="573"/>
        <v>-60</v>
      </c>
      <c r="Z2054" s="24">
        <f t="shared" si="574"/>
        <v>295</v>
      </c>
      <c r="AA2054" s="22">
        <f t="shared" si="579"/>
        <v>1.6049830508474576</v>
      </c>
      <c r="AB2054" s="22">
        <f t="shared" si="578"/>
        <v>19.259796610169492</v>
      </c>
      <c r="AC2054" s="22">
        <f t="shared" si="577"/>
        <v>454.21020338983055</v>
      </c>
      <c r="AD2054" s="22">
        <f t="shared" si="575"/>
        <v>-3.2547966101694783</v>
      </c>
      <c r="AE2054" s="24"/>
      <c r="AF2054" s="4">
        <v>19.259796610169492</v>
      </c>
      <c r="AG2054" s="4">
        <v>0</v>
      </c>
      <c r="AH2054" s="4">
        <f t="shared" si="576"/>
        <v>19.259796610169492</v>
      </c>
    </row>
    <row r="2055" spans="1:34">
      <c r="A2055" s="16" t="s">
        <v>4272</v>
      </c>
      <c r="B2055" s="16" t="s">
        <v>4273</v>
      </c>
      <c r="C2055" s="16" t="s">
        <v>4274</v>
      </c>
      <c r="D2055" s="19">
        <v>37104</v>
      </c>
      <c r="E2055" s="16" t="s">
        <v>111</v>
      </c>
      <c r="F2055" s="20">
        <v>50</v>
      </c>
      <c r="G2055" s="20">
        <v>0</v>
      </c>
      <c r="H2055" s="20">
        <v>28</v>
      </c>
      <c r="I2055" s="20">
        <v>11</v>
      </c>
      <c r="J2055" s="21">
        <f t="shared" ref="J2055:J2118" si="580">(H2055*12)+I2055</f>
        <v>347</v>
      </c>
      <c r="K2055" s="22">
        <v>818.1</v>
      </c>
      <c r="L2055" s="19">
        <v>44804</v>
      </c>
      <c r="M2055" s="22">
        <v>344.92</v>
      </c>
      <c r="N2055" s="22">
        <v>473.18</v>
      </c>
      <c r="O2055" s="22">
        <f t="shared" ref="O2055:O2118" si="581">+N2055+P2055</f>
        <v>484.08</v>
      </c>
      <c r="P2055" s="22">
        <v>10.9</v>
      </c>
      <c r="Q2055" s="22">
        <f t="shared" ref="Q2055:Q2118" si="582">+P2055/8</f>
        <v>1.3625</v>
      </c>
      <c r="R2055" s="22">
        <f t="shared" ref="R2055:R2118" si="583">+Q2055*4</f>
        <v>5.45</v>
      </c>
      <c r="S2055" s="22">
        <f t="shared" ref="S2055:S2118" si="584">+O2055-P2055-R2055</f>
        <v>467.73</v>
      </c>
      <c r="U2055" s="22">
        <v>484.08</v>
      </c>
      <c r="V2055" s="23">
        <v>45</v>
      </c>
      <c r="W2055" s="41">
        <v>50</v>
      </c>
      <c r="X2055" s="23">
        <f t="shared" ref="X2055:X2118" si="585">+V2055-W2055</f>
        <v>-5</v>
      </c>
      <c r="Y2055" s="24">
        <f t="shared" ref="Y2055:Y2118" si="586">+X2055*12</f>
        <v>-60</v>
      </c>
      <c r="Z2055" s="24">
        <f t="shared" ref="Z2055:Z2118" si="587">+J2055+Y2055+8</f>
        <v>295</v>
      </c>
      <c r="AA2055" s="22">
        <f t="shared" si="579"/>
        <v>1.6409491525423727</v>
      </c>
      <c r="AB2055" s="22">
        <f t="shared" si="578"/>
        <v>19.691389830508474</v>
      </c>
      <c r="AC2055" s="22">
        <f t="shared" si="577"/>
        <v>464.38861016949153</v>
      </c>
      <c r="AD2055" s="22">
        <f t="shared" ref="AD2055:AD2118" si="588">+AC2055-S2055</f>
        <v>-3.3413898305084899</v>
      </c>
      <c r="AE2055" s="24"/>
      <c r="AF2055" s="4">
        <v>19.691389830508474</v>
      </c>
      <c r="AG2055" s="4">
        <v>0</v>
      </c>
      <c r="AH2055" s="4">
        <f t="shared" ref="AH2055:AH2118" si="589">+AF2055+AG2055</f>
        <v>19.691389830508474</v>
      </c>
    </row>
    <row r="2056" spans="1:34">
      <c r="A2056" s="16" t="s">
        <v>4275</v>
      </c>
      <c r="B2056" s="16" t="s">
        <v>4276</v>
      </c>
      <c r="C2056" s="16" t="s">
        <v>4254</v>
      </c>
      <c r="D2056" s="19">
        <v>37135</v>
      </c>
      <c r="E2056" s="16" t="s">
        <v>111</v>
      </c>
      <c r="F2056" s="20">
        <v>50</v>
      </c>
      <c r="G2056" s="20">
        <v>0</v>
      </c>
      <c r="H2056" s="20">
        <v>29</v>
      </c>
      <c r="I2056" s="20">
        <v>0</v>
      </c>
      <c r="J2056" s="21">
        <f t="shared" si="580"/>
        <v>348</v>
      </c>
      <c r="K2056" s="22">
        <v>2698.95</v>
      </c>
      <c r="L2056" s="19">
        <v>44804</v>
      </c>
      <c r="M2056" s="22">
        <v>1133.58</v>
      </c>
      <c r="N2056" s="22">
        <v>1565.37</v>
      </c>
      <c r="O2056" s="22">
        <f t="shared" si="581"/>
        <v>1601.35</v>
      </c>
      <c r="P2056" s="22">
        <v>35.979999999999997</v>
      </c>
      <c r="Q2056" s="22">
        <f t="shared" si="582"/>
        <v>4.4974999999999996</v>
      </c>
      <c r="R2056" s="22">
        <f t="shared" si="583"/>
        <v>17.989999999999998</v>
      </c>
      <c r="S2056" s="22">
        <f t="shared" si="584"/>
        <v>1547.3799999999999</v>
      </c>
      <c r="U2056" s="22">
        <v>1601.35</v>
      </c>
      <c r="V2056" s="23">
        <v>45</v>
      </c>
      <c r="W2056" s="41">
        <v>50</v>
      </c>
      <c r="X2056" s="23">
        <f t="shared" si="585"/>
        <v>-5</v>
      </c>
      <c r="Y2056" s="24">
        <f t="shared" si="586"/>
        <v>-60</v>
      </c>
      <c r="Z2056" s="24">
        <f t="shared" si="587"/>
        <v>296</v>
      </c>
      <c r="AA2056" s="22">
        <f t="shared" si="579"/>
        <v>5.4099662162162163</v>
      </c>
      <c r="AB2056" s="22">
        <f t="shared" si="578"/>
        <v>64.919594594594599</v>
      </c>
      <c r="AC2056" s="22">
        <f t="shared" si="577"/>
        <v>1536.4304054054053</v>
      </c>
      <c r="AD2056" s="22">
        <f t="shared" si="588"/>
        <v>-10.9495945945946</v>
      </c>
      <c r="AE2056" s="24"/>
      <c r="AF2056" s="4">
        <v>64.919594594594599</v>
      </c>
      <c r="AG2056" s="4">
        <v>0</v>
      </c>
      <c r="AH2056" s="4">
        <f t="shared" si="589"/>
        <v>64.919594594594599</v>
      </c>
    </row>
    <row r="2057" spans="1:34">
      <c r="A2057" s="16" t="s">
        <v>4277</v>
      </c>
      <c r="B2057" s="16" t="s">
        <v>4278</v>
      </c>
      <c r="C2057" s="16" t="s">
        <v>4254</v>
      </c>
      <c r="D2057" s="19">
        <v>37165</v>
      </c>
      <c r="E2057" s="16" t="s">
        <v>111</v>
      </c>
      <c r="F2057" s="20">
        <v>50</v>
      </c>
      <c r="G2057" s="20">
        <v>0</v>
      </c>
      <c r="H2057" s="20">
        <v>29</v>
      </c>
      <c r="I2057" s="20">
        <v>1</v>
      </c>
      <c r="J2057" s="21">
        <f t="shared" si="580"/>
        <v>349</v>
      </c>
      <c r="K2057" s="22">
        <v>2498.94</v>
      </c>
      <c r="L2057" s="19">
        <v>44804</v>
      </c>
      <c r="M2057" s="22">
        <v>1045.43</v>
      </c>
      <c r="N2057" s="22">
        <v>1453.51</v>
      </c>
      <c r="O2057" s="22">
        <f t="shared" si="581"/>
        <v>1486.83</v>
      </c>
      <c r="P2057" s="22">
        <v>33.32</v>
      </c>
      <c r="Q2057" s="22">
        <f t="shared" si="582"/>
        <v>4.165</v>
      </c>
      <c r="R2057" s="22">
        <f t="shared" si="583"/>
        <v>16.66</v>
      </c>
      <c r="S2057" s="22">
        <f t="shared" si="584"/>
        <v>1436.85</v>
      </c>
      <c r="U2057" s="22">
        <v>1486.83</v>
      </c>
      <c r="V2057" s="23">
        <v>45</v>
      </c>
      <c r="W2057" s="41">
        <v>50</v>
      </c>
      <c r="X2057" s="23">
        <f t="shared" si="585"/>
        <v>-5</v>
      </c>
      <c r="Y2057" s="24">
        <f t="shared" si="586"/>
        <v>-60</v>
      </c>
      <c r="Z2057" s="24">
        <f t="shared" si="587"/>
        <v>297</v>
      </c>
      <c r="AA2057" s="22">
        <f t="shared" si="579"/>
        <v>5.0061616161616156</v>
      </c>
      <c r="AB2057" s="22">
        <f t="shared" si="578"/>
        <v>60.073939393939384</v>
      </c>
      <c r="AC2057" s="22">
        <f t="shared" ref="AC2057:AC2120" si="590">+U2057-AB2057</f>
        <v>1426.7560606060606</v>
      </c>
      <c r="AD2057" s="22">
        <f t="shared" si="588"/>
        <v>-10.093939393939309</v>
      </c>
      <c r="AE2057" s="24"/>
      <c r="AF2057" s="4">
        <v>60.073939393939384</v>
      </c>
      <c r="AG2057" s="4">
        <v>0</v>
      </c>
      <c r="AH2057" s="4">
        <f t="shared" si="589"/>
        <v>60.073939393939384</v>
      </c>
    </row>
    <row r="2058" spans="1:34">
      <c r="A2058" s="16" t="s">
        <v>4279</v>
      </c>
      <c r="B2058" s="16" t="s">
        <v>4280</v>
      </c>
      <c r="C2058" s="16" t="s">
        <v>4254</v>
      </c>
      <c r="D2058" s="19">
        <v>37196</v>
      </c>
      <c r="E2058" s="16" t="s">
        <v>111</v>
      </c>
      <c r="F2058" s="20">
        <v>50</v>
      </c>
      <c r="G2058" s="20">
        <v>0</v>
      </c>
      <c r="H2058" s="20">
        <v>29</v>
      </c>
      <c r="I2058" s="20">
        <v>2</v>
      </c>
      <c r="J2058" s="21">
        <f t="shared" si="580"/>
        <v>350</v>
      </c>
      <c r="K2058" s="22">
        <v>2059.11</v>
      </c>
      <c r="L2058" s="19">
        <v>44804</v>
      </c>
      <c r="M2058" s="22">
        <v>857.91</v>
      </c>
      <c r="N2058" s="22">
        <v>1201.2</v>
      </c>
      <c r="O2058" s="22">
        <f t="shared" si="581"/>
        <v>1228.6500000000001</v>
      </c>
      <c r="P2058" s="22">
        <v>27.45</v>
      </c>
      <c r="Q2058" s="22">
        <f t="shared" si="582"/>
        <v>3.4312499999999999</v>
      </c>
      <c r="R2058" s="22">
        <f t="shared" si="583"/>
        <v>13.725</v>
      </c>
      <c r="S2058" s="22">
        <f t="shared" si="584"/>
        <v>1187.4750000000001</v>
      </c>
      <c r="U2058" s="22">
        <v>1228.6500000000001</v>
      </c>
      <c r="V2058" s="23">
        <v>45</v>
      </c>
      <c r="W2058" s="41">
        <v>50</v>
      </c>
      <c r="X2058" s="23">
        <f t="shared" si="585"/>
        <v>-5</v>
      </c>
      <c r="Y2058" s="24">
        <f t="shared" si="586"/>
        <v>-60</v>
      </c>
      <c r="Z2058" s="24">
        <f t="shared" si="587"/>
        <v>298</v>
      </c>
      <c r="AA2058" s="22">
        <f t="shared" si="579"/>
        <v>4.1229865771812086</v>
      </c>
      <c r="AB2058" s="22">
        <f t="shared" si="578"/>
        <v>49.475838926174504</v>
      </c>
      <c r="AC2058" s="22">
        <f t="shared" si="590"/>
        <v>1179.1741610738256</v>
      </c>
      <c r="AD2058" s="22">
        <f t="shared" si="588"/>
        <v>-8.3008389261744924</v>
      </c>
      <c r="AE2058" s="24"/>
      <c r="AF2058" s="4">
        <v>49.475838926174504</v>
      </c>
      <c r="AG2058" s="4">
        <v>0</v>
      </c>
      <c r="AH2058" s="4">
        <f t="shared" si="589"/>
        <v>49.475838926174504</v>
      </c>
    </row>
    <row r="2059" spans="1:34">
      <c r="A2059" s="16" t="s">
        <v>4281</v>
      </c>
      <c r="B2059" s="16" t="s">
        <v>4282</v>
      </c>
      <c r="C2059" s="16" t="s">
        <v>4261</v>
      </c>
      <c r="D2059" s="19">
        <v>37196</v>
      </c>
      <c r="E2059" s="16" t="s">
        <v>111</v>
      </c>
      <c r="F2059" s="20">
        <v>50</v>
      </c>
      <c r="G2059" s="20">
        <v>0</v>
      </c>
      <c r="H2059" s="20">
        <v>29</v>
      </c>
      <c r="I2059" s="20">
        <v>2</v>
      </c>
      <c r="J2059" s="21">
        <f t="shared" si="580"/>
        <v>350</v>
      </c>
      <c r="K2059" s="22">
        <v>190.67</v>
      </c>
      <c r="L2059" s="19">
        <v>44804</v>
      </c>
      <c r="M2059" s="22">
        <v>79.39</v>
      </c>
      <c r="N2059" s="22">
        <v>111.28</v>
      </c>
      <c r="O2059" s="22">
        <f t="shared" si="581"/>
        <v>113.82000000000001</v>
      </c>
      <c r="P2059" s="22">
        <v>2.54</v>
      </c>
      <c r="Q2059" s="22">
        <f t="shared" si="582"/>
        <v>0.3175</v>
      </c>
      <c r="R2059" s="22">
        <f t="shared" si="583"/>
        <v>1.27</v>
      </c>
      <c r="S2059" s="22">
        <f t="shared" si="584"/>
        <v>110.01</v>
      </c>
      <c r="U2059" s="22">
        <v>113.82000000000001</v>
      </c>
      <c r="V2059" s="23">
        <v>45</v>
      </c>
      <c r="W2059" s="41">
        <v>50</v>
      </c>
      <c r="X2059" s="23">
        <f t="shared" si="585"/>
        <v>-5</v>
      </c>
      <c r="Y2059" s="24">
        <f t="shared" si="586"/>
        <v>-60</v>
      </c>
      <c r="Z2059" s="24">
        <f t="shared" si="587"/>
        <v>298</v>
      </c>
      <c r="AA2059" s="22">
        <f t="shared" si="579"/>
        <v>0.38194630872483226</v>
      </c>
      <c r="AB2059" s="22">
        <f t="shared" ref="AB2059:AB2122" si="591">+AA2059*12</f>
        <v>4.5833557046979871</v>
      </c>
      <c r="AC2059" s="22">
        <f t="shared" si="590"/>
        <v>109.23664429530201</v>
      </c>
      <c r="AD2059" s="22">
        <f t="shared" si="588"/>
        <v>-0.77335570469799109</v>
      </c>
      <c r="AE2059" s="24"/>
      <c r="AF2059" s="4">
        <v>4.5833557046979871</v>
      </c>
      <c r="AG2059" s="4">
        <v>0</v>
      </c>
      <c r="AH2059" s="4">
        <f t="shared" si="589"/>
        <v>4.5833557046979871</v>
      </c>
    </row>
    <row r="2060" spans="1:34">
      <c r="A2060" s="16" t="s">
        <v>4283</v>
      </c>
      <c r="B2060" s="16" t="s">
        <v>4284</v>
      </c>
      <c r="C2060" s="16" t="s">
        <v>4254</v>
      </c>
      <c r="D2060" s="19">
        <v>37226</v>
      </c>
      <c r="E2060" s="16" t="s">
        <v>111</v>
      </c>
      <c r="F2060" s="20">
        <v>50</v>
      </c>
      <c r="G2060" s="20">
        <v>0</v>
      </c>
      <c r="H2060" s="20">
        <v>29</v>
      </c>
      <c r="I2060" s="20">
        <v>3</v>
      </c>
      <c r="J2060" s="21">
        <f t="shared" si="580"/>
        <v>351</v>
      </c>
      <c r="K2060" s="22">
        <v>554.14</v>
      </c>
      <c r="L2060" s="19">
        <v>44804</v>
      </c>
      <c r="M2060" s="22">
        <v>229.9</v>
      </c>
      <c r="N2060" s="22">
        <v>324.24</v>
      </c>
      <c r="O2060" s="22">
        <f t="shared" si="581"/>
        <v>331.62</v>
      </c>
      <c r="P2060" s="22">
        <v>7.38</v>
      </c>
      <c r="Q2060" s="22">
        <f t="shared" si="582"/>
        <v>0.92249999999999999</v>
      </c>
      <c r="R2060" s="22">
        <f t="shared" si="583"/>
        <v>3.69</v>
      </c>
      <c r="S2060" s="22">
        <f t="shared" si="584"/>
        <v>320.55</v>
      </c>
      <c r="U2060" s="22">
        <v>331.62</v>
      </c>
      <c r="V2060" s="23">
        <v>45</v>
      </c>
      <c r="W2060" s="41">
        <v>50</v>
      </c>
      <c r="X2060" s="23">
        <f t="shared" si="585"/>
        <v>-5</v>
      </c>
      <c r="Y2060" s="24">
        <f t="shared" si="586"/>
        <v>-60</v>
      </c>
      <c r="Z2060" s="24">
        <f t="shared" si="587"/>
        <v>299</v>
      </c>
      <c r="AA2060" s="22">
        <f t="shared" ref="AA2060:AA2123" si="592">+U2060/Z2060</f>
        <v>1.1090969899665553</v>
      </c>
      <c r="AB2060" s="22">
        <f t="shared" si="591"/>
        <v>13.309163879598664</v>
      </c>
      <c r="AC2060" s="22">
        <f t="shared" si="590"/>
        <v>318.31083612040135</v>
      </c>
      <c r="AD2060" s="22">
        <f t="shared" si="588"/>
        <v>-2.2391638795986637</v>
      </c>
      <c r="AE2060" s="24"/>
      <c r="AF2060" s="4">
        <v>13.309163879598664</v>
      </c>
      <c r="AG2060" s="4">
        <v>0</v>
      </c>
      <c r="AH2060" s="4">
        <f t="shared" si="589"/>
        <v>13.309163879598664</v>
      </c>
    </row>
    <row r="2061" spans="1:34">
      <c r="A2061" s="16" t="s">
        <v>4285</v>
      </c>
      <c r="B2061" s="16" t="s">
        <v>4286</v>
      </c>
      <c r="C2061" s="16" t="s">
        <v>4254</v>
      </c>
      <c r="D2061" s="19">
        <v>37257</v>
      </c>
      <c r="E2061" s="16" t="s">
        <v>111</v>
      </c>
      <c r="F2061" s="20">
        <v>50</v>
      </c>
      <c r="G2061" s="20">
        <v>0</v>
      </c>
      <c r="H2061" s="20">
        <v>29</v>
      </c>
      <c r="I2061" s="20">
        <v>4</v>
      </c>
      <c r="J2061" s="21">
        <f t="shared" si="580"/>
        <v>352</v>
      </c>
      <c r="K2061" s="22">
        <v>1673.64</v>
      </c>
      <c r="L2061" s="19">
        <v>44804</v>
      </c>
      <c r="M2061" s="22">
        <v>691.72</v>
      </c>
      <c r="N2061" s="22">
        <v>981.92</v>
      </c>
      <c r="O2061" s="22">
        <f t="shared" si="581"/>
        <v>1004.2299999999999</v>
      </c>
      <c r="P2061" s="22">
        <v>22.31</v>
      </c>
      <c r="Q2061" s="22">
        <f t="shared" si="582"/>
        <v>2.7887499999999998</v>
      </c>
      <c r="R2061" s="22">
        <f t="shared" si="583"/>
        <v>11.154999999999999</v>
      </c>
      <c r="S2061" s="22">
        <f t="shared" si="584"/>
        <v>970.76499999999999</v>
      </c>
      <c r="U2061" s="22">
        <v>1004.2299999999999</v>
      </c>
      <c r="V2061" s="23">
        <v>45</v>
      </c>
      <c r="W2061" s="41">
        <v>50</v>
      </c>
      <c r="X2061" s="23">
        <f t="shared" si="585"/>
        <v>-5</v>
      </c>
      <c r="Y2061" s="24">
        <f t="shared" si="586"/>
        <v>-60</v>
      </c>
      <c r="Z2061" s="24">
        <f t="shared" si="587"/>
        <v>300</v>
      </c>
      <c r="AA2061" s="22">
        <f t="shared" si="592"/>
        <v>3.347433333333333</v>
      </c>
      <c r="AB2061" s="22">
        <f t="shared" si="591"/>
        <v>40.169199999999996</v>
      </c>
      <c r="AC2061" s="22">
        <f t="shared" si="590"/>
        <v>964.06079999999986</v>
      </c>
      <c r="AD2061" s="22">
        <f t="shared" si="588"/>
        <v>-6.7042000000001281</v>
      </c>
      <c r="AE2061" s="24"/>
      <c r="AF2061" s="4">
        <v>40.169199999999996</v>
      </c>
      <c r="AG2061" s="4">
        <v>0</v>
      </c>
      <c r="AH2061" s="4">
        <f t="shared" si="589"/>
        <v>40.169199999999996</v>
      </c>
    </row>
    <row r="2062" spans="1:34">
      <c r="A2062" s="16" t="s">
        <v>4287</v>
      </c>
      <c r="B2062" s="16" t="s">
        <v>4288</v>
      </c>
      <c r="C2062" s="16" t="s">
        <v>4135</v>
      </c>
      <c r="D2062" s="19">
        <v>37073</v>
      </c>
      <c r="E2062" s="16" t="s">
        <v>111</v>
      </c>
      <c r="F2062" s="20">
        <v>50</v>
      </c>
      <c r="G2062" s="20">
        <v>0</v>
      </c>
      <c r="H2062" s="20">
        <v>28</v>
      </c>
      <c r="I2062" s="20">
        <v>10</v>
      </c>
      <c r="J2062" s="21">
        <f t="shared" si="580"/>
        <v>346</v>
      </c>
      <c r="K2062" s="22">
        <v>2070.62</v>
      </c>
      <c r="L2062" s="19">
        <v>44804</v>
      </c>
      <c r="M2062" s="22">
        <v>876.51</v>
      </c>
      <c r="N2062" s="22">
        <v>1194.1099999999999</v>
      </c>
      <c r="O2062" s="22">
        <f t="shared" si="581"/>
        <v>1221.7099999999998</v>
      </c>
      <c r="P2062" s="22">
        <v>27.6</v>
      </c>
      <c r="Q2062" s="22">
        <f t="shared" si="582"/>
        <v>3.45</v>
      </c>
      <c r="R2062" s="22">
        <f t="shared" si="583"/>
        <v>13.8</v>
      </c>
      <c r="S2062" s="22">
        <f t="shared" si="584"/>
        <v>1180.31</v>
      </c>
      <c r="U2062" s="22">
        <v>1221.7099999999998</v>
      </c>
      <c r="V2062" s="23">
        <v>45</v>
      </c>
      <c r="W2062" s="41">
        <v>50</v>
      </c>
      <c r="X2062" s="23">
        <f t="shared" si="585"/>
        <v>-5</v>
      </c>
      <c r="Y2062" s="24">
        <f t="shared" si="586"/>
        <v>-60</v>
      </c>
      <c r="Z2062" s="24">
        <f t="shared" si="587"/>
        <v>294</v>
      </c>
      <c r="AA2062" s="22">
        <f t="shared" si="592"/>
        <v>4.1554761904761897</v>
      </c>
      <c r="AB2062" s="22">
        <f t="shared" si="591"/>
        <v>49.865714285714276</v>
      </c>
      <c r="AC2062" s="22">
        <f t="shared" si="590"/>
        <v>1171.8442857142854</v>
      </c>
      <c r="AD2062" s="22">
        <f t="shared" si="588"/>
        <v>-8.4657142857145118</v>
      </c>
      <c r="AE2062" s="24"/>
      <c r="AF2062" s="4">
        <v>49.865714285714276</v>
      </c>
      <c r="AG2062" s="4">
        <v>0</v>
      </c>
      <c r="AH2062" s="4">
        <f t="shared" si="589"/>
        <v>49.865714285714276</v>
      </c>
    </row>
    <row r="2063" spans="1:34">
      <c r="A2063" s="16" t="s">
        <v>4289</v>
      </c>
      <c r="B2063" s="16" t="s">
        <v>4290</v>
      </c>
      <c r="C2063" s="16" t="s">
        <v>4291</v>
      </c>
      <c r="D2063" s="19">
        <v>37073</v>
      </c>
      <c r="E2063" s="16" t="s">
        <v>111</v>
      </c>
      <c r="F2063" s="20">
        <v>50</v>
      </c>
      <c r="G2063" s="20">
        <v>0</v>
      </c>
      <c r="H2063" s="20">
        <v>28</v>
      </c>
      <c r="I2063" s="20">
        <v>10</v>
      </c>
      <c r="J2063" s="21">
        <f t="shared" si="580"/>
        <v>346</v>
      </c>
      <c r="K2063" s="22">
        <v>1936.75</v>
      </c>
      <c r="L2063" s="19">
        <v>44804</v>
      </c>
      <c r="M2063" s="22">
        <v>820</v>
      </c>
      <c r="N2063" s="22">
        <v>1116.75</v>
      </c>
      <c r="O2063" s="22">
        <f t="shared" si="581"/>
        <v>1142.57</v>
      </c>
      <c r="P2063" s="22">
        <v>25.82</v>
      </c>
      <c r="Q2063" s="22">
        <f t="shared" si="582"/>
        <v>3.2275</v>
      </c>
      <c r="R2063" s="22">
        <f t="shared" si="583"/>
        <v>12.91</v>
      </c>
      <c r="S2063" s="22">
        <f t="shared" si="584"/>
        <v>1103.8399999999999</v>
      </c>
      <c r="U2063" s="22">
        <v>1142.57</v>
      </c>
      <c r="V2063" s="23">
        <v>45</v>
      </c>
      <c r="W2063" s="41">
        <v>50</v>
      </c>
      <c r="X2063" s="23">
        <f t="shared" si="585"/>
        <v>-5</v>
      </c>
      <c r="Y2063" s="24">
        <f t="shared" si="586"/>
        <v>-60</v>
      </c>
      <c r="Z2063" s="24">
        <f t="shared" si="587"/>
        <v>294</v>
      </c>
      <c r="AA2063" s="22">
        <f t="shared" si="592"/>
        <v>3.8862925170068023</v>
      </c>
      <c r="AB2063" s="22">
        <f t="shared" si="591"/>
        <v>46.635510204081626</v>
      </c>
      <c r="AC2063" s="22">
        <f t="shared" si="590"/>
        <v>1095.9344897959184</v>
      </c>
      <c r="AD2063" s="22">
        <f t="shared" si="588"/>
        <v>-7.9055102040815655</v>
      </c>
      <c r="AE2063" s="24"/>
      <c r="AF2063" s="4">
        <v>46.635510204081626</v>
      </c>
      <c r="AG2063" s="4">
        <v>0</v>
      </c>
      <c r="AH2063" s="4">
        <f t="shared" si="589"/>
        <v>46.635510204081626</v>
      </c>
    </row>
    <row r="2064" spans="1:34">
      <c r="A2064" s="16" t="s">
        <v>4292</v>
      </c>
      <c r="B2064" s="16" t="s">
        <v>4293</v>
      </c>
      <c r="C2064" s="16" t="s">
        <v>4254</v>
      </c>
      <c r="D2064" s="19">
        <v>37288</v>
      </c>
      <c r="E2064" s="16" t="s">
        <v>111</v>
      </c>
      <c r="F2064" s="20">
        <v>50</v>
      </c>
      <c r="G2064" s="20">
        <v>0</v>
      </c>
      <c r="H2064" s="20">
        <v>29</v>
      </c>
      <c r="I2064" s="20">
        <v>5</v>
      </c>
      <c r="J2064" s="21">
        <f t="shared" si="580"/>
        <v>353</v>
      </c>
      <c r="K2064" s="22">
        <v>569.37</v>
      </c>
      <c r="L2064" s="19">
        <v>44804</v>
      </c>
      <c r="M2064" s="22">
        <v>234.45</v>
      </c>
      <c r="N2064" s="22">
        <v>334.92</v>
      </c>
      <c r="O2064" s="22">
        <f t="shared" si="581"/>
        <v>342.51</v>
      </c>
      <c r="P2064" s="22">
        <v>7.59</v>
      </c>
      <c r="Q2064" s="22">
        <f t="shared" si="582"/>
        <v>0.94874999999999998</v>
      </c>
      <c r="R2064" s="22">
        <f t="shared" si="583"/>
        <v>3.7949999999999999</v>
      </c>
      <c r="S2064" s="22">
        <f t="shared" si="584"/>
        <v>331.125</v>
      </c>
      <c r="U2064" s="22">
        <v>342.51</v>
      </c>
      <c r="V2064" s="23">
        <v>45</v>
      </c>
      <c r="W2064" s="41">
        <v>50</v>
      </c>
      <c r="X2064" s="23">
        <f t="shared" si="585"/>
        <v>-5</v>
      </c>
      <c r="Y2064" s="24">
        <f t="shared" si="586"/>
        <v>-60</v>
      </c>
      <c r="Z2064" s="24">
        <f t="shared" si="587"/>
        <v>301</v>
      </c>
      <c r="AA2064" s="22">
        <f t="shared" si="592"/>
        <v>1.1379069767441861</v>
      </c>
      <c r="AB2064" s="22">
        <f t="shared" si="591"/>
        <v>13.654883720930233</v>
      </c>
      <c r="AC2064" s="22">
        <f t="shared" si="590"/>
        <v>328.85511627906976</v>
      </c>
      <c r="AD2064" s="22">
        <f t="shared" si="588"/>
        <v>-2.2698837209302383</v>
      </c>
      <c r="AE2064" s="24"/>
      <c r="AF2064" s="4">
        <v>13.654883720930233</v>
      </c>
      <c r="AG2064" s="4">
        <v>0</v>
      </c>
      <c r="AH2064" s="4">
        <f t="shared" si="589"/>
        <v>13.654883720930233</v>
      </c>
    </row>
    <row r="2065" spans="1:34">
      <c r="A2065" s="16" t="s">
        <v>4294</v>
      </c>
      <c r="B2065" s="16" t="s">
        <v>4295</v>
      </c>
      <c r="C2065" s="16" t="s">
        <v>4254</v>
      </c>
      <c r="D2065" s="19">
        <v>37347</v>
      </c>
      <c r="E2065" s="16" t="s">
        <v>111</v>
      </c>
      <c r="F2065" s="20">
        <v>50</v>
      </c>
      <c r="G2065" s="20">
        <v>0</v>
      </c>
      <c r="H2065" s="20">
        <v>29</v>
      </c>
      <c r="I2065" s="20">
        <v>7</v>
      </c>
      <c r="J2065" s="21">
        <f t="shared" si="580"/>
        <v>355</v>
      </c>
      <c r="K2065" s="22">
        <v>1194.1500000000001</v>
      </c>
      <c r="L2065" s="19">
        <v>44804</v>
      </c>
      <c r="M2065" s="22">
        <v>487.55</v>
      </c>
      <c r="N2065" s="22">
        <v>706.6</v>
      </c>
      <c r="O2065" s="22">
        <f t="shared" si="581"/>
        <v>722.52</v>
      </c>
      <c r="P2065" s="22">
        <v>15.92</v>
      </c>
      <c r="Q2065" s="22">
        <f t="shared" si="582"/>
        <v>1.99</v>
      </c>
      <c r="R2065" s="22">
        <f t="shared" si="583"/>
        <v>7.96</v>
      </c>
      <c r="S2065" s="22">
        <f t="shared" si="584"/>
        <v>698.64</v>
      </c>
      <c r="U2065" s="22">
        <v>722.52</v>
      </c>
      <c r="V2065" s="23">
        <v>45</v>
      </c>
      <c r="W2065" s="41">
        <v>50</v>
      </c>
      <c r="X2065" s="23">
        <f t="shared" si="585"/>
        <v>-5</v>
      </c>
      <c r="Y2065" s="24">
        <f t="shared" si="586"/>
        <v>-60</v>
      </c>
      <c r="Z2065" s="24">
        <f t="shared" si="587"/>
        <v>303</v>
      </c>
      <c r="AA2065" s="22">
        <f t="shared" si="592"/>
        <v>2.3845544554455445</v>
      </c>
      <c r="AB2065" s="22">
        <f t="shared" si="591"/>
        <v>28.614653465346535</v>
      </c>
      <c r="AC2065" s="22">
        <f t="shared" si="590"/>
        <v>693.9053465346534</v>
      </c>
      <c r="AD2065" s="22">
        <f t="shared" si="588"/>
        <v>-4.7346534653465824</v>
      </c>
      <c r="AE2065" s="24"/>
      <c r="AF2065" s="4">
        <v>28.614653465346535</v>
      </c>
      <c r="AG2065" s="4">
        <v>0</v>
      </c>
      <c r="AH2065" s="4">
        <f t="shared" si="589"/>
        <v>28.614653465346535</v>
      </c>
    </row>
    <row r="2066" spans="1:34">
      <c r="A2066" s="16" t="s">
        <v>4296</v>
      </c>
      <c r="B2066" s="16" t="s">
        <v>4297</v>
      </c>
      <c r="C2066" s="16" t="s">
        <v>4254</v>
      </c>
      <c r="D2066" s="19">
        <v>37377</v>
      </c>
      <c r="E2066" s="16" t="s">
        <v>111</v>
      </c>
      <c r="F2066" s="20">
        <v>50</v>
      </c>
      <c r="G2066" s="20">
        <v>0</v>
      </c>
      <c r="H2066" s="20">
        <v>29</v>
      </c>
      <c r="I2066" s="20">
        <v>8</v>
      </c>
      <c r="J2066" s="21">
        <f t="shared" si="580"/>
        <v>356</v>
      </c>
      <c r="K2066" s="22">
        <v>2598.83</v>
      </c>
      <c r="L2066" s="19">
        <v>44804</v>
      </c>
      <c r="M2066" s="22">
        <v>1056.9000000000001</v>
      </c>
      <c r="N2066" s="22">
        <v>1541.93</v>
      </c>
      <c r="O2066" s="22">
        <f t="shared" si="581"/>
        <v>1576.5800000000002</v>
      </c>
      <c r="P2066" s="22">
        <v>34.65</v>
      </c>
      <c r="Q2066" s="22">
        <f t="shared" si="582"/>
        <v>4.3312499999999998</v>
      </c>
      <c r="R2066" s="22">
        <f t="shared" si="583"/>
        <v>17.324999999999999</v>
      </c>
      <c r="S2066" s="22">
        <f t="shared" si="584"/>
        <v>1524.605</v>
      </c>
      <c r="U2066" s="22">
        <v>1576.5800000000002</v>
      </c>
      <c r="V2066" s="23">
        <v>45</v>
      </c>
      <c r="W2066" s="41">
        <v>50</v>
      </c>
      <c r="X2066" s="23">
        <f t="shared" si="585"/>
        <v>-5</v>
      </c>
      <c r="Y2066" s="24">
        <f t="shared" si="586"/>
        <v>-60</v>
      </c>
      <c r="Z2066" s="24">
        <f t="shared" si="587"/>
        <v>304</v>
      </c>
      <c r="AA2066" s="22">
        <f t="shared" si="592"/>
        <v>5.1861184210526323</v>
      </c>
      <c r="AB2066" s="22">
        <f t="shared" si="591"/>
        <v>62.233421052631584</v>
      </c>
      <c r="AC2066" s="22">
        <f t="shared" si="590"/>
        <v>1514.3465789473685</v>
      </c>
      <c r="AD2066" s="22">
        <f t="shared" si="588"/>
        <v>-10.258421052631547</v>
      </c>
      <c r="AE2066" s="24"/>
      <c r="AF2066" s="4">
        <v>62.233421052631584</v>
      </c>
      <c r="AG2066" s="4">
        <v>0</v>
      </c>
      <c r="AH2066" s="4">
        <f t="shared" si="589"/>
        <v>62.233421052631584</v>
      </c>
    </row>
    <row r="2067" spans="1:34">
      <c r="A2067" s="16" t="s">
        <v>4298</v>
      </c>
      <c r="B2067" s="16" t="s">
        <v>4299</v>
      </c>
      <c r="C2067" s="16" t="s">
        <v>4300</v>
      </c>
      <c r="D2067" s="19">
        <v>37377</v>
      </c>
      <c r="E2067" s="16" t="s">
        <v>111</v>
      </c>
      <c r="F2067" s="20">
        <v>50</v>
      </c>
      <c r="G2067" s="20">
        <v>0</v>
      </c>
      <c r="H2067" s="20">
        <v>29</v>
      </c>
      <c r="I2067" s="20">
        <v>8</v>
      </c>
      <c r="J2067" s="21">
        <f t="shared" si="580"/>
        <v>356</v>
      </c>
      <c r="K2067" s="22">
        <v>212.52</v>
      </c>
      <c r="L2067" s="19">
        <v>44804</v>
      </c>
      <c r="M2067" s="22">
        <v>86.41</v>
      </c>
      <c r="N2067" s="22">
        <v>126.11</v>
      </c>
      <c r="O2067" s="22">
        <f t="shared" si="581"/>
        <v>128.94</v>
      </c>
      <c r="P2067" s="22">
        <v>2.83</v>
      </c>
      <c r="Q2067" s="22">
        <f t="shared" si="582"/>
        <v>0.35375000000000001</v>
      </c>
      <c r="R2067" s="22">
        <f t="shared" si="583"/>
        <v>1.415</v>
      </c>
      <c r="S2067" s="22">
        <f t="shared" si="584"/>
        <v>124.69499999999999</v>
      </c>
      <c r="U2067" s="22">
        <v>128.94</v>
      </c>
      <c r="V2067" s="23">
        <v>45</v>
      </c>
      <c r="W2067" s="41">
        <v>50</v>
      </c>
      <c r="X2067" s="23">
        <f t="shared" si="585"/>
        <v>-5</v>
      </c>
      <c r="Y2067" s="24">
        <f t="shared" si="586"/>
        <v>-60</v>
      </c>
      <c r="Z2067" s="24">
        <f t="shared" si="587"/>
        <v>304</v>
      </c>
      <c r="AA2067" s="22">
        <f t="shared" si="592"/>
        <v>0.42414473684210524</v>
      </c>
      <c r="AB2067" s="22">
        <f t="shared" si="591"/>
        <v>5.0897368421052631</v>
      </c>
      <c r="AC2067" s="22">
        <f t="shared" si="590"/>
        <v>123.85026315789473</v>
      </c>
      <c r="AD2067" s="22">
        <f t="shared" si="588"/>
        <v>-0.84473684210526301</v>
      </c>
      <c r="AE2067" s="24"/>
      <c r="AF2067" s="4">
        <v>5.0897368421052631</v>
      </c>
      <c r="AG2067" s="4">
        <v>0</v>
      </c>
      <c r="AH2067" s="4">
        <f t="shared" si="589"/>
        <v>5.0897368421052631</v>
      </c>
    </row>
    <row r="2068" spans="1:34">
      <c r="A2068" s="16" t="s">
        <v>4301</v>
      </c>
      <c r="B2068" s="16" t="s">
        <v>4302</v>
      </c>
      <c r="C2068" s="16" t="s">
        <v>4254</v>
      </c>
      <c r="D2068" s="19">
        <v>37408</v>
      </c>
      <c r="E2068" s="16" t="s">
        <v>111</v>
      </c>
      <c r="F2068" s="20">
        <v>50</v>
      </c>
      <c r="G2068" s="20">
        <v>0</v>
      </c>
      <c r="H2068" s="20">
        <v>29</v>
      </c>
      <c r="I2068" s="20">
        <v>9</v>
      </c>
      <c r="J2068" s="21">
        <f t="shared" si="580"/>
        <v>357</v>
      </c>
      <c r="K2068" s="22">
        <v>451.74</v>
      </c>
      <c r="L2068" s="19">
        <v>44804</v>
      </c>
      <c r="M2068" s="22">
        <v>183.05</v>
      </c>
      <c r="N2068" s="22">
        <v>268.69</v>
      </c>
      <c r="O2068" s="22">
        <f t="shared" si="581"/>
        <v>274.70999999999998</v>
      </c>
      <c r="P2068" s="22">
        <v>6.02</v>
      </c>
      <c r="Q2068" s="22">
        <f t="shared" si="582"/>
        <v>0.75249999999999995</v>
      </c>
      <c r="R2068" s="22">
        <f t="shared" si="583"/>
        <v>3.01</v>
      </c>
      <c r="S2068" s="22">
        <f t="shared" si="584"/>
        <v>265.68</v>
      </c>
      <c r="U2068" s="22">
        <v>274.70999999999998</v>
      </c>
      <c r="V2068" s="23">
        <v>45</v>
      </c>
      <c r="W2068" s="41">
        <v>50</v>
      </c>
      <c r="X2068" s="23">
        <f t="shared" si="585"/>
        <v>-5</v>
      </c>
      <c r="Y2068" s="24">
        <f t="shared" si="586"/>
        <v>-60</v>
      </c>
      <c r="Z2068" s="24">
        <f t="shared" si="587"/>
        <v>305</v>
      </c>
      <c r="AA2068" s="22">
        <f t="shared" si="592"/>
        <v>0.90068852459016391</v>
      </c>
      <c r="AB2068" s="22">
        <f t="shared" si="591"/>
        <v>10.808262295081967</v>
      </c>
      <c r="AC2068" s="22">
        <f t="shared" si="590"/>
        <v>263.90173770491799</v>
      </c>
      <c r="AD2068" s="22">
        <f t="shared" si="588"/>
        <v>-1.7782622950820155</v>
      </c>
      <c r="AE2068" s="24"/>
      <c r="AF2068" s="4">
        <v>10.808262295081967</v>
      </c>
      <c r="AG2068" s="4">
        <v>0</v>
      </c>
      <c r="AH2068" s="4">
        <f t="shared" si="589"/>
        <v>10.808262295081967</v>
      </c>
    </row>
    <row r="2069" spans="1:34">
      <c r="A2069" s="16" t="s">
        <v>4303</v>
      </c>
      <c r="B2069" s="16" t="s">
        <v>4304</v>
      </c>
      <c r="C2069" s="16" t="s">
        <v>4254</v>
      </c>
      <c r="D2069" s="19">
        <v>37438</v>
      </c>
      <c r="E2069" s="16" t="s">
        <v>111</v>
      </c>
      <c r="F2069" s="20">
        <v>50</v>
      </c>
      <c r="G2069" s="20">
        <v>0</v>
      </c>
      <c r="H2069" s="20">
        <v>29</v>
      </c>
      <c r="I2069" s="20">
        <v>10</v>
      </c>
      <c r="J2069" s="21">
        <f t="shared" si="580"/>
        <v>358</v>
      </c>
      <c r="K2069" s="22">
        <v>933.7</v>
      </c>
      <c r="L2069" s="19">
        <v>44804</v>
      </c>
      <c r="M2069" s="22">
        <v>376.52</v>
      </c>
      <c r="N2069" s="22">
        <v>557.17999999999995</v>
      </c>
      <c r="O2069" s="22">
        <f t="shared" si="581"/>
        <v>569.62</v>
      </c>
      <c r="P2069" s="22">
        <v>12.44</v>
      </c>
      <c r="Q2069" s="22">
        <f t="shared" si="582"/>
        <v>1.5549999999999999</v>
      </c>
      <c r="R2069" s="22">
        <f t="shared" si="583"/>
        <v>6.22</v>
      </c>
      <c r="S2069" s="22">
        <f t="shared" si="584"/>
        <v>550.95999999999992</v>
      </c>
      <c r="U2069" s="22">
        <v>569.62</v>
      </c>
      <c r="V2069" s="23">
        <v>45</v>
      </c>
      <c r="W2069" s="41">
        <v>50</v>
      </c>
      <c r="X2069" s="23">
        <f t="shared" si="585"/>
        <v>-5</v>
      </c>
      <c r="Y2069" s="24">
        <f t="shared" si="586"/>
        <v>-60</v>
      </c>
      <c r="Z2069" s="24">
        <f t="shared" si="587"/>
        <v>306</v>
      </c>
      <c r="AA2069" s="22">
        <f t="shared" si="592"/>
        <v>1.8615032679738561</v>
      </c>
      <c r="AB2069" s="22">
        <f t="shared" si="591"/>
        <v>22.338039215686273</v>
      </c>
      <c r="AC2069" s="22">
        <f t="shared" si="590"/>
        <v>547.2819607843137</v>
      </c>
      <c r="AD2069" s="22">
        <f t="shared" si="588"/>
        <v>-3.6780392156862263</v>
      </c>
      <c r="AE2069" s="24"/>
      <c r="AF2069" s="4">
        <v>22.338039215686273</v>
      </c>
      <c r="AG2069" s="4">
        <v>0</v>
      </c>
      <c r="AH2069" s="4">
        <f t="shared" si="589"/>
        <v>22.338039215686273</v>
      </c>
    </row>
    <row r="2070" spans="1:34">
      <c r="A2070" s="16" t="s">
        <v>4305</v>
      </c>
      <c r="B2070" s="16" t="s">
        <v>4306</v>
      </c>
      <c r="C2070" s="16" t="s">
        <v>4254</v>
      </c>
      <c r="D2070" s="19">
        <v>37469</v>
      </c>
      <c r="E2070" s="16" t="s">
        <v>111</v>
      </c>
      <c r="F2070" s="20">
        <v>50</v>
      </c>
      <c r="G2070" s="20">
        <v>0</v>
      </c>
      <c r="H2070" s="20">
        <v>29</v>
      </c>
      <c r="I2070" s="20">
        <v>11</v>
      </c>
      <c r="J2070" s="21">
        <f t="shared" si="580"/>
        <v>359</v>
      </c>
      <c r="K2070" s="22">
        <v>1646.04</v>
      </c>
      <c r="L2070" s="19">
        <v>44804</v>
      </c>
      <c r="M2070" s="22">
        <v>661.14</v>
      </c>
      <c r="N2070" s="22">
        <v>984.9</v>
      </c>
      <c r="O2070" s="22">
        <f t="shared" si="581"/>
        <v>1006.84</v>
      </c>
      <c r="P2070" s="22">
        <v>21.94</v>
      </c>
      <c r="Q2070" s="22">
        <f t="shared" si="582"/>
        <v>2.7425000000000002</v>
      </c>
      <c r="R2070" s="22">
        <f t="shared" si="583"/>
        <v>10.97</v>
      </c>
      <c r="S2070" s="22">
        <f t="shared" si="584"/>
        <v>973.93</v>
      </c>
      <c r="U2070" s="22">
        <v>1006.84</v>
      </c>
      <c r="V2070" s="23">
        <v>45</v>
      </c>
      <c r="W2070" s="41">
        <v>50</v>
      </c>
      <c r="X2070" s="23">
        <f t="shared" si="585"/>
        <v>-5</v>
      </c>
      <c r="Y2070" s="24">
        <f t="shared" si="586"/>
        <v>-60</v>
      </c>
      <c r="Z2070" s="24">
        <f t="shared" si="587"/>
        <v>307</v>
      </c>
      <c r="AA2070" s="22">
        <f t="shared" si="592"/>
        <v>3.2796091205211728</v>
      </c>
      <c r="AB2070" s="22">
        <f t="shared" si="591"/>
        <v>39.355309446254076</v>
      </c>
      <c r="AC2070" s="22">
        <f t="shared" si="590"/>
        <v>967.48469055374596</v>
      </c>
      <c r="AD2070" s="22">
        <f t="shared" si="588"/>
        <v>-6.4453094462539866</v>
      </c>
      <c r="AE2070" s="24"/>
      <c r="AF2070" s="4">
        <v>39.355309446254076</v>
      </c>
      <c r="AG2070" s="4">
        <v>0</v>
      </c>
      <c r="AH2070" s="4">
        <f t="shared" si="589"/>
        <v>39.355309446254076</v>
      </c>
    </row>
    <row r="2071" spans="1:34">
      <c r="A2071" s="16" t="s">
        <v>4307</v>
      </c>
      <c r="B2071" s="16" t="s">
        <v>4308</v>
      </c>
      <c r="C2071" s="16" t="s">
        <v>4309</v>
      </c>
      <c r="D2071" s="19">
        <v>37500</v>
      </c>
      <c r="E2071" s="16" t="s">
        <v>111</v>
      </c>
      <c r="F2071" s="20">
        <v>50</v>
      </c>
      <c r="G2071" s="20">
        <v>0</v>
      </c>
      <c r="H2071" s="20">
        <v>30</v>
      </c>
      <c r="I2071" s="20">
        <v>0</v>
      </c>
      <c r="J2071" s="21">
        <f t="shared" si="580"/>
        <v>360</v>
      </c>
      <c r="K2071" s="22">
        <v>2832.78</v>
      </c>
      <c r="L2071" s="19">
        <v>44804</v>
      </c>
      <c r="M2071" s="22">
        <v>1133.2</v>
      </c>
      <c r="N2071" s="22">
        <v>1699.58</v>
      </c>
      <c r="O2071" s="22">
        <f t="shared" si="581"/>
        <v>1737.35</v>
      </c>
      <c r="P2071" s="22">
        <v>37.770000000000003</v>
      </c>
      <c r="Q2071" s="22">
        <f t="shared" si="582"/>
        <v>4.7212500000000004</v>
      </c>
      <c r="R2071" s="22">
        <f t="shared" si="583"/>
        <v>18.885000000000002</v>
      </c>
      <c r="S2071" s="22">
        <f t="shared" si="584"/>
        <v>1680.6949999999999</v>
      </c>
      <c r="U2071" s="22">
        <v>1737.35</v>
      </c>
      <c r="V2071" s="23">
        <v>45</v>
      </c>
      <c r="W2071" s="41">
        <v>50</v>
      </c>
      <c r="X2071" s="23">
        <f t="shared" si="585"/>
        <v>-5</v>
      </c>
      <c r="Y2071" s="24">
        <f t="shared" si="586"/>
        <v>-60</v>
      </c>
      <c r="Z2071" s="24">
        <f t="shared" si="587"/>
        <v>308</v>
      </c>
      <c r="AA2071" s="22">
        <f t="shared" si="592"/>
        <v>5.640746753246753</v>
      </c>
      <c r="AB2071" s="22">
        <f t="shared" si="591"/>
        <v>67.68896103896104</v>
      </c>
      <c r="AC2071" s="22">
        <f t="shared" si="590"/>
        <v>1669.6610389610389</v>
      </c>
      <c r="AD2071" s="22">
        <f t="shared" si="588"/>
        <v>-11.033961038961024</v>
      </c>
      <c r="AE2071" s="24"/>
      <c r="AF2071" s="4">
        <v>67.68896103896104</v>
      </c>
      <c r="AG2071" s="4">
        <v>0</v>
      </c>
      <c r="AH2071" s="4">
        <f t="shared" si="589"/>
        <v>67.68896103896104</v>
      </c>
    </row>
    <row r="2072" spans="1:34">
      <c r="A2072" s="16" t="s">
        <v>4310</v>
      </c>
      <c r="B2072" s="16" t="s">
        <v>4311</v>
      </c>
      <c r="C2072" s="16" t="s">
        <v>4254</v>
      </c>
      <c r="D2072" s="19">
        <v>37530</v>
      </c>
      <c r="E2072" s="16" t="s">
        <v>111</v>
      </c>
      <c r="F2072" s="20">
        <v>50</v>
      </c>
      <c r="G2072" s="20">
        <v>0</v>
      </c>
      <c r="H2072" s="20">
        <v>30</v>
      </c>
      <c r="I2072" s="20">
        <v>1</v>
      </c>
      <c r="J2072" s="21">
        <f t="shared" si="580"/>
        <v>361</v>
      </c>
      <c r="K2072" s="22">
        <v>1401.43</v>
      </c>
      <c r="L2072" s="19">
        <v>44804</v>
      </c>
      <c r="M2072" s="22">
        <v>558.27</v>
      </c>
      <c r="N2072" s="22">
        <v>843.16</v>
      </c>
      <c r="O2072" s="22">
        <f t="shared" si="581"/>
        <v>861.83999999999992</v>
      </c>
      <c r="P2072" s="22">
        <v>18.68</v>
      </c>
      <c r="Q2072" s="22">
        <f t="shared" si="582"/>
        <v>2.335</v>
      </c>
      <c r="R2072" s="22">
        <f t="shared" si="583"/>
        <v>9.34</v>
      </c>
      <c r="S2072" s="22">
        <f t="shared" si="584"/>
        <v>833.81999999999994</v>
      </c>
      <c r="U2072" s="22">
        <v>861.83999999999992</v>
      </c>
      <c r="V2072" s="23">
        <v>45</v>
      </c>
      <c r="W2072" s="41">
        <v>50</v>
      </c>
      <c r="X2072" s="23">
        <f t="shared" si="585"/>
        <v>-5</v>
      </c>
      <c r="Y2072" s="24">
        <f t="shared" si="586"/>
        <v>-60</v>
      </c>
      <c r="Z2072" s="24">
        <f t="shared" si="587"/>
        <v>309</v>
      </c>
      <c r="AA2072" s="22">
        <f t="shared" si="592"/>
        <v>2.7891262135922328</v>
      </c>
      <c r="AB2072" s="22">
        <f t="shared" si="591"/>
        <v>33.469514563106792</v>
      </c>
      <c r="AC2072" s="22">
        <f t="shared" si="590"/>
        <v>828.37048543689309</v>
      </c>
      <c r="AD2072" s="22">
        <f t="shared" si="588"/>
        <v>-5.4495145631068453</v>
      </c>
      <c r="AE2072" s="24"/>
      <c r="AF2072" s="4">
        <v>33.469514563106792</v>
      </c>
      <c r="AG2072" s="4">
        <v>0</v>
      </c>
      <c r="AH2072" s="4">
        <f t="shared" si="589"/>
        <v>33.469514563106792</v>
      </c>
    </row>
    <row r="2073" spans="1:34">
      <c r="A2073" s="16" t="s">
        <v>4312</v>
      </c>
      <c r="B2073" s="16" t="s">
        <v>4313</v>
      </c>
      <c r="C2073" s="16" t="s">
        <v>4254</v>
      </c>
      <c r="D2073" s="19">
        <v>37561</v>
      </c>
      <c r="E2073" s="16" t="s">
        <v>111</v>
      </c>
      <c r="F2073" s="20">
        <v>50</v>
      </c>
      <c r="G2073" s="20">
        <v>0</v>
      </c>
      <c r="H2073" s="20">
        <v>30</v>
      </c>
      <c r="I2073" s="20">
        <v>2</v>
      </c>
      <c r="J2073" s="21">
        <f t="shared" si="580"/>
        <v>362</v>
      </c>
      <c r="K2073" s="22">
        <v>1087.3</v>
      </c>
      <c r="L2073" s="19">
        <v>44804</v>
      </c>
      <c r="M2073" s="22">
        <v>431.38</v>
      </c>
      <c r="N2073" s="22">
        <v>655.92</v>
      </c>
      <c r="O2073" s="22">
        <f t="shared" si="581"/>
        <v>670.42</v>
      </c>
      <c r="P2073" s="22">
        <v>14.5</v>
      </c>
      <c r="Q2073" s="22">
        <f t="shared" si="582"/>
        <v>1.8125</v>
      </c>
      <c r="R2073" s="22">
        <f t="shared" si="583"/>
        <v>7.25</v>
      </c>
      <c r="S2073" s="22">
        <f t="shared" si="584"/>
        <v>648.66999999999996</v>
      </c>
      <c r="U2073" s="22">
        <v>670.42</v>
      </c>
      <c r="V2073" s="23">
        <v>45</v>
      </c>
      <c r="W2073" s="41">
        <v>50</v>
      </c>
      <c r="X2073" s="23">
        <f t="shared" si="585"/>
        <v>-5</v>
      </c>
      <c r="Y2073" s="24">
        <f t="shared" si="586"/>
        <v>-60</v>
      </c>
      <c r="Z2073" s="24">
        <f t="shared" si="587"/>
        <v>310</v>
      </c>
      <c r="AA2073" s="22">
        <f t="shared" si="592"/>
        <v>2.1626451612903224</v>
      </c>
      <c r="AB2073" s="22">
        <f t="shared" si="591"/>
        <v>25.951741935483867</v>
      </c>
      <c r="AC2073" s="22">
        <f t="shared" si="590"/>
        <v>644.46825806451614</v>
      </c>
      <c r="AD2073" s="22">
        <f t="shared" si="588"/>
        <v>-4.2017419354838239</v>
      </c>
      <c r="AE2073" s="24"/>
      <c r="AF2073" s="4">
        <v>25.951741935483867</v>
      </c>
      <c r="AG2073" s="4">
        <v>0</v>
      </c>
      <c r="AH2073" s="4">
        <f t="shared" si="589"/>
        <v>25.951741935483867</v>
      </c>
    </row>
    <row r="2074" spans="1:34">
      <c r="A2074" s="16" t="s">
        <v>4314</v>
      </c>
      <c r="B2074" s="16" t="s">
        <v>4315</v>
      </c>
      <c r="C2074" s="16" t="s">
        <v>4254</v>
      </c>
      <c r="D2074" s="19">
        <v>37591</v>
      </c>
      <c r="E2074" s="16" t="s">
        <v>111</v>
      </c>
      <c r="F2074" s="20">
        <v>50</v>
      </c>
      <c r="G2074" s="20">
        <v>0</v>
      </c>
      <c r="H2074" s="20">
        <v>30</v>
      </c>
      <c r="I2074" s="20">
        <v>3</v>
      </c>
      <c r="J2074" s="21">
        <f t="shared" si="580"/>
        <v>363</v>
      </c>
      <c r="K2074" s="22">
        <v>688.12</v>
      </c>
      <c r="L2074" s="19">
        <v>44804</v>
      </c>
      <c r="M2074" s="22">
        <v>271.77</v>
      </c>
      <c r="N2074" s="22">
        <v>416.35</v>
      </c>
      <c r="O2074" s="22">
        <f t="shared" si="581"/>
        <v>425.52000000000004</v>
      </c>
      <c r="P2074" s="22">
        <v>9.17</v>
      </c>
      <c r="Q2074" s="22">
        <f t="shared" si="582"/>
        <v>1.14625</v>
      </c>
      <c r="R2074" s="22">
        <f t="shared" si="583"/>
        <v>4.585</v>
      </c>
      <c r="S2074" s="22">
        <f t="shared" si="584"/>
        <v>411.76500000000004</v>
      </c>
      <c r="U2074" s="22">
        <v>425.52000000000004</v>
      </c>
      <c r="V2074" s="23">
        <v>45</v>
      </c>
      <c r="W2074" s="41">
        <v>50</v>
      </c>
      <c r="X2074" s="23">
        <f t="shared" si="585"/>
        <v>-5</v>
      </c>
      <c r="Y2074" s="24">
        <f t="shared" si="586"/>
        <v>-60</v>
      </c>
      <c r="Z2074" s="24">
        <f t="shared" si="587"/>
        <v>311</v>
      </c>
      <c r="AA2074" s="22">
        <f t="shared" si="592"/>
        <v>1.3682315112540193</v>
      </c>
      <c r="AB2074" s="22">
        <f t="shared" si="591"/>
        <v>16.418778135048232</v>
      </c>
      <c r="AC2074" s="22">
        <f t="shared" si="590"/>
        <v>409.10122186495181</v>
      </c>
      <c r="AD2074" s="22">
        <f t="shared" si="588"/>
        <v>-2.6637781350482328</v>
      </c>
      <c r="AE2074" s="24"/>
      <c r="AF2074" s="4">
        <v>16.418778135048232</v>
      </c>
      <c r="AG2074" s="4">
        <v>0</v>
      </c>
      <c r="AH2074" s="4">
        <f t="shared" si="589"/>
        <v>16.418778135048232</v>
      </c>
    </row>
    <row r="2075" spans="1:34">
      <c r="A2075" s="16" t="s">
        <v>4316</v>
      </c>
      <c r="B2075" s="16" t="s">
        <v>4317</v>
      </c>
      <c r="C2075" s="16" t="s">
        <v>4318</v>
      </c>
      <c r="D2075" s="19">
        <v>37591</v>
      </c>
      <c r="E2075" s="16" t="s">
        <v>111</v>
      </c>
      <c r="F2075" s="20">
        <v>50</v>
      </c>
      <c r="G2075" s="20">
        <v>0</v>
      </c>
      <c r="H2075" s="20">
        <v>30</v>
      </c>
      <c r="I2075" s="20">
        <v>3</v>
      </c>
      <c r="J2075" s="21">
        <f t="shared" si="580"/>
        <v>363</v>
      </c>
      <c r="K2075" s="22">
        <v>32.76</v>
      </c>
      <c r="L2075" s="19">
        <v>44804</v>
      </c>
      <c r="M2075" s="22">
        <v>13.05</v>
      </c>
      <c r="N2075" s="22">
        <v>19.71</v>
      </c>
      <c r="O2075" s="22">
        <f t="shared" si="581"/>
        <v>20.150000000000002</v>
      </c>
      <c r="P2075" s="22">
        <v>0.44</v>
      </c>
      <c r="Q2075" s="22">
        <f t="shared" si="582"/>
        <v>5.5E-2</v>
      </c>
      <c r="R2075" s="22">
        <f t="shared" si="583"/>
        <v>0.22</v>
      </c>
      <c r="S2075" s="22">
        <f t="shared" si="584"/>
        <v>19.490000000000002</v>
      </c>
      <c r="U2075" s="22">
        <v>20.150000000000002</v>
      </c>
      <c r="V2075" s="23">
        <v>45</v>
      </c>
      <c r="W2075" s="41">
        <v>50</v>
      </c>
      <c r="X2075" s="23">
        <f t="shared" si="585"/>
        <v>-5</v>
      </c>
      <c r="Y2075" s="24">
        <f t="shared" si="586"/>
        <v>-60</v>
      </c>
      <c r="Z2075" s="24">
        <f t="shared" si="587"/>
        <v>311</v>
      </c>
      <c r="AA2075" s="22">
        <f t="shared" si="592"/>
        <v>6.479099678456593E-2</v>
      </c>
      <c r="AB2075" s="22">
        <f t="shared" si="591"/>
        <v>0.77749196141479116</v>
      </c>
      <c r="AC2075" s="22">
        <f t="shared" si="590"/>
        <v>19.37250803858521</v>
      </c>
      <c r="AD2075" s="22">
        <f t="shared" si="588"/>
        <v>-0.11749196141479246</v>
      </c>
      <c r="AE2075" s="24"/>
      <c r="AF2075" s="4">
        <v>0.77749196141479116</v>
      </c>
      <c r="AG2075" s="4">
        <v>0</v>
      </c>
      <c r="AH2075" s="4">
        <f t="shared" si="589"/>
        <v>0.77749196141479116</v>
      </c>
    </row>
    <row r="2076" spans="1:34">
      <c r="A2076" s="16" t="s">
        <v>4319</v>
      </c>
      <c r="B2076" s="16" t="s">
        <v>4320</v>
      </c>
      <c r="C2076" s="16" t="s">
        <v>2268</v>
      </c>
      <c r="D2076" s="19">
        <v>37561</v>
      </c>
      <c r="E2076" s="16" t="s">
        <v>111</v>
      </c>
      <c r="F2076" s="20">
        <v>50</v>
      </c>
      <c r="G2076" s="20">
        <v>0</v>
      </c>
      <c r="H2076" s="20">
        <v>30</v>
      </c>
      <c r="I2076" s="20">
        <v>2</v>
      </c>
      <c r="J2076" s="21">
        <f t="shared" si="580"/>
        <v>362</v>
      </c>
      <c r="K2076" s="22">
        <v>156.97999999999999</v>
      </c>
      <c r="L2076" s="19">
        <v>44804</v>
      </c>
      <c r="M2076" s="22">
        <v>62.27</v>
      </c>
      <c r="N2076" s="22">
        <v>94.71</v>
      </c>
      <c r="O2076" s="22">
        <f t="shared" si="581"/>
        <v>96.8</v>
      </c>
      <c r="P2076" s="22">
        <v>2.09</v>
      </c>
      <c r="Q2076" s="22">
        <f t="shared" si="582"/>
        <v>0.26124999999999998</v>
      </c>
      <c r="R2076" s="22">
        <f t="shared" si="583"/>
        <v>1.0449999999999999</v>
      </c>
      <c r="S2076" s="22">
        <f t="shared" si="584"/>
        <v>93.664999999999992</v>
      </c>
      <c r="U2076" s="22">
        <v>96.8</v>
      </c>
      <c r="V2076" s="23">
        <v>45</v>
      </c>
      <c r="W2076" s="41">
        <v>50</v>
      </c>
      <c r="X2076" s="23">
        <f t="shared" si="585"/>
        <v>-5</v>
      </c>
      <c r="Y2076" s="24">
        <f t="shared" si="586"/>
        <v>-60</v>
      </c>
      <c r="Z2076" s="24">
        <f t="shared" si="587"/>
        <v>310</v>
      </c>
      <c r="AA2076" s="22">
        <f t="shared" si="592"/>
        <v>0.31225806451612903</v>
      </c>
      <c r="AB2076" s="22">
        <f t="shared" si="591"/>
        <v>3.7470967741935484</v>
      </c>
      <c r="AC2076" s="22">
        <f t="shared" si="590"/>
        <v>93.052903225806446</v>
      </c>
      <c r="AD2076" s="22">
        <f t="shared" si="588"/>
        <v>-0.61209677419354591</v>
      </c>
      <c r="AE2076" s="24"/>
      <c r="AF2076" s="4">
        <v>3.7470967741935484</v>
      </c>
      <c r="AG2076" s="4">
        <v>0</v>
      </c>
      <c r="AH2076" s="4">
        <f t="shared" si="589"/>
        <v>3.7470967741935484</v>
      </c>
    </row>
    <row r="2077" spans="1:34">
      <c r="A2077" s="16" t="s">
        <v>4321</v>
      </c>
      <c r="B2077" s="16" t="s">
        <v>4322</v>
      </c>
      <c r="C2077" s="16" t="s">
        <v>4254</v>
      </c>
      <c r="D2077" s="19">
        <v>37622</v>
      </c>
      <c r="E2077" s="16" t="s">
        <v>111</v>
      </c>
      <c r="F2077" s="20">
        <v>50</v>
      </c>
      <c r="G2077" s="20">
        <v>0</v>
      </c>
      <c r="H2077" s="20">
        <v>30</v>
      </c>
      <c r="I2077" s="20">
        <v>4</v>
      </c>
      <c r="J2077" s="21">
        <f t="shared" si="580"/>
        <v>364</v>
      </c>
      <c r="K2077" s="22">
        <v>873.62</v>
      </c>
      <c r="L2077" s="19">
        <v>44804</v>
      </c>
      <c r="M2077" s="22">
        <v>343.58</v>
      </c>
      <c r="N2077" s="22">
        <v>530.04</v>
      </c>
      <c r="O2077" s="22">
        <f t="shared" si="581"/>
        <v>541.67999999999995</v>
      </c>
      <c r="P2077" s="22">
        <v>11.64</v>
      </c>
      <c r="Q2077" s="22">
        <f t="shared" si="582"/>
        <v>1.4550000000000001</v>
      </c>
      <c r="R2077" s="22">
        <f t="shared" si="583"/>
        <v>5.82</v>
      </c>
      <c r="S2077" s="22">
        <f t="shared" si="584"/>
        <v>524.21999999999991</v>
      </c>
      <c r="U2077" s="22">
        <v>541.67999999999995</v>
      </c>
      <c r="V2077" s="23">
        <v>45</v>
      </c>
      <c r="W2077" s="41">
        <v>50</v>
      </c>
      <c r="X2077" s="23">
        <f t="shared" si="585"/>
        <v>-5</v>
      </c>
      <c r="Y2077" s="24">
        <f t="shared" si="586"/>
        <v>-60</v>
      </c>
      <c r="Z2077" s="24">
        <f t="shared" si="587"/>
        <v>312</v>
      </c>
      <c r="AA2077" s="22">
        <f t="shared" si="592"/>
        <v>1.7361538461538459</v>
      </c>
      <c r="AB2077" s="22">
        <f t="shared" si="591"/>
        <v>20.833846153846153</v>
      </c>
      <c r="AC2077" s="22">
        <f t="shared" si="590"/>
        <v>520.84615384615381</v>
      </c>
      <c r="AD2077" s="22">
        <f t="shared" si="588"/>
        <v>-3.3738461538461024</v>
      </c>
      <c r="AE2077" s="24"/>
      <c r="AF2077" s="4">
        <v>20.833846153846153</v>
      </c>
      <c r="AG2077" s="4">
        <v>0</v>
      </c>
      <c r="AH2077" s="4">
        <f t="shared" si="589"/>
        <v>20.833846153846153</v>
      </c>
    </row>
    <row r="2078" spans="1:34">
      <c r="A2078" s="16" t="s">
        <v>4323</v>
      </c>
      <c r="B2078" s="16" t="s">
        <v>4324</v>
      </c>
      <c r="C2078" s="16" t="s">
        <v>2273</v>
      </c>
      <c r="D2078" s="19">
        <v>37622</v>
      </c>
      <c r="E2078" s="16" t="s">
        <v>111</v>
      </c>
      <c r="F2078" s="20">
        <v>50</v>
      </c>
      <c r="G2078" s="20">
        <v>0</v>
      </c>
      <c r="H2078" s="20">
        <v>30</v>
      </c>
      <c r="I2078" s="20">
        <v>4</v>
      </c>
      <c r="J2078" s="21">
        <f t="shared" si="580"/>
        <v>364</v>
      </c>
      <c r="K2078" s="22">
        <v>641.76</v>
      </c>
      <c r="L2078" s="19">
        <v>44804</v>
      </c>
      <c r="M2078" s="22">
        <v>252.52</v>
      </c>
      <c r="N2078" s="22">
        <v>389.24</v>
      </c>
      <c r="O2078" s="22">
        <f t="shared" si="581"/>
        <v>397.8</v>
      </c>
      <c r="P2078" s="22">
        <v>8.56</v>
      </c>
      <c r="Q2078" s="22">
        <f t="shared" si="582"/>
        <v>1.07</v>
      </c>
      <c r="R2078" s="22">
        <f t="shared" si="583"/>
        <v>4.28</v>
      </c>
      <c r="S2078" s="22">
        <f t="shared" si="584"/>
        <v>384.96000000000004</v>
      </c>
      <c r="U2078" s="22">
        <v>397.8</v>
      </c>
      <c r="V2078" s="23">
        <v>45</v>
      </c>
      <c r="W2078" s="41">
        <v>50</v>
      </c>
      <c r="X2078" s="23">
        <f t="shared" si="585"/>
        <v>-5</v>
      </c>
      <c r="Y2078" s="24">
        <f t="shared" si="586"/>
        <v>-60</v>
      </c>
      <c r="Z2078" s="24">
        <f t="shared" si="587"/>
        <v>312</v>
      </c>
      <c r="AA2078" s="22">
        <f t="shared" si="592"/>
        <v>1.2750000000000001</v>
      </c>
      <c r="AB2078" s="22">
        <f t="shared" si="591"/>
        <v>15.3</v>
      </c>
      <c r="AC2078" s="22">
        <f t="shared" si="590"/>
        <v>382.5</v>
      </c>
      <c r="AD2078" s="22">
        <f t="shared" si="588"/>
        <v>-2.4600000000000364</v>
      </c>
      <c r="AE2078" s="24"/>
      <c r="AF2078" s="4">
        <v>15.3</v>
      </c>
      <c r="AG2078" s="4">
        <v>0</v>
      </c>
      <c r="AH2078" s="4">
        <f t="shared" si="589"/>
        <v>15.3</v>
      </c>
    </row>
    <row r="2079" spans="1:34">
      <c r="A2079" s="16" t="s">
        <v>4325</v>
      </c>
      <c r="B2079" s="16" t="s">
        <v>4326</v>
      </c>
      <c r="C2079" s="16" t="s">
        <v>1314</v>
      </c>
      <c r="D2079" s="19">
        <v>37622</v>
      </c>
      <c r="E2079" s="16" t="s">
        <v>111</v>
      </c>
      <c r="F2079" s="20">
        <v>50</v>
      </c>
      <c r="G2079" s="20">
        <v>0</v>
      </c>
      <c r="H2079" s="20">
        <v>30</v>
      </c>
      <c r="I2079" s="20">
        <v>4</v>
      </c>
      <c r="J2079" s="21">
        <f t="shared" si="580"/>
        <v>364</v>
      </c>
      <c r="K2079" s="22">
        <v>902.8</v>
      </c>
      <c r="L2079" s="19">
        <v>44804</v>
      </c>
      <c r="M2079" s="22">
        <v>355.19</v>
      </c>
      <c r="N2079" s="22">
        <v>547.61</v>
      </c>
      <c r="O2079" s="22">
        <f t="shared" si="581"/>
        <v>559.65</v>
      </c>
      <c r="P2079" s="22">
        <v>12.04</v>
      </c>
      <c r="Q2079" s="22">
        <f t="shared" si="582"/>
        <v>1.5049999999999999</v>
      </c>
      <c r="R2079" s="22">
        <f t="shared" si="583"/>
        <v>6.02</v>
      </c>
      <c r="S2079" s="22">
        <f t="shared" si="584"/>
        <v>541.59</v>
      </c>
      <c r="U2079" s="22">
        <v>559.65</v>
      </c>
      <c r="V2079" s="23">
        <v>45</v>
      </c>
      <c r="W2079" s="41">
        <v>50</v>
      </c>
      <c r="X2079" s="23">
        <f t="shared" si="585"/>
        <v>-5</v>
      </c>
      <c r="Y2079" s="24">
        <f t="shared" si="586"/>
        <v>-60</v>
      </c>
      <c r="Z2079" s="24">
        <f t="shared" si="587"/>
        <v>312</v>
      </c>
      <c r="AA2079" s="22">
        <f t="shared" si="592"/>
        <v>1.79375</v>
      </c>
      <c r="AB2079" s="22">
        <f t="shared" si="591"/>
        <v>21.524999999999999</v>
      </c>
      <c r="AC2079" s="22">
        <f t="shared" si="590"/>
        <v>538.125</v>
      </c>
      <c r="AD2079" s="22">
        <f t="shared" si="588"/>
        <v>-3.4650000000000318</v>
      </c>
      <c r="AE2079" s="24"/>
      <c r="AF2079" s="4">
        <v>21.524999999999999</v>
      </c>
      <c r="AG2079" s="4">
        <v>0</v>
      </c>
      <c r="AH2079" s="4">
        <f t="shared" si="589"/>
        <v>21.524999999999999</v>
      </c>
    </row>
    <row r="2080" spans="1:34">
      <c r="A2080" s="16" t="s">
        <v>4327</v>
      </c>
      <c r="B2080" s="16" t="s">
        <v>4328</v>
      </c>
      <c r="C2080" s="16" t="s">
        <v>4254</v>
      </c>
      <c r="D2080" s="19">
        <v>37653</v>
      </c>
      <c r="E2080" s="16" t="s">
        <v>111</v>
      </c>
      <c r="F2080" s="20">
        <v>50</v>
      </c>
      <c r="G2080" s="20">
        <v>0</v>
      </c>
      <c r="H2080" s="20">
        <v>30</v>
      </c>
      <c r="I2080" s="20">
        <v>5</v>
      </c>
      <c r="J2080" s="21">
        <f t="shared" si="580"/>
        <v>365</v>
      </c>
      <c r="K2080" s="22">
        <v>598.03</v>
      </c>
      <c r="L2080" s="19">
        <v>44804</v>
      </c>
      <c r="M2080" s="22">
        <v>234.22</v>
      </c>
      <c r="N2080" s="22">
        <v>363.81</v>
      </c>
      <c r="O2080" s="22">
        <f t="shared" si="581"/>
        <v>371.78000000000003</v>
      </c>
      <c r="P2080" s="22">
        <v>7.97</v>
      </c>
      <c r="Q2080" s="22">
        <f t="shared" si="582"/>
        <v>0.99624999999999997</v>
      </c>
      <c r="R2080" s="22">
        <f t="shared" si="583"/>
        <v>3.9849999999999999</v>
      </c>
      <c r="S2080" s="22">
        <f t="shared" si="584"/>
        <v>359.82499999999999</v>
      </c>
      <c r="U2080" s="22">
        <v>371.78000000000003</v>
      </c>
      <c r="V2080" s="23">
        <v>45</v>
      </c>
      <c r="W2080" s="41">
        <v>50</v>
      </c>
      <c r="X2080" s="23">
        <f t="shared" si="585"/>
        <v>-5</v>
      </c>
      <c r="Y2080" s="24">
        <f t="shared" si="586"/>
        <v>-60</v>
      </c>
      <c r="Z2080" s="24">
        <f t="shared" si="587"/>
        <v>313</v>
      </c>
      <c r="AA2080" s="22">
        <f t="shared" si="592"/>
        <v>1.1877955271565497</v>
      </c>
      <c r="AB2080" s="22">
        <f t="shared" si="591"/>
        <v>14.253546325878595</v>
      </c>
      <c r="AC2080" s="22">
        <f t="shared" si="590"/>
        <v>357.52645367412146</v>
      </c>
      <c r="AD2080" s="22">
        <f t="shared" si="588"/>
        <v>-2.298546325878533</v>
      </c>
      <c r="AE2080" s="24"/>
      <c r="AF2080" s="4">
        <v>14.253546325878595</v>
      </c>
      <c r="AG2080" s="4">
        <v>0</v>
      </c>
      <c r="AH2080" s="4">
        <f t="shared" si="589"/>
        <v>14.253546325878595</v>
      </c>
    </row>
    <row r="2081" spans="1:34">
      <c r="A2081" s="16" t="s">
        <v>4329</v>
      </c>
      <c r="B2081" s="16" t="s">
        <v>4330</v>
      </c>
      <c r="C2081" s="16" t="s">
        <v>4254</v>
      </c>
      <c r="D2081" s="19">
        <v>37681</v>
      </c>
      <c r="E2081" s="16" t="s">
        <v>111</v>
      </c>
      <c r="F2081" s="20">
        <v>50</v>
      </c>
      <c r="G2081" s="20">
        <v>0</v>
      </c>
      <c r="H2081" s="20">
        <v>30</v>
      </c>
      <c r="I2081" s="20">
        <v>6</v>
      </c>
      <c r="J2081" s="21">
        <f t="shared" si="580"/>
        <v>366</v>
      </c>
      <c r="K2081" s="22">
        <v>900.86</v>
      </c>
      <c r="L2081" s="19">
        <v>44804</v>
      </c>
      <c r="M2081" s="22">
        <v>351.39</v>
      </c>
      <c r="N2081" s="22">
        <v>549.47</v>
      </c>
      <c r="O2081" s="22">
        <f t="shared" si="581"/>
        <v>561.48</v>
      </c>
      <c r="P2081" s="22">
        <v>12.01</v>
      </c>
      <c r="Q2081" s="22">
        <f t="shared" si="582"/>
        <v>1.50125</v>
      </c>
      <c r="R2081" s="22">
        <f t="shared" si="583"/>
        <v>6.0049999999999999</v>
      </c>
      <c r="S2081" s="22">
        <f t="shared" si="584"/>
        <v>543.46500000000003</v>
      </c>
      <c r="U2081" s="22">
        <v>561.48</v>
      </c>
      <c r="V2081" s="23">
        <v>45</v>
      </c>
      <c r="W2081" s="41">
        <v>50</v>
      </c>
      <c r="X2081" s="23">
        <f t="shared" si="585"/>
        <v>-5</v>
      </c>
      <c r="Y2081" s="24">
        <f t="shared" si="586"/>
        <v>-60</v>
      </c>
      <c r="Z2081" s="24">
        <f t="shared" si="587"/>
        <v>314</v>
      </c>
      <c r="AA2081" s="22">
        <f t="shared" si="592"/>
        <v>1.7881528662420383</v>
      </c>
      <c r="AB2081" s="22">
        <f t="shared" si="591"/>
        <v>21.457834394904459</v>
      </c>
      <c r="AC2081" s="22">
        <f t="shared" si="590"/>
        <v>540.02216560509555</v>
      </c>
      <c r="AD2081" s="22">
        <f t="shared" si="588"/>
        <v>-3.4428343949044802</v>
      </c>
      <c r="AE2081" s="24"/>
      <c r="AF2081" s="4">
        <v>21.457834394904459</v>
      </c>
      <c r="AG2081" s="4">
        <v>0</v>
      </c>
      <c r="AH2081" s="4">
        <f t="shared" si="589"/>
        <v>21.457834394904459</v>
      </c>
    </row>
    <row r="2082" spans="1:34">
      <c r="A2082" s="16" t="s">
        <v>4331</v>
      </c>
      <c r="B2082" s="16" t="s">
        <v>4332</v>
      </c>
      <c r="C2082" s="16" t="s">
        <v>4254</v>
      </c>
      <c r="D2082" s="19">
        <v>37712</v>
      </c>
      <c r="E2082" s="16" t="s">
        <v>111</v>
      </c>
      <c r="F2082" s="20">
        <v>50</v>
      </c>
      <c r="G2082" s="20">
        <v>0</v>
      </c>
      <c r="H2082" s="20">
        <v>30</v>
      </c>
      <c r="I2082" s="20">
        <v>7</v>
      </c>
      <c r="J2082" s="21">
        <f t="shared" si="580"/>
        <v>367</v>
      </c>
      <c r="K2082" s="22">
        <v>619.76</v>
      </c>
      <c r="L2082" s="19">
        <v>44804</v>
      </c>
      <c r="M2082" s="22">
        <v>240.76</v>
      </c>
      <c r="N2082" s="22">
        <v>379</v>
      </c>
      <c r="O2082" s="22">
        <f t="shared" si="581"/>
        <v>387.26</v>
      </c>
      <c r="P2082" s="22">
        <v>8.26</v>
      </c>
      <c r="Q2082" s="22">
        <f t="shared" si="582"/>
        <v>1.0325</v>
      </c>
      <c r="R2082" s="22">
        <f t="shared" si="583"/>
        <v>4.13</v>
      </c>
      <c r="S2082" s="22">
        <f t="shared" si="584"/>
        <v>374.87</v>
      </c>
      <c r="U2082" s="22">
        <v>387.26</v>
      </c>
      <c r="V2082" s="23">
        <v>45</v>
      </c>
      <c r="W2082" s="41">
        <v>50</v>
      </c>
      <c r="X2082" s="23">
        <f t="shared" si="585"/>
        <v>-5</v>
      </c>
      <c r="Y2082" s="24">
        <f t="shared" si="586"/>
        <v>-60</v>
      </c>
      <c r="Z2082" s="24">
        <f t="shared" si="587"/>
        <v>315</v>
      </c>
      <c r="AA2082" s="22">
        <f t="shared" si="592"/>
        <v>1.2293968253968253</v>
      </c>
      <c r="AB2082" s="22">
        <f t="shared" si="591"/>
        <v>14.752761904761904</v>
      </c>
      <c r="AC2082" s="22">
        <f t="shared" si="590"/>
        <v>372.50723809523811</v>
      </c>
      <c r="AD2082" s="22">
        <f t="shared" si="588"/>
        <v>-2.3627619047618964</v>
      </c>
      <c r="AE2082" s="24"/>
      <c r="AF2082" s="4">
        <v>14.752761904761904</v>
      </c>
      <c r="AG2082" s="4">
        <v>0</v>
      </c>
      <c r="AH2082" s="4">
        <f t="shared" si="589"/>
        <v>14.752761904761904</v>
      </c>
    </row>
    <row r="2083" spans="1:34">
      <c r="A2083" s="16" t="s">
        <v>4333</v>
      </c>
      <c r="B2083" s="16" t="s">
        <v>4334</v>
      </c>
      <c r="C2083" s="16" t="s">
        <v>2284</v>
      </c>
      <c r="D2083" s="19">
        <v>37712</v>
      </c>
      <c r="E2083" s="16" t="s">
        <v>111</v>
      </c>
      <c r="F2083" s="20">
        <v>50</v>
      </c>
      <c r="G2083" s="20">
        <v>0</v>
      </c>
      <c r="H2083" s="20">
        <v>30</v>
      </c>
      <c r="I2083" s="20">
        <v>7</v>
      </c>
      <c r="J2083" s="21">
        <f t="shared" si="580"/>
        <v>367</v>
      </c>
      <c r="K2083" s="22">
        <v>276.51</v>
      </c>
      <c r="L2083" s="19">
        <v>44804</v>
      </c>
      <c r="M2083" s="22">
        <v>107.37</v>
      </c>
      <c r="N2083" s="22">
        <v>169.14</v>
      </c>
      <c r="O2083" s="22">
        <f t="shared" si="581"/>
        <v>172.82</v>
      </c>
      <c r="P2083" s="22">
        <v>3.68</v>
      </c>
      <c r="Q2083" s="22">
        <f t="shared" si="582"/>
        <v>0.46</v>
      </c>
      <c r="R2083" s="22">
        <f t="shared" si="583"/>
        <v>1.84</v>
      </c>
      <c r="S2083" s="22">
        <f t="shared" si="584"/>
        <v>167.29999999999998</v>
      </c>
      <c r="U2083" s="22">
        <v>172.82</v>
      </c>
      <c r="V2083" s="23">
        <v>45</v>
      </c>
      <c r="W2083" s="41">
        <v>50</v>
      </c>
      <c r="X2083" s="23">
        <f t="shared" si="585"/>
        <v>-5</v>
      </c>
      <c r="Y2083" s="24">
        <f t="shared" si="586"/>
        <v>-60</v>
      </c>
      <c r="Z2083" s="24">
        <f t="shared" si="587"/>
        <v>315</v>
      </c>
      <c r="AA2083" s="22">
        <f t="shared" si="592"/>
        <v>0.54863492063492059</v>
      </c>
      <c r="AB2083" s="22">
        <f t="shared" si="591"/>
        <v>6.583619047619047</v>
      </c>
      <c r="AC2083" s="22">
        <f t="shared" si="590"/>
        <v>166.23638095238096</v>
      </c>
      <c r="AD2083" s="22">
        <f t="shared" si="588"/>
        <v>-1.0636190476190279</v>
      </c>
      <c r="AE2083" s="24"/>
      <c r="AF2083" s="4">
        <v>6.583619047619047</v>
      </c>
      <c r="AG2083" s="4">
        <v>0</v>
      </c>
      <c r="AH2083" s="4">
        <f t="shared" si="589"/>
        <v>6.583619047619047</v>
      </c>
    </row>
    <row r="2084" spans="1:34">
      <c r="A2084" s="16" t="s">
        <v>4335</v>
      </c>
      <c r="B2084" s="16" t="s">
        <v>4336</v>
      </c>
      <c r="C2084" s="16" t="s">
        <v>4254</v>
      </c>
      <c r="D2084" s="19">
        <v>37742</v>
      </c>
      <c r="E2084" s="16" t="s">
        <v>111</v>
      </c>
      <c r="F2084" s="20">
        <v>50</v>
      </c>
      <c r="G2084" s="20">
        <v>0</v>
      </c>
      <c r="H2084" s="20">
        <v>30</v>
      </c>
      <c r="I2084" s="20">
        <v>8</v>
      </c>
      <c r="J2084" s="21">
        <f t="shared" si="580"/>
        <v>368</v>
      </c>
      <c r="K2084" s="22">
        <v>745.46</v>
      </c>
      <c r="L2084" s="19">
        <v>44804</v>
      </c>
      <c r="M2084" s="22">
        <v>288.26</v>
      </c>
      <c r="N2084" s="22">
        <v>457.2</v>
      </c>
      <c r="O2084" s="22">
        <f t="shared" si="581"/>
        <v>467.14</v>
      </c>
      <c r="P2084" s="22">
        <v>9.94</v>
      </c>
      <c r="Q2084" s="22">
        <f t="shared" si="582"/>
        <v>1.2424999999999999</v>
      </c>
      <c r="R2084" s="22">
        <f t="shared" si="583"/>
        <v>4.97</v>
      </c>
      <c r="S2084" s="22">
        <f t="shared" si="584"/>
        <v>452.22999999999996</v>
      </c>
      <c r="U2084" s="22">
        <v>467.14</v>
      </c>
      <c r="V2084" s="23">
        <v>45</v>
      </c>
      <c r="W2084" s="41">
        <v>50</v>
      </c>
      <c r="X2084" s="23">
        <f t="shared" si="585"/>
        <v>-5</v>
      </c>
      <c r="Y2084" s="24">
        <f t="shared" si="586"/>
        <v>-60</v>
      </c>
      <c r="Z2084" s="24">
        <f t="shared" si="587"/>
        <v>316</v>
      </c>
      <c r="AA2084" s="22">
        <f t="shared" si="592"/>
        <v>1.4782911392405063</v>
      </c>
      <c r="AB2084" s="22">
        <f t="shared" si="591"/>
        <v>17.739493670886077</v>
      </c>
      <c r="AC2084" s="22">
        <f t="shared" si="590"/>
        <v>449.40050632911391</v>
      </c>
      <c r="AD2084" s="22">
        <f t="shared" si="588"/>
        <v>-2.8294936708860519</v>
      </c>
      <c r="AE2084" s="24"/>
      <c r="AF2084" s="4">
        <v>17.739493670886077</v>
      </c>
      <c r="AG2084" s="4">
        <v>0</v>
      </c>
      <c r="AH2084" s="4">
        <f t="shared" si="589"/>
        <v>17.739493670886077</v>
      </c>
    </row>
    <row r="2085" spans="1:34">
      <c r="A2085" s="16" t="s">
        <v>4337</v>
      </c>
      <c r="B2085" s="16" t="s">
        <v>4338</v>
      </c>
      <c r="C2085" s="16" t="s">
        <v>4254</v>
      </c>
      <c r="D2085" s="19">
        <v>37773</v>
      </c>
      <c r="E2085" s="16" t="s">
        <v>111</v>
      </c>
      <c r="F2085" s="20">
        <v>50</v>
      </c>
      <c r="G2085" s="20">
        <v>0</v>
      </c>
      <c r="H2085" s="20">
        <v>30</v>
      </c>
      <c r="I2085" s="20">
        <v>9</v>
      </c>
      <c r="J2085" s="21">
        <f t="shared" si="580"/>
        <v>369</v>
      </c>
      <c r="K2085" s="22">
        <v>1025.78</v>
      </c>
      <c r="L2085" s="19">
        <v>44804</v>
      </c>
      <c r="M2085" s="22">
        <v>395.01</v>
      </c>
      <c r="N2085" s="22">
        <v>630.77</v>
      </c>
      <c r="O2085" s="22">
        <f t="shared" si="581"/>
        <v>644.44999999999993</v>
      </c>
      <c r="P2085" s="22">
        <v>13.68</v>
      </c>
      <c r="Q2085" s="22">
        <f t="shared" si="582"/>
        <v>1.71</v>
      </c>
      <c r="R2085" s="22">
        <f t="shared" si="583"/>
        <v>6.84</v>
      </c>
      <c r="S2085" s="22">
        <f t="shared" si="584"/>
        <v>623.92999999999995</v>
      </c>
      <c r="U2085" s="22">
        <v>644.44999999999993</v>
      </c>
      <c r="V2085" s="23">
        <v>45</v>
      </c>
      <c r="W2085" s="41">
        <v>50</v>
      </c>
      <c r="X2085" s="23">
        <f t="shared" si="585"/>
        <v>-5</v>
      </c>
      <c r="Y2085" s="24">
        <f t="shared" si="586"/>
        <v>-60</v>
      </c>
      <c r="Z2085" s="24">
        <f t="shared" si="587"/>
        <v>317</v>
      </c>
      <c r="AA2085" s="22">
        <f t="shared" si="592"/>
        <v>2.0329652996845424</v>
      </c>
      <c r="AB2085" s="22">
        <f t="shared" si="591"/>
        <v>24.395583596214507</v>
      </c>
      <c r="AC2085" s="22">
        <f t="shared" si="590"/>
        <v>620.05441640378547</v>
      </c>
      <c r="AD2085" s="22">
        <f t="shared" si="588"/>
        <v>-3.8755835962144829</v>
      </c>
      <c r="AE2085" s="24"/>
      <c r="AF2085" s="4">
        <v>24.395583596214507</v>
      </c>
      <c r="AG2085" s="4">
        <v>0</v>
      </c>
      <c r="AH2085" s="4">
        <f t="shared" si="589"/>
        <v>24.395583596214507</v>
      </c>
    </row>
    <row r="2086" spans="1:34">
      <c r="A2086" s="16" t="s">
        <v>4339</v>
      </c>
      <c r="B2086" s="16" t="s">
        <v>4340</v>
      </c>
      <c r="C2086" s="16" t="s">
        <v>4274</v>
      </c>
      <c r="D2086" s="19">
        <v>37773</v>
      </c>
      <c r="E2086" s="16" t="s">
        <v>111</v>
      </c>
      <c r="F2086" s="20">
        <v>50</v>
      </c>
      <c r="G2086" s="20">
        <v>0</v>
      </c>
      <c r="H2086" s="20">
        <v>30</v>
      </c>
      <c r="I2086" s="20">
        <v>9</v>
      </c>
      <c r="J2086" s="21">
        <f t="shared" si="580"/>
        <v>369</v>
      </c>
      <c r="K2086" s="22">
        <v>420.78</v>
      </c>
      <c r="L2086" s="19">
        <v>44804</v>
      </c>
      <c r="M2086" s="22">
        <v>162.08000000000001</v>
      </c>
      <c r="N2086" s="22">
        <v>258.7</v>
      </c>
      <c r="O2086" s="22">
        <f t="shared" si="581"/>
        <v>264.31</v>
      </c>
      <c r="P2086" s="22">
        <v>5.61</v>
      </c>
      <c r="Q2086" s="22">
        <f t="shared" si="582"/>
        <v>0.70125000000000004</v>
      </c>
      <c r="R2086" s="22">
        <f t="shared" si="583"/>
        <v>2.8050000000000002</v>
      </c>
      <c r="S2086" s="22">
        <f t="shared" si="584"/>
        <v>255.89499999999998</v>
      </c>
      <c r="U2086" s="22">
        <v>264.31</v>
      </c>
      <c r="V2086" s="23">
        <v>45</v>
      </c>
      <c r="W2086" s="41">
        <v>50</v>
      </c>
      <c r="X2086" s="23">
        <f t="shared" si="585"/>
        <v>-5</v>
      </c>
      <c r="Y2086" s="24">
        <f t="shared" si="586"/>
        <v>-60</v>
      </c>
      <c r="Z2086" s="24">
        <f t="shared" si="587"/>
        <v>317</v>
      </c>
      <c r="AA2086" s="22">
        <f t="shared" si="592"/>
        <v>0.83378548895899052</v>
      </c>
      <c r="AB2086" s="22">
        <f t="shared" si="591"/>
        <v>10.005425867507887</v>
      </c>
      <c r="AC2086" s="22">
        <f t="shared" si="590"/>
        <v>254.30457413249212</v>
      </c>
      <c r="AD2086" s="22">
        <f t="shared" si="588"/>
        <v>-1.5904258675078609</v>
      </c>
      <c r="AE2086" s="24"/>
      <c r="AF2086" s="4">
        <v>10.005425867507887</v>
      </c>
      <c r="AG2086" s="4">
        <v>0</v>
      </c>
      <c r="AH2086" s="4">
        <f t="shared" si="589"/>
        <v>10.005425867507887</v>
      </c>
    </row>
    <row r="2087" spans="1:34">
      <c r="A2087" s="16" t="s">
        <v>4341</v>
      </c>
      <c r="B2087" s="16" t="s">
        <v>4342</v>
      </c>
      <c r="C2087" s="16" t="s">
        <v>4165</v>
      </c>
      <c r="D2087" s="19">
        <v>37803</v>
      </c>
      <c r="E2087" s="16" t="s">
        <v>111</v>
      </c>
      <c r="F2087" s="20">
        <v>50</v>
      </c>
      <c r="G2087" s="20">
        <v>0</v>
      </c>
      <c r="H2087" s="20">
        <v>30</v>
      </c>
      <c r="I2087" s="20">
        <v>10</v>
      </c>
      <c r="J2087" s="21">
        <f t="shared" si="580"/>
        <v>370</v>
      </c>
      <c r="K2087" s="22">
        <v>81.91</v>
      </c>
      <c r="L2087" s="19">
        <v>44804</v>
      </c>
      <c r="M2087" s="22">
        <v>31.44</v>
      </c>
      <c r="N2087" s="22">
        <v>50.47</v>
      </c>
      <c r="O2087" s="22">
        <f t="shared" si="581"/>
        <v>51.56</v>
      </c>
      <c r="P2087" s="22">
        <v>1.0900000000000001</v>
      </c>
      <c r="Q2087" s="22">
        <f t="shared" si="582"/>
        <v>0.13625000000000001</v>
      </c>
      <c r="R2087" s="22">
        <f t="shared" si="583"/>
        <v>0.54500000000000004</v>
      </c>
      <c r="S2087" s="22">
        <f t="shared" si="584"/>
        <v>49.924999999999997</v>
      </c>
      <c r="U2087" s="22">
        <v>51.56</v>
      </c>
      <c r="V2087" s="23">
        <v>45</v>
      </c>
      <c r="W2087" s="41">
        <v>50</v>
      </c>
      <c r="X2087" s="23">
        <f t="shared" si="585"/>
        <v>-5</v>
      </c>
      <c r="Y2087" s="24">
        <f t="shared" si="586"/>
        <v>-60</v>
      </c>
      <c r="Z2087" s="24">
        <f t="shared" si="587"/>
        <v>318</v>
      </c>
      <c r="AA2087" s="22">
        <f t="shared" si="592"/>
        <v>0.16213836477987423</v>
      </c>
      <c r="AB2087" s="22">
        <f t="shared" si="591"/>
        <v>1.9456603773584908</v>
      </c>
      <c r="AC2087" s="22">
        <f t="shared" si="590"/>
        <v>49.614339622641509</v>
      </c>
      <c r="AD2087" s="22">
        <f t="shared" si="588"/>
        <v>-0.31066037735848795</v>
      </c>
      <c r="AE2087" s="24"/>
      <c r="AF2087" s="4">
        <v>1.9456603773584908</v>
      </c>
      <c r="AG2087" s="4">
        <v>0</v>
      </c>
      <c r="AH2087" s="4">
        <f t="shared" si="589"/>
        <v>1.9456603773584908</v>
      </c>
    </row>
    <row r="2088" spans="1:34">
      <c r="A2088" s="16" t="s">
        <v>4343</v>
      </c>
      <c r="B2088" s="16" t="s">
        <v>4344</v>
      </c>
      <c r="C2088" s="16" t="s">
        <v>1340</v>
      </c>
      <c r="D2088" s="19">
        <v>37803</v>
      </c>
      <c r="E2088" s="16" t="s">
        <v>111</v>
      </c>
      <c r="F2088" s="20">
        <v>50</v>
      </c>
      <c r="G2088" s="20">
        <v>0</v>
      </c>
      <c r="H2088" s="20">
        <v>30</v>
      </c>
      <c r="I2088" s="20">
        <v>10</v>
      </c>
      <c r="J2088" s="21">
        <f t="shared" si="580"/>
        <v>370</v>
      </c>
      <c r="K2088" s="22">
        <v>139.43</v>
      </c>
      <c r="L2088" s="19">
        <v>44804</v>
      </c>
      <c r="M2088" s="22">
        <v>53.48</v>
      </c>
      <c r="N2088" s="22">
        <v>85.95</v>
      </c>
      <c r="O2088" s="22">
        <f t="shared" si="581"/>
        <v>87.81</v>
      </c>
      <c r="P2088" s="22">
        <v>1.86</v>
      </c>
      <c r="Q2088" s="22">
        <f t="shared" si="582"/>
        <v>0.23250000000000001</v>
      </c>
      <c r="R2088" s="22">
        <f t="shared" si="583"/>
        <v>0.93</v>
      </c>
      <c r="S2088" s="22">
        <f t="shared" si="584"/>
        <v>85.02</v>
      </c>
      <c r="U2088" s="22">
        <v>87.81</v>
      </c>
      <c r="V2088" s="23">
        <v>45</v>
      </c>
      <c r="W2088" s="41">
        <v>50</v>
      </c>
      <c r="X2088" s="23">
        <f t="shared" si="585"/>
        <v>-5</v>
      </c>
      <c r="Y2088" s="24">
        <f t="shared" si="586"/>
        <v>-60</v>
      </c>
      <c r="Z2088" s="24">
        <f t="shared" si="587"/>
        <v>318</v>
      </c>
      <c r="AA2088" s="22">
        <f t="shared" si="592"/>
        <v>0.2761320754716981</v>
      </c>
      <c r="AB2088" s="22">
        <f t="shared" si="591"/>
        <v>3.3135849056603774</v>
      </c>
      <c r="AC2088" s="22">
        <f t="shared" si="590"/>
        <v>84.496415094339625</v>
      </c>
      <c r="AD2088" s="22">
        <f t="shared" si="588"/>
        <v>-0.52358490566037119</v>
      </c>
      <c r="AE2088" s="24"/>
      <c r="AF2088" s="4">
        <v>3.3135849056603774</v>
      </c>
      <c r="AG2088" s="4">
        <v>0</v>
      </c>
      <c r="AH2088" s="4">
        <f t="shared" si="589"/>
        <v>3.3135849056603774</v>
      </c>
    </row>
    <row r="2089" spans="1:34">
      <c r="A2089" s="16" t="s">
        <v>4345</v>
      </c>
      <c r="B2089" s="16" t="s">
        <v>4346</v>
      </c>
      <c r="C2089" s="16" t="s">
        <v>4254</v>
      </c>
      <c r="D2089" s="19">
        <v>37803</v>
      </c>
      <c r="E2089" s="16" t="s">
        <v>111</v>
      </c>
      <c r="F2089" s="20">
        <v>50</v>
      </c>
      <c r="G2089" s="20">
        <v>0</v>
      </c>
      <c r="H2089" s="20">
        <v>30</v>
      </c>
      <c r="I2089" s="20">
        <v>10</v>
      </c>
      <c r="J2089" s="21">
        <f t="shared" si="580"/>
        <v>370</v>
      </c>
      <c r="K2089" s="22">
        <v>1933.79</v>
      </c>
      <c r="L2089" s="19">
        <v>44804</v>
      </c>
      <c r="M2089" s="22">
        <v>741.36</v>
      </c>
      <c r="N2089" s="22">
        <v>1192.43</v>
      </c>
      <c r="O2089" s="22">
        <f t="shared" si="581"/>
        <v>1218.21</v>
      </c>
      <c r="P2089" s="22">
        <v>25.78</v>
      </c>
      <c r="Q2089" s="22">
        <f t="shared" si="582"/>
        <v>3.2225000000000001</v>
      </c>
      <c r="R2089" s="22">
        <f t="shared" si="583"/>
        <v>12.89</v>
      </c>
      <c r="S2089" s="22">
        <f t="shared" si="584"/>
        <v>1179.54</v>
      </c>
      <c r="U2089" s="22">
        <v>1218.21</v>
      </c>
      <c r="V2089" s="23">
        <v>45</v>
      </c>
      <c r="W2089" s="41">
        <v>50</v>
      </c>
      <c r="X2089" s="23">
        <f t="shared" si="585"/>
        <v>-5</v>
      </c>
      <c r="Y2089" s="24">
        <f t="shared" si="586"/>
        <v>-60</v>
      </c>
      <c r="Z2089" s="24">
        <f t="shared" si="587"/>
        <v>318</v>
      </c>
      <c r="AA2089" s="22">
        <f t="shared" si="592"/>
        <v>3.8308490566037738</v>
      </c>
      <c r="AB2089" s="22">
        <f t="shared" si="591"/>
        <v>45.970188679245283</v>
      </c>
      <c r="AC2089" s="22">
        <f t="shared" si="590"/>
        <v>1172.2398113207548</v>
      </c>
      <c r="AD2089" s="22">
        <f t="shared" si="588"/>
        <v>-7.3001886792451387</v>
      </c>
      <c r="AE2089" s="24"/>
      <c r="AF2089" s="4">
        <v>45.970188679245283</v>
      </c>
      <c r="AG2089" s="4">
        <v>0</v>
      </c>
      <c r="AH2089" s="4">
        <f t="shared" si="589"/>
        <v>45.970188679245283</v>
      </c>
    </row>
    <row r="2090" spans="1:34">
      <c r="A2090" s="16" t="s">
        <v>4347</v>
      </c>
      <c r="B2090" s="16" t="s">
        <v>4348</v>
      </c>
      <c r="C2090" s="16" t="s">
        <v>4254</v>
      </c>
      <c r="D2090" s="19">
        <v>37834</v>
      </c>
      <c r="E2090" s="16" t="s">
        <v>111</v>
      </c>
      <c r="F2090" s="20">
        <v>50</v>
      </c>
      <c r="G2090" s="20">
        <v>0</v>
      </c>
      <c r="H2090" s="20">
        <v>30</v>
      </c>
      <c r="I2090" s="20">
        <v>11</v>
      </c>
      <c r="J2090" s="21">
        <f t="shared" si="580"/>
        <v>371</v>
      </c>
      <c r="K2090" s="22">
        <v>2806.93</v>
      </c>
      <c r="L2090" s="19">
        <v>44804</v>
      </c>
      <c r="M2090" s="22">
        <v>1071.3399999999999</v>
      </c>
      <c r="N2090" s="22">
        <v>1735.59</v>
      </c>
      <c r="O2090" s="22">
        <f t="shared" si="581"/>
        <v>1773.01</v>
      </c>
      <c r="P2090" s="22">
        <v>37.42</v>
      </c>
      <c r="Q2090" s="22">
        <f t="shared" si="582"/>
        <v>4.6775000000000002</v>
      </c>
      <c r="R2090" s="22">
        <f t="shared" si="583"/>
        <v>18.71</v>
      </c>
      <c r="S2090" s="22">
        <f t="shared" si="584"/>
        <v>1716.8799999999999</v>
      </c>
      <c r="U2090" s="22">
        <v>1773.01</v>
      </c>
      <c r="V2090" s="23">
        <v>45</v>
      </c>
      <c r="W2090" s="41">
        <v>50</v>
      </c>
      <c r="X2090" s="23">
        <f t="shared" si="585"/>
        <v>-5</v>
      </c>
      <c r="Y2090" s="24">
        <f t="shared" si="586"/>
        <v>-60</v>
      </c>
      <c r="Z2090" s="24">
        <f t="shared" si="587"/>
        <v>319</v>
      </c>
      <c r="AA2090" s="22">
        <f t="shared" si="592"/>
        <v>5.5580250783699059</v>
      </c>
      <c r="AB2090" s="22">
        <f t="shared" si="591"/>
        <v>66.696300940438874</v>
      </c>
      <c r="AC2090" s="22">
        <f t="shared" si="590"/>
        <v>1706.313699059561</v>
      </c>
      <c r="AD2090" s="22">
        <f t="shared" si="588"/>
        <v>-10.56630094043885</v>
      </c>
      <c r="AE2090" s="24"/>
      <c r="AF2090" s="4">
        <v>66.696300940438874</v>
      </c>
      <c r="AG2090" s="4">
        <v>0</v>
      </c>
      <c r="AH2090" s="4">
        <f t="shared" si="589"/>
        <v>66.696300940438874</v>
      </c>
    </row>
    <row r="2091" spans="1:34">
      <c r="A2091" s="16" t="s">
        <v>4349</v>
      </c>
      <c r="B2091" s="16" t="s">
        <v>4350</v>
      </c>
      <c r="C2091" s="16" t="s">
        <v>4254</v>
      </c>
      <c r="D2091" s="19">
        <v>37865</v>
      </c>
      <c r="E2091" s="16" t="s">
        <v>111</v>
      </c>
      <c r="F2091" s="20">
        <v>50</v>
      </c>
      <c r="G2091" s="20">
        <v>0</v>
      </c>
      <c r="H2091" s="20">
        <v>31</v>
      </c>
      <c r="I2091" s="20">
        <v>0</v>
      </c>
      <c r="J2091" s="21">
        <f t="shared" si="580"/>
        <v>372</v>
      </c>
      <c r="K2091" s="22">
        <v>2615.4699999999998</v>
      </c>
      <c r="L2091" s="19">
        <v>44804</v>
      </c>
      <c r="M2091" s="22">
        <v>993.9</v>
      </c>
      <c r="N2091" s="22">
        <v>1621.57</v>
      </c>
      <c r="O2091" s="22">
        <f t="shared" si="581"/>
        <v>1656.4399999999998</v>
      </c>
      <c r="P2091" s="22">
        <v>34.869999999999997</v>
      </c>
      <c r="Q2091" s="22">
        <f t="shared" si="582"/>
        <v>4.3587499999999997</v>
      </c>
      <c r="R2091" s="22">
        <f t="shared" si="583"/>
        <v>17.434999999999999</v>
      </c>
      <c r="S2091" s="22">
        <f t="shared" si="584"/>
        <v>1604.135</v>
      </c>
      <c r="U2091" s="22">
        <v>1656.4399999999998</v>
      </c>
      <c r="V2091" s="23">
        <v>45</v>
      </c>
      <c r="W2091" s="41">
        <v>50</v>
      </c>
      <c r="X2091" s="23">
        <f t="shared" si="585"/>
        <v>-5</v>
      </c>
      <c r="Y2091" s="24">
        <f t="shared" si="586"/>
        <v>-60</v>
      </c>
      <c r="Z2091" s="24">
        <f t="shared" si="587"/>
        <v>320</v>
      </c>
      <c r="AA2091" s="22">
        <f t="shared" si="592"/>
        <v>5.1763749999999993</v>
      </c>
      <c r="AB2091" s="22">
        <f t="shared" si="591"/>
        <v>62.116499999999988</v>
      </c>
      <c r="AC2091" s="22">
        <f t="shared" si="590"/>
        <v>1594.3234999999997</v>
      </c>
      <c r="AD2091" s="22">
        <f t="shared" si="588"/>
        <v>-9.811500000000251</v>
      </c>
      <c r="AE2091" s="24"/>
      <c r="AF2091" s="4">
        <v>62.116499999999988</v>
      </c>
      <c r="AG2091" s="4">
        <v>0</v>
      </c>
      <c r="AH2091" s="4">
        <f t="shared" si="589"/>
        <v>62.116499999999988</v>
      </c>
    </row>
    <row r="2092" spans="1:34">
      <c r="A2092" s="16" t="s">
        <v>4351</v>
      </c>
      <c r="B2092" s="16" t="s">
        <v>4352</v>
      </c>
      <c r="C2092" s="16" t="s">
        <v>4254</v>
      </c>
      <c r="D2092" s="19">
        <v>37895</v>
      </c>
      <c r="E2092" s="16" t="s">
        <v>111</v>
      </c>
      <c r="F2092" s="20">
        <v>50</v>
      </c>
      <c r="G2092" s="20">
        <v>0</v>
      </c>
      <c r="H2092" s="20">
        <v>31</v>
      </c>
      <c r="I2092" s="20">
        <v>1</v>
      </c>
      <c r="J2092" s="21">
        <f t="shared" si="580"/>
        <v>373</v>
      </c>
      <c r="K2092" s="22">
        <v>1663.34</v>
      </c>
      <c r="L2092" s="19">
        <v>44804</v>
      </c>
      <c r="M2092" s="22">
        <v>629.36</v>
      </c>
      <c r="N2092" s="22">
        <v>1033.98</v>
      </c>
      <c r="O2092" s="22">
        <f t="shared" si="581"/>
        <v>1056.1600000000001</v>
      </c>
      <c r="P2092" s="22">
        <v>22.18</v>
      </c>
      <c r="Q2092" s="22">
        <f t="shared" si="582"/>
        <v>2.7725</v>
      </c>
      <c r="R2092" s="22">
        <f t="shared" si="583"/>
        <v>11.09</v>
      </c>
      <c r="S2092" s="22">
        <f t="shared" si="584"/>
        <v>1022.89</v>
      </c>
      <c r="U2092" s="22">
        <v>1056.1600000000001</v>
      </c>
      <c r="V2092" s="23">
        <v>45</v>
      </c>
      <c r="W2092" s="41">
        <v>50</v>
      </c>
      <c r="X2092" s="23">
        <f t="shared" si="585"/>
        <v>-5</v>
      </c>
      <c r="Y2092" s="24">
        <f t="shared" si="586"/>
        <v>-60</v>
      </c>
      <c r="Z2092" s="24">
        <f t="shared" si="587"/>
        <v>321</v>
      </c>
      <c r="AA2092" s="22">
        <f t="shared" si="592"/>
        <v>3.2902180685358258</v>
      </c>
      <c r="AB2092" s="22">
        <f t="shared" si="591"/>
        <v>39.482616822429911</v>
      </c>
      <c r="AC2092" s="22">
        <f t="shared" si="590"/>
        <v>1016.6773831775702</v>
      </c>
      <c r="AD2092" s="22">
        <f t="shared" si="588"/>
        <v>-6.2126168224298226</v>
      </c>
      <c r="AE2092" s="24"/>
      <c r="AF2092" s="4">
        <v>39.482616822429911</v>
      </c>
      <c r="AG2092" s="4">
        <v>0</v>
      </c>
      <c r="AH2092" s="4">
        <f t="shared" si="589"/>
        <v>39.482616822429911</v>
      </c>
    </row>
    <row r="2093" spans="1:34">
      <c r="A2093" s="16" t="s">
        <v>4353</v>
      </c>
      <c r="B2093" s="16" t="s">
        <v>4354</v>
      </c>
      <c r="C2093" s="16" t="s">
        <v>1355</v>
      </c>
      <c r="D2093" s="19">
        <v>37895</v>
      </c>
      <c r="E2093" s="16" t="s">
        <v>111</v>
      </c>
      <c r="F2093" s="20">
        <v>50</v>
      </c>
      <c r="G2093" s="20">
        <v>0</v>
      </c>
      <c r="H2093" s="20">
        <v>31</v>
      </c>
      <c r="I2093" s="20">
        <v>1</v>
      </c>
      <c r="J2093" s="21">
        <f t="shared" si="580"/>
        <v>373</v>
      </c>
      <c r="K2093" s="22">
        <v>447.75</v>
      </c>
      <c r="L2093" s="19">
        <v>44804</v>
      </c>
      <c r="M2093" s="22">
        <v>169.5</v>
      </c>
      <c r="N2093" s="22">
        <v>278.25</v>
      </c>
      <c r="O2093" s="22">
        <f t="shared" si="581"/>
        <v>284.22000000000003</v>
      </c>
      <c r="P2093" s="22">
        <v>5.97</v>
      </c>
      <c r="Q2093" s="22">
        <f t="shared" si="582"/>
        <v>0.74624999999999997</v>
      </c>
      <c r="R2093" s="22">
        <f t="shared" si="583"/>
        <v>2.9849999999999999</v>
      </c>
      <c r="S2093" s="22">
        <f t="shared" si="584"/>
        <v>275.26499999999999</v>
      </c>
      <c r="U2093" s="22">
        <v>284.22000000000003</v>
      </c>
      <c r="V2093" s="23">
        <v>45</v>
      </c>
      <c r="W2093" s="41">
        <v>50</v>
      </c>
      <c r="X2093" s="23">
        <f t="shared" si="585"/>
        <v>-5</v>
      </c>
      <c r="Y2093" s="24">
        <f t="shared" si="586"/>
        <v>-60</v>
      </c>
      <c r="Z2093" s="24">
        <f t="shared" si="587"/>
        <v>321</v>
      </c>
      <c r="AA2093" s="22">
        <f t="shared" si="592"/>
        <v>0.88542056074766362</v>
      </c>
      <c r="AB2093" s="22">
        <f t="shared" si="591"/>
        <v>10.625046728971963</v>
      </c>
      <c r="AC2093" s="22">
        <f t="shared" si="590"/>
        <v>273.59495327102809</v>
      </c>
      <c r="AD2093" s="22">
        <f t="shared" si="588"/>
        <v>-1.6700467289718972</v>
      </c>
      <c r="AE2093" s="24"/>
      <c r="AF2093" s="4">
        <v>10.625046728971963</v>
      </c>
      <c r="AG2093" s="4">
        <v>0</v>
      </c>
      <c r="AH2093" s="4">
        <f t="shared" si="589"/>
        <v>10.625046728971963</v>
      </c>
    </row>
    <row r="2094" spans="1:34">
      <c r="A2094" s="16" t="s">
        <v>4355</v>
      </c>
      <c r="B2094" s="16" t="s">
        <v>4356</v>
      </c>
      <c r="C2094" s="16" t="s">
        <v>2308</v>
      </c>
      <c r="D2094" s="19">
        <v>37926</v>
      </c>
      <c r="E2094" s="16" t="s">
        <v>111</v>
      </c>
      <c r="F2094" s="20">
        <v>50</v>
      </c>
      <c r="G2094" s="20">
        <v>0</v>
      </c>
      <c r="H2094" s="20">
        <v>31</v>
      </c>
      <c r="I2094" s="20">
        <v>2</v>
      </c>
      <c r="J2094" s="21">
        <f t="shared" si="580"/>
        <v>374</v>
      </c>
      <c r="K2094" s="22">
        <v>693.49</v>
      </c>
      <c r="L2094" s="19">
        <v>44804</v>
      </c>
      <c r="M2094" s="22">
        <v>261.22000000000003</v>
      </c>
      <c r="N2094" s="22">
        <v>432.27</v>
      </c>
      <c r="O2094" s="22">
        <f t="shared" si="581"/>
        <v>441.51</v>
      </c>
      <c r="P2094" s="22">
        <v>9.24</v>
      </c>
      <c r="Q2094" s="22">
        <f t="shared" si="582"/>
        <v>1.155</v>
      </c>
      <c r="R2094" s="22">
        <f t="shared" si="583"/>
        <v>4.62</v>
      </c>
      <c r="S2094" s="22">
        <f t="shared" si="584"/>
        <v>427.65</v>
      </c>
      <c r="U2094" s="22">
        <v>441.51</v>
      </c>
      <c r="V2094" s="23">
        <v>45</v>
      </c>
      <c r="W2094" s="41">
        <v>50</v>
      </c>
      <c r="X2094" s="23">
        <f t="shared" si="585"/>
        <v>-5</v>
      </c>
      <c r="Y2094" s="24">
        <f t="shared" si="586"/>
        <v>-60</v>
      </c>
      <c r="Z2094" s="24">
        <f t="shared" si="587"/>
        <v>322</v>
      </c>
      <c r="AA2094" s="22">
        <f t="shared" si="592"/>
        <v>1.3711490683229814</v>
      </c>
      <c r="AB2094" s="22">
        <f t="shared" si="591"/>
        <v>16.453788819875776</v>
      </c>
      <c r="AC2094" s="22">
        <f t="shared" si="590"/>
        <v>425.05621118012419</v>
      </c>
      <c r="AD2094" s="22">
        <f t="shared" si="588"/>
        <v>-2.5937888198757832</v>
      </c>
      <c r="AE2094" s="24"/>
      <c r="AF2094" s="4">
        <v>16.453788819875776</v>
      </c>
      <c r="AG2094" s="4">
        <v>0</v>
      </c>
      <c r="AH2094" s="4">
        <f t="shared" si="589"/>
        <v>16.453788819875776</v>
      </c>
    </row>
    <row r="2095" spans="1:34">
      <c r="A2095" s="16" t="s">
        <v>4357</v>
      </c>
      <c r="B2095" s="16" t="s">
        <v>4358</v>
      </c>
      <c r="C2095" s="16" t="s">
        <v>2308</v>
      </c>
      <c r="D2095" s="19">
        <v>37956</v>
      </c>
      <c r="E2095" s="16" t="s">
        <v>111</v>
      </c>
      <c r="F2095" s="20">
        <v>50</v>
      </c>
      <c r="G2095" s="20">
        <v>0</v>
      </c>
      <c r="H2095" s="20">
        <v>31</v>
      </c>
      <c r="I2095" s="20">
        <v>3</v>
      </c>
      <c r="J2095" s="21">
        <f t="shared" si="580"/>
        <v>375</v>
      </c>
      <c r="K2095" s="22">
        <v>941.69</v>
      </c>
      <c r="L2095" s="19">
        <v>44804</v>
      </c>
      <c r="M2095" s="22">
        <v>353.07</v>
      </c>
      <c r="N2095" s="22">
        <v>588.62</v>
      </c>
      <c r="O2095" s="22">
        <f t="shared" si="581"/>
        <v>601.16999999999996</v>
      </c>
      <c r="P2095" s="22">
        <v>12.55</v>
      </c>
      <c r="Q2095" s="22">
        <f t="shared" si="582"/>
        <v>1.5687500000000001</v>
      </c>
      <c r="R2095" s="22">
        <f t="shared" si="583"/>
        <v>6.2750000000000004</v>
      </c>
      <c r="S2095" s="22">
        <f t="shared" si="584"/>
        <v>582.34500000000003</v>
      </c>
      <c r="U2095" s="22">
        <v>601.16999999999996</v>
      </c>
      <c r="V2095" s="23">
        <v>45</v>
      </c>
      <c r="W2095" s="41">
        <v>50</v>
      </c>
      <c r="X2095" s="23">
        <f t="shared" si="585"/>
        <v>-5</v>
      </c>
      <c r="Y2095" s="24">
        <f t="shared" si="586"/>
        <v>-60</v>
      </c>
      <c r="Z2095" s="24">
        <f t="shared" si="587"/>
        <v>323</v>
      </c>
      <c r="AA2095" s="22">
        <f t="shared" si="592"/>
        <v>1.8612074303405572</v>
      </c>
      <c r="AB2095" s="22">
        <f t="shared" si="591"/>
        <v>22.334489164086687</v>
      </c>
      <c r="AC2095" s="22">
        <f t="shared" si="590"/>
        <v>578.83551083591328</v>
      </c>
      <c r="AD2095" s="22">
        <f t="shared" si="588"/>
        <v>-3.5094891640867445</v>
      </c>
      <c r="AE2095" s="24"/>
      <c r="AF2095" s="4">
        <v>22.334489164086687</v>
      </c>
      <c r="AG2095" s="4">
        <v>0</v>
      </c>
      <c r="AH2095" s="4">
        <f t="shared" si="589"/>
        <v>22.334489164086687</v>
      </c>
    </row>
    <row r="2096" spans="1:34">
      <c r="A2096" s="16" t="s">
        <v>4359</v>
      </c>
      <c r="B2096" s="16" t="s">
        <v>4360</v>
      </c>
      <c r="C2096" s="16" t="s">
        <v>2308</v>
      </c>
      <c r="D2096" s="19">
        <v>37987</v>
      </c>
      <c r="E2096" s="16" t="s">
        <v>111</v>
      </c>
      <c r="F2096" s="20">
        <v>50</v>
      </c>
      <c r="G2096" s="20">
        <v>0</v>
      </c>
      <c r="H2096" s="20">
        <v>31</v>
      </c>
      <c r="I2096" s="20">
        <v>4</v>
      </c>
      <c r="J2096" s="21">
        <f t="shared" si="580"/>
        <v>376</v>
      </c>
      <c r="K2096" s="22">
        <v>2001.42</v>
      </c>
      <c r="L2096" s="19">
        <v>44804</v>
      </c>
      <c r="M2096" s="22">
        <v>747.23</v>
      </c>
      <c r="N2096" s="22">
        <v>1254.19</v>
      </c>
      <c r="O2096" s="22">
        <f t="shared" si="581"/>
        <v>1280.8700000000001</v>
      </c>
      <c r="P2096" s="22">
        <v>26.68</v>
      </c>
      <c r="Q2096" s="22">
        <f t="shared" si="582"/>
        <v>3.335</v>
      </c>
      <c r="R2096" s="22">
        <f t="shared" si="583"/>
        <v>13.34</v>
      </c>
      <c r="S2096" s="22">
        <f t="shared" si="584"/>
        <v>1240.8500000000001</v>
      </c>
      <c r="U2096" s="22">
        <v>1280.8700000000001</v>
      </c>
      <c r="V2096" s="23">
        <v>45</v>
      </c>
      <c r="W2096" s="41">
        <v>50</v>
      </c>
      <c r="X2096" s="23">
        <f t="shared" si="585"/>
        <v>-5</v>
      </c>
      <c r="Y2096" s="24">
        <f t="shared" si="586"/>
        <v>-60</v>
      </c>
      <c r="Z2096" s="24">
        <f t="shared" si="587"/>
        <v>324</v>
      </c>
      <c r="AA2096" s="22">
        <f t="shared" si="592"/>
        <v>3.953302469135803</v>
      </c>
      <c r="AB2096" s="22">
        <f t="shared" si="591"/>
        <v>47.439629629629636</v>
      </c>
      <c r="AC2096" s="22">
        <f t="shared" si="590"/>
        <v>1233.4303703703704</v>
      </c>
      <c r="AD2096" s="22">
        <f t="shared" si="588"/>
        <v>-7.4196296296297533</v>
      </c>
      <c r="AE2096" s="24"/>
      <c r="AF2096" s="4">
        <v>47.439629629629636</v>
      </c>
      <c r="AG2096" s="4">
        <v>0</v>
      </c>
      <c r="AH2096" s="4">
        <f t="shared" si="589"/>
        <v>47.439629629629636</v>
      </c>
    </row>
    <row r="2097" spans="1:34">
      <c r="A2097" s="16" t="s">
        <v>4361</v>
      </c>
      <c r="B2097" s="16" t="s">
        <v>4362</v>
      </c>
      <c r="C2097" s="16" t="s">
        <v>1355</v>
      </c>
      <c r="D2097" s="19">
        <v>37987</v>
      </c>
      <c r="E2097" s="16" t="s">
        <v>111</v>
      </c>
      <c r="F2097" s="20">
        <v>50</v>
      </c>
      <c r="G2097" s="20">
        <v>0</v>
      </c>
      <c r="H2097" s="20">
        <v>31</v>
      </c>
      <c r="I2097" s="20">
        <v>4</v>
      </c>
      <c r="J2097" s="21">
        <f t="shared" si="580"/>
        <v>376</v>
      </c>
      <c r="K2097" s="22">
        <v>366.03</v>
      </c>
      <c r="L2097" s="19">
        <v>44804</v>
      </c>
      <c r="M2097" s="22">
        <v>136.63999999999999</v>
      </c>
      <c r="N2097" s="22">
        <v>229.39</v>
      </c>
      <c r="O2097" s="22">
        <f t="shared" si="581"/>
        <v>234.26999999999998</v>
      </c>
      <c r="P2097" s="22">
        <v>4.88</v>
      </c>
      <c r="Q2097" s="22">
        <f t="shared" si="582"/>
        <v>0.61</v>
      </c>
      <c r="R2097" s="22">
        <f t="shared" si="583"/>
        <v>2.44</v>
      </c>
      <c r="S2097" s="22">
        <f t="shared" si="584"/>
        <v>226.95</v>
      </c>
      <c r="U2097" s="22">
        <v>234.26999999999998</v>
      </c>
      <c r="V2097" s="23">
        <v>45</v>
      </c>
      <c r="W2097" s="41">
        <v>50</v>
      </c>
      <c r="X2097" s="23">
        <f t="shared" si="585"/>
        <v>-5</v>
      </c>
      <c r="Y2097" s="24">
        <f t="shared" si="586"/>
        <v>-60</v>
      </c>
      <c r="Z2097" s="24">
        <f t="shared" si="587"/>
        <v>324</v>
      </c>
      <c r="AA2097" s="22">
        <f t="shared" si="592"/>
        <v>0.72305555555555545</v>
      </c>
      <c r="AB2097" s="22">
        <f t="shared" si="591"/>
        <v>8.6766666666666659</v>
      </c>
      <c r="AC2097" s="22">
        <f t="shared" si="590"/>
        <v>225.59333333333331</v>
      </c>
      <c r="AD2097" s="22">
        <f t="shared" si="588"/>
        <v>-1.3566666666666833</v>
      </c>
      <c r="AE2097" s="24"/>
      <c r="AF2097" s="4">
        <v>8.6766666666666659</v>
      </c>
      <c r="AG2097" s="4">
        <v>0</v>
      </c>
      <c r="AH2097" s="4">
        <f t="shared" si="589"/>
        <v>8.6766666666666659</v>
      </c>
    </row>
    <row r="2098" spans="1:34">
      <c r="A2098" s="16" t="s">
        <v>4363</v>
      </c>
      <c r="B2098" s="16" t="s">
        <v>4364</v>
      </c>
      <c r="C2098" s="16" t="s">
        <v>2308</v>
      </c>
      <c r="D2098" s="19">
        <v>38018</v>
      </c>
      <c r="E2098" s="16" t="s">
        <v>111</v>
      </c>
      <c r="F2098" s="20">
        <v>50</v>
      </c>
      <c r="G2098" s="20">
        <v>0</v>
      </c>
      <c r="H2098" s="20">
        <v>31</v>
      </c>
      <c r="I2098" s="20">
        <v>5</v>
      </c>
      <c r="J2098" s="21">
        <f t="shared" si="580"/>
        <v>377</v>
      </c>
      <c r="K2098" s="22">
        <v>394.91</v>
      </c>
      <c r="L2098" s="19">
        <v>44804</v>
      </c>
      <c r="M2098" s="22">
        <v>146.81</v>
      </c>
      <c r="N2098" s="22">
        <v>248.1</v>
      </c>
      <c r="O2098" s="22">
        <f t="shared" si="581"/>
        <v>253.35999999999999</v>
      </c>
      <c r="P2098" s="22">
        <v>5.26</v>
      </c>
      <c r="Q2098" s="22">
        <f t="shared" si="582"/>
        <v>0.65749999999999997</v>
      </c>
      <c r="R2098" s="22">
        <f t="shared" si="583"/>
        <v>2.63</v>
      </c>
      <c r="S2098" s="22">
        <f t="shared" si="584"/>
        <v>245.47</v>
      </c>
      <c r="U2098" s="22">
        <v>253.35999999999999</v>
      </c>
      <c r="V2098" s="23">
        <v>45</v>
      </c>
      <c r="W2098" s="41">
        <v>50</v>
      </c>
      <c r="X2098" s="23">
        <f t="shared" si="585"/>
        <v>-5</v>
      </c>
      <c r="Y2098" s="24">
        <f t="shared" si="586"/>
        <v>-60</v>
      </c>
      <c r="Z2098" s="24">
        <f t="shared" si="587"/>
        <v>325</v>
      </c>
      <c r="AA2098" s="22">
        <f t="shared" si="592"/>
        <v>0.77956923076923068</v>
      </c>
      <c r="AB2098" s="22">
        <f t="shared" si="591"/>
        <v>9.3548307692307677</v>
      </c>
      <c r="AC2098" s="22">
        <f t="shared" si="590"/>
        <v>244.00516923076921</v>
      </c>
      <c r="AD2098" s="22">
        <f t="shared" si="588"/>
        <v>-1.4648307692307867</v>
      </c>
      <c r="AE2098" s="24"/>
      <c r="AF2098" s="4">
        <v>9.3548307692307677</v>
      </c>
      <c r="AG2098" s="4">
        <v>0</v>
      </c>
      <c r="AH2098" s="4">
        <f t="shared" si="589"/>
        <v>9.3548307692307677</v>
      </c>
    </row>
    <row r="2099" spans="1:34">
      <c r="A2099" s="16" t="s">
        <v>4365</v>
      </c>
      <c r="B2099" s="16" t="s">
        <v>4366</v>
      </c>
      <c r="C2099" s="16" t="s">
        <v>2308</v>
      </c>
      <c r="D2099" s="19">
        <v>38047</v>
      </c>
      <c r="E2099" s="16" t="s">
        <v>111</v>
      </c>
      <c r="F2099" s="20">
        <v>50</v>
      </c>
      <c r="G2099" s="20">
        <v>0</v>
      </c>
      <c r="H2099" s="20">
        <v>31</v>
      </c>
      <c r="I2099" s="20">
        <v>6</v>
      </c>
      <c r="J2099" s="21">
        <f t="shared" si="580"/>
        <v>378</v>
      </c>
      <c r="K2099" s="22">
        <v>1319</v>
      </c>
      <c r="L2099" s="19">
        <v>44804</v>
      </c>
      <c r="M2099" s="22">
        <v>488.03</v>
      </c>
      <c r="N2099" s="22">
        <v>830.97</v>
      </c>
      <c r="O2099" s="22">
        <f t="shared" si="581"/>
        <v>848.55000000000007</v>
      </c>
      <c r="P2099" s="22">
        <v>17.579999999999998</v>
      </c>
      <c r="Q2099" s="22">
        <f t="shared" si="582"/>
        <v>2.1974999999999998</v>
      </c>
      <c r="R2099" s="22">
        <f t="shared" si="583"/>
        <v>8.7899999999999991</v>
      </c>
      <c r="S2099" s="22">
        <f t="shared" si="584"/>
        <v>822.18000000000006</v>
      </c>
      <c r="U2099" s="22">
        <v>848.55000000000007</v>
      </c>
      <c r="V2099" s="23">
        <v>45</v>
      </c>
      <c r="W2099" s="41">
        <v>50</v>
      </c>
      <c r="X2099" s="23">
        <f t="shared" si="585"/>
        <v>-5</v>
      </c>
      <c r="Y2099" s="24">
        <f t="shared" si="586"/>
        <v>-60</v>
      </c>
      <c r="Z2099" s="24">
        <f t="shared" si="587"/>
        <v>326</v>
      </c>
      <c r="AA2099" s="22">
        <f t="shared" si="592"/>
        <v>2.602914110429448</v>
      </c>
      <c r="AB2099" s="22">
        <f t="shared" si="591"/>
        <v>31.234969325153376</v>
      </c>
      <c r="AC2099" s="22">
        <f t="shared" si="590"/>
        <v>817.31503067484664</v>
      </c>
      <c r="AD2099" s="22">
        <f t="shared" si="588"/>
        <v>-4.8649693251534245</v>
      </c>
      <c r="AE2099" s="24"/>
      <c r="AF2099" s="4">
        <v>31.234969325153376</v>
      </c>
      <c r="AG2099" s="4">
        <v>0</v>
      </c>
      <c r="AH2099" s="4">
        <f t="shared" si="589"/>
        <v>31.234969325153376</v>
      </c>
    </row>
    <row r="2100" spans="1:34">
      <c r="A2100" s="16" t="s">
        <v>4367</v>
      </c>
      <c r="B2100" s="16" t="s">
        <v>4368</v>
      </c>
      <c r="C2100" s="16" t="s">
        <v>1355</v>
      </c>
      <c r="D2100" s="19">
        <v>38078</v>
      </c>
      <c r="E2100" s="16" t="s">
        <v>111</v>
      </c>
      <c r="F2100" s="20">
        <v>50</v>
      </c>
      <c r="G2100" s="20">
        <v>0</v>
      </c>
      <c r="H2100" s="20">
        <v>31</v>
      </c>
      <c r="I2100" s="20">
        <v>7</v>
      </c>
      <c r="J2100" s="21">
        <f t="shared" si="580"/>
        <v>379</v>
      </c>
      <c r="K2100" s="22">
        <v>201.86</v>
      </c>
      <c r="L2100" s="19">
        <v>44804</v>
      </c>
      <c r="M2100" s="22">
        <v>74.41</v>
      </c>
      <c r="N2100" s="22">
        <v>127.45</v>
      </c>
      <c r="O2100" s="22">
        <f t="shared" si="581"/>
        <v>130.14000000000001</v>
      </c>
      <c r="P2100" s="22">
        <v>2.69</v>
      </c>
      <c r="Q2100" s="22">
        <f t="shared" si="582"/>
        <v>0.33624999999999999</v>
      </c>
      <c r="R2100" s="22">
        <f t="shared" si="583"/>
        <v>1.345</v>
      </c>
      <c r="S2100" s="22">
        <f t="shared" si="584"/>
        <v>126.10500000000002</v>
      </c>
      <c r="U2100" s="22">
        <v>130.14000000000001</v>
      </c>
      <c r="V2100" s="23">
        <v>45</v>
      </c>
      <c r="W2100" s="41">
        <v>50</v>
      </c>
      <c r="X2100" s="23">
        <f t="shared" si="585"/>
        <v>-5</v>
      </c>
      <c r="Y2100" s="24">
        <f t="shared" si="586"/>
        <v>-60</v>
      </c>
      <c r="Z2100" s="24">
        <f t="shared" si="587"/>
        <v>327</v>
      </c>
      <c r="AA2100" s="22">
        <f t="shared" si="592"/>
        <v>0.39798165137614683</v>
      </c>
      <c r="AB2100" s="22">
        <f t="shared" si="591"/>
        <v>4.7757798165137615</v>
      </c>
      <c r="AC2100" s="22">
        <f t="shared" si="590"/>
        <v>125.36422018348625</v>
      </c>
      <c r="AD2100" s="22">
        <f t="shared" si="588"/>
        <v>-0.7407798165137649</v>
      </c>
      <c r="AE2100" s="24"/>
      <c r="AF2100" s="4">
        <v>4.7757798165137615</v>
      </c>
      <c r="AG2100" s="4">
        <v>0</v>
      </c>
      <c r="AH2100" s="4">
        <f t="shared" si="589"/>
        <v>4.7757798165137615</v>
      </c>
    </row>
    <row r="2101" spans="1:34">
      <c r="A2101" s="16" t="s">
        <v>4369</v>
      </c>
      <c r="B2101" s="16" t="s">
        <v>4370</v>
      </c>
      <c r="C2101" s="16" t="s">
        <v>2308</v>
      </c>
      <c r="D2101" s="19">
        <v>38078</v>
      </c>
      <c r="E2101" s="16" t="s">
        <v>111</v>
      </c>
      <c r="F2101" s="20">
        <v>50</v>
      </c>
      <c r="G2101" s="20">
        <v>0</v>
      </c>
      <c r="H2101" s="20">
        <v>31</v>
      </c>
      <c r="I2101" s="20">
        <v>7</v>
      </c>
      <c r="J2101" s="21">
        <f t="shared" si="580"/>
        <v>379</v>
      </c>
      <c r="K2101" s="22">
        <v>1561.26</v>
      </c>
      <c r="L2101" s="19">
        <v>44804</v>
      </c>
      <c r="M2101" s="22">
        <v>575.15</v>
      </c>
      <c r="N2101" s="22">
        <v>986.11</v>
      </c>
      <c r="O2101" s="22">
        <f t="shared" si="581"/>
        <v>1006.9300000000001</v>
      </c>
      <c r="P2101" s="22">
        <v>20.82</v>
      </c>
      <c r="Q2101" s="22">
        <f t="shared" si="582"/>
        <v>2.6025</v>
      </c>
      <c r="R2101" s="22">
        <f t="shared" si="583"/>
        <v>10.41</v>
      </c>
      <c r="S2101" s="22">
        <f t="shared" si="584"/>
        <v>975.7</v>
      </c>
      <c r="U2101" s="22">
        <v>1006.9300000000001</v>
      </c>
      <c r="V2101" s="23">
        <v>45</v>
      </c>
      <c r="W2101" s="41">
        <v>50</v>
      </c>
      <c r="X2101" s="23">
        <f t="shared" si="585"/>
        <v>-5</v>
      </c>
      <c r="Y2101" s="24">
        <f t="shared" si="586"/>
        <v>-60</v>
      </c>
      <c r="Z2101" s="24">
        <f t="shared" si="587"/>
        <v>327</v>
      </c>
      <c r="AA2101" s="22">
        <f t="shared" si="592"/>
        <v>3.0792966360856271</v>
      </c>
      <c r="AB2101" s="22">
        <f t="shared" si="591"/>
        <v>36.951559633027529</v>
      </c>
      <c r="AC2101" s="22">
        <f t="shared" si="590"/>
        <v>969.97844036697256</v>
      </c>
      <c r="AD2101" s="22">
        <f t="shared" si="588"/>
        <v>-5.7215596330274821</v>
      </c>
      <c r="AE2101" s="24"/>
      <c r="AF2101" s="4">
        <v>36.951559633027529</v>
      </c>
      <c r="AG2101" s="4">
        <v>0</v>
      </c>
      <c r="AH2101" s="4">
        <f t="shared" si="589"/>
        <v>36.951559633027529</v>
      </c>
    </row>
    <row r="2102" spans="1:34">
      <c r="A2102" s="16" t="s">
        <v>4371</v>
      </c>
      <c r="B2102" s="16" t="s">
        <v>4372</v>
      </c>
      <c r="C2102" s="16" t="s">
        <v>2308</v>
      </c>
      <c r="D2102" s="19">
        <v>38108</v>
      </c>
      <c r="E2102" s="16" t="s">
        <v>111</v>
      </c>
      <c r="F2102" s="20">
        <v>50</v>
      </c>
      <c r="G2102" s="20">
        <v>0</v>
      </c>
      <c r="H2102" s="20">
        <v>31</v>
      </c>
      <c r="I2102" s="20">
        <v>8</v>
      </c>
      <c r="J2102" s="21">
        <f t="shared" si="580"/>
        <v>380</v>
      </c>
      <c r="K2102" s="22">
        <v>2278.4</v>
      </c>
      <c r="L2102" s="19">
        <v>44804</v>
      </c>
      <c r="M2102" s="22">
        <v>835.46</v>
      </c>
      <c r="N2102" s="22">
        <v>1442.94</v>
      </c>
      <c r="O2102" s="22">
        <f t="shared" si="581"/>
        <v>1473.3200000000002</v>
      </c>
      <c r="P2102" s="22">
        <v>30.38</v>
      </c>
      <c r="Q2102" s="22">
        <f t="shared" si="582"/>
        <v>3.7974999999999999</v>
      </c>
      <c r="R2102" s="22">
        <f t="shared" si="583"/>
        <v>15.19</v>
      </c>
      <c r="S2102" s="22">
        <f t="shared" si="584"/>
        <v>1427.75</v>
      </c>
      <c r="U2102" s="22">
        <v>1473.3200000000002</v>
      </c>
      <c r="V2102" s="23">
        <v>45</v>
      </c>
      <c r="W2102" s="41">
        <v>50</v>
      </c>
      <c r="X2102" s="23">
        <f t="shared" si="585"/>
        <v>-5</v>
      </c>
      <c r="Y2102" s="24">
        <f t="shared" si="586"/>
        <v>-60</v>
      </c>
      <c r="Z2102" s="24">
        <f t="shared" si="587"/>
        <v>328</v>
      </c>
      <c r="AA2102" s="22">
        <f t="shared" si="592"/>
        <v>4.4918292682926833</v>
      </c>
      <c r="AB2102" s="22">
        <f t="shared" si="591"/>
        <v>53.901951219512199</v>
      </c>
      <c r="AC2102" s="22">
        <f t="shared" si="590"/>
        <v>1419.4180487804879</v>
      </c>
      <c r="AD2102" s="22">
        <f t="shared" si="588"/>
        <v>-8.3319512195121206</v>
      </c>
      <c r="AE2102" s="24"/>
      <c r="AF2102" s="4">
        <v>53.901951219512199</v>
      </c>
      <c r="AG2102" s="4">
        <v>0</v>
      </c>
      <c r="AH2102" s="4">
        <f t="shared" si="589"/>
        <v>53.901951219512199</v>
      </c>
    </row>
    <row r="2103" spans="1:34">
      <c r="A2103" s="16" t="s">
        <v>4373</v>
      </c>
      <c r="B2103" s="16" t="s">
        <v>4374</v>
      </c>
      <c r="C2103" s="16" t="s">
        <v>2308</v>
      </c>
      <c r="D2103" s="19">
        <v>38139</v>
      </c>
      <c r="E2103" s="16" t="s">
        <v>111</v>
      </c>
      <c r="F2103" s="20">
        <v>50</v>
      </c>
      <c r="G2103" s="20">
        <v>0</v>
      </c>
      <c r="H2103" s="20">
        <v>31</v>
      </c>
      <c r="I2103" s="20">
        <v>9</v>
      </c>
      <c r="J2103" s="21">
        <f t="shared" si="580"/>
        <v>381</v>
      </c>
      <c r="K2103" s="22">
        <v>1778.35</v>
      </c>
      <c r="L2103" s="19">
        <v>44804</v>
      </c>
      <c r="M2103" s="22">
        <v>649.15</v>
      </c>
      <c r="N2103" s="22">
        <v>1129.2</v>
      </c>
      <c r="O2103" s="22">
        <f t="shared" si="581"/>
        <v>1152.9100000000001</v>
      </c>
      <c r="P2103" s="22">
        <v>23.71</v>
      </c>
      <c r="Q2103" s="22">
        <f t="shared" si="582"/>
        <v>2.9637500000000001</v>
      </c>
      <c r="R2103" s="22">
        <f t="shared" si="583"/>
        <v>11.855</v>
      </c>
      <c r="S2103" s="22">
        <f t="shared" si="584"/>
        <v>1117.345</v>
      </c>
      <c r="U2103" s="22">
        <v>1152.9100000000001</v>
      </c>
      <c r="V2103" s="23">
        <v>45</v>
      </c>
      <c r="W2103" s="41">
        <v>50</v>
      </c>
      <c r="X2103" s="23">
        <f t="shared" si="585"/>
        <v>-5</v>
      </c>
      <c r="Y2103" s="24">
        <f t="shared" si="586"/>
        <v>-60</v>
      </c>
      <c r="Z2103" s="24">
        <f t="shared" si="587"/>
        <v>329</v>
      </c>
      <c r="AA2103" s="22">
        <f t="shared" si="592"/>
        <v>3.5042857142857144</v>
      </c>
      <c r="AB2103" s="22">
        <f t="shared" si="591"/>
        <v>42.051428571428573</v>
      </c>
      <c r="AC2103" s="22">
        <f t="shared" si="590"/>
        <v>1110.8585714285714</v>
      </c>
      <c r="AD2103" s="22">
        <f t="shared" si="588"/>
        <v>-6.4864285714286325</v>
      </c>
      <c r="AE2103" s="24"/>
      <c r="AF2103" s="4">
        <v>42.051428571428573</v>
      </c>
      <c r="AG2103" s="4">
        <v>0</v>
      </c>
      <c r="AH2103" s="4">
        <f t="shared" si="589"/>
        <v>42.051428571428573</v>
      </c>
    </row>
    <row r="2104" spans="1:34">
      <c r="A2104" s="16" t="s">
        <v>4375</v>
      </c>
      <c r="B2104" s="16" t="s">
        <v>4376</v>
      </c>
      <c r="C2104" s="16" t="s">
        <v>2268</v>
      </c>
      <c r="D2104" s="19">
        <v>38139</v>
      </c>
      <c r="E2104" s="16" t="s">
        <v>111</v>
      </c>
      <c r="F2104" s="20">
        <v>50</v>
      </c>
      <c r="G2104" s="20">
        <v>0</v>
      </c>
      <c r="H2104" s="20">
        <v>31</v>
      </c>
      <c r="I2104" s="20">
        <v>9</v>
      </c>
      <c r="J2104" s="21">
        <f t="shared" si="580"/>
        <v>381</v>
      </c>
      <c r="K2104" s="22">
        <v>157.61000000000001</v>
      </c>
      <c r="L2104" s="19">
        <v>44804</v>
      </c>
      <c r="M2104" s="22">
        <v>57.49</v>
      </c>
      <c r="N2104" s="22">
        <v>100.12</v>
      </c>
      <c r="O2104" s="22">
        <f t="shared" si="581"/>
        <v>102.22</v>
      </c>
      <c r="P2104" s="22">
        <v>2.1</v>
      </c>
      <c r="Q2104" s="22">
        <f t="shared" si="582"/>
        <v>0.26250000000000001</v>
      </c>
      <c r="R2104" s="22">
        <f t="shared" si="583"/>
        <v>1.05</v>
      </c>
      <c r="S2104" s="22">
        <f t="shared" si="584"/>
        <v>99.070000000000007</v>
      </c>
      <c r="U2104" s="22">
        <v>102.22</v>
      </c>
      <c r="V2104" s="23">
        <v>45</v>
      </c>
      <c r="W2104" s="41">
        <v>50</v>
      </c>
      <c r="X2104" s="23">
        <f t="shared" si="585"/>
        <v>-5</v>
      </c>
      <c r="Y2104" s="24">
        <f t="shared" si="586"/>
        <v>-60</v>
      </c>
      <c r="Z2104" s="24">
        <f t="shared" si="587"/>
        <v>329</v>
      </c>
      <c r="AA2104" s="22">
        <f t="shared" si="592"/>
        <v>0.31069908814589664</v>
      </c>
      <c r="AB2104" s="22">
        <f t="shared" si="591"/>
        <v>3.7283890577507597</v>
      </c>
      <c r="AC2104" s="22">
        <f t="shared" si="590"/>
        <v>98.491610942249238</v>
      </c>
      <c r="AD2104" s="22">
        <f t="shared" si="588"/>
        <v>-0.5783890577507691</v>
      </c>
      <c r="AE2104" s="24"/>
      <c r="AF2104" s="4">
        <v>3.7283890577507597</v>
      </c>
      <c r="AG2104" s="4">
        <v>0</v>
      </c>
      <c r="AH2104" s="4">
        <f t="shared" si="589"/>
        <v>3.7283890577507597</v>
      </c>
    </row>
    <row r="2105" spans="1:34">
      <c r="A2105" s="16" t="s">
        <v>4377</v>
      </c>
      <c r="B2105" s="16" t="s">
        <v>4378</v>
      </c>
      <c r="C2105" s="16" t="s">
        <v>1355</v>
      </c>
      <c r="D2105" s="19">
        <v>38169</v>
      </c>
      <c r="E2105" s="16" t="s">
        <v>111</v>
      </c>
      <c r="F2105" s="20">
        <v>50</v>
      </c>
      <c r="G2105" s="20">
        <v>0</v>
      </c>
      <c r="H2105" s="20">
        <v>31</v>
      </c>
      <c r="I2105" s="20">
        <v>10</v>
      </c>
      <c r="J2105" s="21">
        <f t="shared" si="580"/>
        <v>382</v>
      </c>
      <c r="K2105" s="22">
        <v>144.34</v>
      </c>
      <c r="L2105" s="19">
        <v>44804</v>
      </c>
      <c r="M2105" s="22">
        <v>52.49</v>
      </c>
      <c r="N2105" s="22">
        <v>91.85</v>
      </c>
      <c r="O2105" s="22">
        <f t="shared" si="581"/>
        <v>93.77</v>
      </c>
      <c r="P2105" s="22">
        <v>1.92</v>
      </c>
      <c r="Q2105" s="22">
        <f t="shared" si="582"/>
        <v>0.24</v>
      </c>
      <c r="R2105" s="22">
        <f t="shared" si="583"/>
        <v>0.96</v>
      </c>
      <c r="S2105" s="22">
        <f t="shared" si="584"/>
        <v>90.89</v>
      </c>
      <c r="U2105" s="22">
        <v>93.77</v>
      </c>
      <c r="V2105" s="23">
        <v>45</v>
      </c>
      <c r="W2105" s="41">
        <v>50</v>
      </c>
      <c r="X2105" s="23">
        <f t="shared" si="585"/>
        <v>-5</v>
      </c>
      <c r="Y2105" s="24">
        <f t="shared" si="586"/>
        <v>-60</v>
      </c>
      <c r="Z2105" s="24">
        <f t="shared" si="587"/>
        <v>330</v>
      </c>
      <c r="AA2105" s="22">
        <f t="shared" si="592"/>
        <v>0.28415151515151515</v>
      </c>
      <c r="AB2105" s="22">
        <f t="shared" si="591"/>
        <v>3.4098181818181819</v>
      </c>
      <c r="AC2105" s="22">
        <f t="shared" si="590"/>
        <v>90.360181818181815</v>
      </c>
      <c r="AD2105" s="22">
        <f t="shared" si="588"/>
        <v>-0.52981818181818596</v>
      </c>
      <c r="AE2105" s="24"/>
      <c r="AF2105" s="4">
        <v>3.4098181818181819</v>
      </c>
      <c r="AG2105" s="4">
        <v>0</v>
      </c>
      <c r="AH2105" s="4">
        <f t="shared" si="589"/>
        <v>3.4098181818181819</v>
      </c>
    </row>
    <row r="2106" spans="1:34">
      <c r="A2106" s="16" t="s">
        <v>4379</v>
      </c>
      <c r="B2106" s="16" t="s">
        <v>4380</v>
      </c>
      <c r="C2106" s="16" t="s">
        <v>2308</v>
      </c>
      <c r="D2106" s="19">
        <v>38169</v>
      </c>
      <c r="E2106" s="16" t="s">
        <v>111</v>
      </c>
      <c r="F2106" s="20">
        <v>50</v>
      </c>
      <c r="G2106" s="20">
        <v>0</v>
      </c>
      <c r="H2106" s="20">
        <v>31</v>
      </c>
      <c r="I2106" s="20">
        <v>10</v>
      </c>
      <c r="J2106" s="21">
        <f t="shared" si="580"/>
        <v>382</v>
      </c>
      <c r="K2106" s="22">
        <v>1787.8</v>
      </c>
      <c r="L2106" s="19">
        <v>44804</v>
      </c>
      <c r="M2106" s="22">
        <v>649.64</v>
      </c>
      <c r="N2106" s="22">
        <v>1138.1600000000001</v>
      </c>
      <c r="O2106" s="22">
        <f t="shared" si="581"/>
        <v>1162</v>
      </c>
      <c r="P2106" s="22">
        <v>23.84</v>
      </c>
      <c r="Q2106" s="22">
        <f t="shared" si="582"/>
        <v>2.98</v>
      </c>
      <c r="R2106" s="22">
        <f t="shared" si="583"/>
        <v>11.92</v>
      </c>
      <c r="S2106" s="22">
        <f t="shared" si="584"/>
        <v>1126.24</v>
      </c>
      <c r="U2106" s="22">
        <v>1162</v>
      </c>
      <c r="V2106" s="23">
        <v>45</v>
      </c>
      <c r="W2106" s="41">
        <v>50</v>
      </c>
      <c r="X2106" s="23">
        <f t="shared" si="585"/>
        <v>-5</v>
      </c>
      <c r="Y2106" s="24">
        <f t="shared" si="586"/>
        <v>-60</v>
      </c>
      <c r="Z2106" s="24">
        <f t="shared" si="587"/>
        <v>330</v>
      </c>
      <c r="AA2106" s="22">
        <f t="shared" si="592"/>
        <v>3.521212121212121</v>
      </c>
      <c r="AB2106" s="22">
        <f t="shared" si="591"/>
        <v>42.25454545454545</v>
      </c>
      <c r="AC2106" s="22">
        <f t="shared" si="590"/>
        <v>1119.7454545454545</v>
      </c>
      <c r="AD2106" s="22">
        <f t="shared" si="588"/>
        <v>-6.4945454545454595</v>
      </c>
      <c r="AE2106" s="24"/>
      <c r="AF2106" s="4">
        <v>42.25454545454545</v>
      </c>
      <c r="AG2106" s="4">
        <v>0</v>
      </c>
      <c r="AH2106" s="4">
        <f t="shared" si="589"/>
        <v>42.25454545454545</v>
      </c>
    </row>
    <row r="2107" spans="1:34">
      <c r="A2107" s="16" t="s">
        <v>4381</v>
      </c>
      <c r="B2107" s="16" t="s">
        <v>4382</v>
      </c>
      <c r="C2107" s="16" t="s">
        <v>2268</v>
      </c>
      <c r="D2107" s="19">
        <v>38169</v>
      </c>
      <c r="E2107" s="16" t="s">
        <v>111</v>
      </c>
      <c r="F2107" s="20">
        <v>50</v>
      </c>
      <c r="G2107" s="20">
        <v>0</v>
      </c>
      <c r="H2107" s="20">
        <v>31</v>
      </c>
      <c r="I2107" s="20">
        <v>10</v>
      </c>
      <c r="J2107" s="21">
        <f t="shared" si="580"/>
        <v>382</v>
      </c>
      <c r="K2107" s="22">
        <v>416.14</v>
      </c>
      <c r="L2107" s="19">
        <v>44804</v>
      </c>
      <c r="M2107" s="22">
        <v>151.13999999999999</v>
      </c>
      <c r="N2107" s="22">
        <v>265</v>
      </c>
      <c r="O2107" s="22">
        <f t="shared" si="581"/>
        <v>270.54000000000002</v>
      </c>
      <c r="P2107" s="22">
        <v>5.54</v>
      </c>
      <c r="Q2107" s="22">
        <f t="shared" si="582"/>
        <v>0.6925</v>
      </c>
      <c r="R2107" s="22">
        <f t="shared" si="583"/>
        <v>2.77</v>
      </c>
      <c r="S2107" s="22">
        <f t="shared" si="584"/>
        <v>262.23</v>
      </c>
      <c r="U2107" s="22">
        <v>270.54000000000002</v>
      </c>
      <c r="V2107" s="23">
        <v>45</v>
      </c>
      <c r="W2107" s="41">
        <v>50</v>
      </c>
      <c r="X2107" s="23">
        <f t="shared" si="585"/>
        <v>-5</v>
      </c>
      <c r="Y2107" s="24">
        <f t="shared" si="586"/>
        <v>-60</v>
      </c>
      <c r="Z2107" s="24">
        <f t="shared" si="587"/>
        <v>330</v>
      </c>
      <c r="AA2107" s="22">
        <f t="shared" si="592"/>
        <v>0.81981818181818189</v>
      </c>
      <c r="AB2107" s="22">
        <f t="shared" si="591"/>
        <v>9.8378181818181822</v>
      </c>
      <c r="AC2107" s="22">
        <f t="shared" si="590"/>
        <v>260.70218181818183</v>
      </c>
      <c r="AD2107" s="22">
        <f t="shared" si="588"/>
        <v>-1.5278181818181906</v>
      </c>
      <c r="AE2107" s="24"/>
      <c r="AF2107" s="4">
        <v>9.8378181818181822</v>
      </c>
      <c r="AG2107" s="4">
        <v>0</v>
      </c>
      <c r="AH2107" s="4">
        <f t="shared" si="589"/>
        <v>9.8378181818181822</v>
      </c>
    </row>
    <row r="2108" spans="1:34">
      <c r="A2108" s="16" t="s">
        <v>4383</v>
      </c>
      <c r="B2108" s="16" t="s">
        <v>4384</v>
      </c>
      <c r="C2108" s="16" t="s">
        <v>2348</v>
      </c>
      <c r="D2108" s="19">
        <v>38169</v>
      </c>
      <c r="E2108" s="16" t="s">
        <v>111</v>
      </c>
      <c r="F2108" s="20">
        <v>50</v>
      </c>
      <c r="G2108" s="20">
        <v>0</v>
      </c>
      <c r="H2108" s="20">
        <v>31</v>
      </c>
      <c r="I2108" s="20">
        <v>10</v>
      </c>
      <c r="J2108" s="21">
        <f t="shared" si="580"/>
        <v>382</v>
      </c>
      <c r="K2108" s="22">
        <v>39.130000000000003</v>
      </c>
      <c r="L2108" s="19">
        <v>44804</v>
      </c>
      <c r="M2108" s="22">
        <v>14.18</v>
      </c>
      <c r="N2108" s="22">
        <v>24.95</v>
      </c>
      <c r="O2108" s="22">
        <f t="shared" si="581"/>
        <v>25.47</v>
      </c>
      <c r="P2108" s="22">
        <v>0.52</v>
      </c>
      <c r="Q2108" s="22">
        <f t="shared" si="582"/>
        <v>6.5000000000000002E-2</v>
      </c>
      <c r="R2108" s="22">
        <f t="shared" si="583"/>
        <v>0.26</v>
      </c>
      <c r="S2108" s="22">
        <f t="shared" si="584"/>
        <v>24.689999999999998</v>
      </c>
      <c r="U2108" s="22">
        <v>25.47</v>
      </c>
      <c r="V2108" s="23">
        <v>45</v>
      </c>
      <c r="W2108" s="41">
        <v>50</v>
      </c>
      <c r="X2108" s="23">
        <f t="shared" si="585"/>
        <v>-5</v>
      </c>
      <c r="Y2108" s="24">
        <f t="shared" si="586"/>
        <v>-60</v>
      </c>
      <c r="Z2108" s="24">
        <f t="shared" si="587"/>
        <v>330</v>
      </c>
      <c r="AA2108" s="22">
        <f t="shared" si="592"/>
        <v>7.7181818181818185E-2</v>
      </c>
      <c r="AB2108" s="22">
        <f t="shared" si="591"/>
        <v>0.92618181818181822</v>
      </c>
      <c r="AC2108" s="22">
        <f t="shared" si="590"/>
        <v>24.543818181818182</v>
      </c>
      <c r="AD2108" s="22">
        <f t="shared" si="588"/>
        <v>-0.14618181818181597</v>
      </c>
      <c r="AE2108" s="24"/>
      <c r="AF2108" s="4">
        <v>0.92618181818181822</v>
      </c>
      <c r="AG2108" s="4">
        <v>0</v>
      </c>
      <c r="AH2108" s="4">
        <f t="shared" si="589"/>
        <v>0.92618181818181822</v>
      </c>
    </row>
    <row r="2109" spans="1:34">
      <c r="A2109" s="16" t="s">
        <v>4385</v>
      </c>
      <c r="B2109" s="16" t="s">
        <v>4386</v>
      </c>
      <c r="C2109" s="16" t="s">
        <v>2308</v>
      </c>
      <c r="D2109" s="19">
        <v>38200</v>
      </c>
      <c r="E2109" s="16" t="s">
        <v>111</v>
      </c>
      <c r="F2109" s="20">
        <v>50</v>
      </c>
      <c r="G2109" s="20">
        <v>0</v>
      </c>
      <c r="H2109" s="20">
        <v>31</v>
      </c>
      <c r="I2109" s="20">
        <v>11</v>
      </c>
      <c r="J2109" s="21">
        <f t="shared" si="580"/>
        <v>383</v>
      </c>
      <c r="K2109" s="22">
        <v>804.04</v>
      </c>
      <c r="L2109" s="19">
        <v>44804</v>
      </c>
      <c r="M2109" s="22">
        <v>290.77999999999997</v>
      </c>
      <c r="N2109" s="22">
        <v>513.26</v>
      </c>
      <c r="O2109" s="22">
        <f t="shared" si="581"/>
        <v>523.98</v>
      </c>
      <c r="P2109" s="22">
        <v>10.72</v>
      </c>
      <c r="Q2109" s="22">
        <f t="shared" si="582"/>
        <v>1.34</v>
      </c>
      <c r="R2109" s="22">
        <f t="shared" si="583"/>
        <v>5.36</v>
      </c>
      <c r="S2109" s="22">
        <f t="shared" si="584"/>
        <v>507.9</v>
      </c>
      <c r="U2109" s="22">
        <v>523.98</v>
      </c>
      <c r="V2109" s="23">
        <v>45</v>
      </c>
      <c r="W2109" s="41">
        <v>50</v>
      </c>
      <c r="X2109" s="23">
        <f t="shared" si="585"/>
        <v>-5</v>
      </c>
      <c r="Y2109" s="24">
        <f t="shared" si="586"/>
        <v>-60</v>
      </c>
      <c r="Z2109" s="24">
        <f t="shared" si="587"/>
        <v>331</v>
      </c>
      <c r="AA2109" s="22">
        <f t="shared" si="592"/>
        <v>1.5830211480362539</v>
      </c>
      <c r="AB2109" s="22">
        <f t="shared" si="591"/>
        <v>18.996253776435047</v>
      </c>
      <c r="AC2109" s="22">
        <f t="shared" si="590"/>
        <v>504.98374622356499</v>
      </c>
      <c r="AD2109" s="22">
        <f t="shared" si="588"/>
        <v>-2.916253776434985</v>
      </c>
      <c r="AE2109" s="24"/>
      <c r="AF2109" s="4">
        <v>18.996253776435047</v>
      </c>
      <c r="AG2109" s="4">
        <v>0</v>
      </c>
      <c r="AH2109" s="4">
        <f t="shared" si="589"/>
        <v>18.996253776435047</v>
      </c>
    </row>
    <row r="2110" spans="1:34">
      <c r="A2110" s="16" t="s">
        <v>4387</v>
      </c>
      <c r="B2110" s="16" t="s">
        <v>4388</v>
      </c>
      <c r="C2110" s="16" t="s">
        <v>2308</v>
      </c>
      <c r="D2110" s="19">
        <v>38231</v>
      </c>
      <c r="E2110" s="16" t="s">
        <v>111</v>
      </c>
      <c r="F2110" s="20">
        <v>50</v>
      </c>
      <c r="G2110" s="20">
        <v>0</v>
      </c>
      <c r="H2110" s="20">
        <v>32</v>
      </c>
      <c r="I2110" s="20">
        <v>0</v>
      </c>
      <c r="J2110" s="21">
        <f t="shared" si="580"/>
        <v>384</v>
      </c>
      <c r="K2110" s="22">
        <v>676.96</v>
      </c>
      <c r="L2110" s="19">
        <v>44804</v>
      </c>
      <c r="M2110" s="22">
        <v>243.72</v>
      </c>
      <c r="N2110" s="22">
        <v>433.24</v>
      </c>
      <c r="O2110" s="22">
        <f t="shared" si="581"/>
        <v>442.26</v>
      </c>
      <c r="P2110" s="22">
        <v>9.02</v>
      </c>
      <c r="Q2110" s="22">
        <f t="shared" si="582"/>
        <v>1.1274999999999999</v>
      </c>
      <c r="R2110" s="22">
        <f t="shared" si="583"/>
        <v>4.51</v>
      </c>
      <c r="S2110" s="22">
        <f t="shared" si="584"/>
        <v>428.73</v>
      </c>
      <c r="U2110" s="22">
        <v>442.26</v>
      </c>
      <c r="V2110" s="23">
        <v>45</v>
      </c>
      <c r="W2110" s="41">
        <v>50</v>
      </c>
      <c r="X2110" s="23">
        <f t="shared" si="585"/>
        <v>-5</v>
      </c>
      <c r="Y2110" s="24">
        <f t="shared" si="586"/>
        <v>-60</v>
      </c>
      <c r="Z2110" s="24">
        <f t="shared" si="587"/>
        <v>332</v>
      </c>
      <c r="AA2110" s="22">
        <f t="shared" si="592"/>
        <v>1.3321084337349398</v>
      </c>
      <c r="AB2110" s="22">
        <f t="shared" si="591"/>
        <v>15.985301204819278</v>
      </c>
      <c r="AC2110" s="22">
        <f t="shared" si="590"/>
        <v>426.27469879518071</v>
      </c>
      <c r="AD2110" s="22">
        <f t="shared" si="588"/>
        <v>-2.4553012048193068</v>
      </c>
      <c r="AE2110" s="24"/>
      <c r="AF2110" s="4">
        <v>15.985301204819278</v>
      </c>
      <c r="AG2110" s="4">
        <v>0</v>
      </c>
      <c r="AH2110" s="4">
        <f t="shared" si="589"/>
        <v>15.985301204819278</v>
      </c>
    </row>
    <row r="2111" spans="1:34">
      <c r="A2111" s="16" t="s">
        <v>4389</v>
      </c>
      <c r="B2111" s="16" t="s">
        <v>4390</v>
      </c>
      <c r="C2111" s="16" t="s">
        <v>1355</v>
      </c>
      <c r="D2111" s="19">
        <v>38261</v>
      </c>
      <c r="E2111" s="16" t="s">
        <v>111</v>
      </c>
      <c r="F2111" s="20">
        <v>50</v>
      </c>
      <c r="G2111" s="20">
        <v>0</v>
      </c>
      <c r="H2111" s="20">
        <v>32</v>
      </c>
      <c r="I2111" s="20">
        <v>1</v>
      </c>
      <c r="J2111" s="21">
        <f t="shared" si="580"/>
        <v>385</v>
      </c>
      <c r="K2111" s="22">
        <v>318.2</v>
      </c>
      <c r="L2111" s="19">
        <v>44804</v>
      </c>
      <c r="M2111" s="22">
        <v>113.95</v>
      </c>
      <c r="N2111" s="22">
        <v>204.25</v>
      </c>
      <c r="O2111" s="22">
        <f t="shared" si="581"/>
        <v>208.49</v>
      </c>
      <c r="P2111" s="22">
        <v>4.24</v>
      </c>
      <c r="Q2111" s="22">
        <f t="shared" si="582"/>
        <v>0.53</v>
      </c>
      <c r="R2111" s="22">
        <f t="shared" si="583"/>
        <v>2.12</v>
      </c>
      <c r="S2111" s="22">
        <f t="shared" si="584"/>
        <v>202.13</v>
      </c>
      <c r="U2111" s="22">
        <v>208.49</v>
      </c>
      <c r="V2111" s="23">
        <v>45</v>
      </c>
      <c r="W2111" s="41">
        <v>50</v>
      </c>
      <c r="X2111" s="23">
        <f t="shared" si="585"/>
        <v>-5</v>
      </c>
      <c r="Y2111" s="24">
        <f t="shared" si="586"/>
        <v>-60</v>
      </c>
      <c r="Z2111" s="24">
        <f t="shared" si="587"/>
        <v>333</v>
      </c>
      <c r="AA2111" s="22">
        <f t="shared" si="592"/>
        <v>0.62609609609609618</v>
      </c>
      <c r="AB2111" s="22">
        <f t="shared" si="591"/>
        <v>7.5131531531531541</v>
      </c>
      <c r="AC2111" s="22">
        <f t="shared" si="590"/>
        <v>200.97684684684685</v>
      </c>
      <c r="AD2111" s="22">
        <f t="shared" si="588"/>
        <v>-1.1531531531531414</v>
      </c>
      <c r="AE2111" s="24"/>
      <c r="AF2111" s="4">
        <v>7.5131531531531541</v>
      </c>
      <c r="AG2111" s="4">
        <v>0</v>
      </c>
      <c r="AH2111" s="4">
        <f t="shared" si="589"/>
        <v>7.5131531531531541</v>
      </c>
    </row>
    <row r="2112" spans="1:34">
      <c r="A2112" s="16" t="s">
        <v>4391</v>
      </c>
      <c r="B2112" s="16" t="s">
        <v>4392</v>
      </c>
      <c r="C2112" s="16" t="s">
        <v>2308</v>
      </c>
      <c r="D2112" s="19">
        <v>38261</v>
      </c>
      <c r="E2112" s="16" t="s">
        <v>111</v>
      </c>
      <c r="F2112" s="20">
        <v>50</v>
      </c>
      <c r="G2112" s="20">
        <v>0</v>
      </c>
      <c r="H2112" s="20">
        <v>32</v>
      </c>
      <c r="I2112" s="20">
        <v>1</v>
      </c>
      <c r="J2112" s="21">
        <f t="shared" si="580"/>
        <v>385</v>
      </c>
      <c r="K2112" s="22">
        <v>2134.5700000000002</v>
      </c>
      <c r="L2112" s="19">
        <v>44804</v>
      </c>
      <c r="M2112" s="22">
        <v>764.87</v>
      </c>
      <c r="N2112" s="22">
        <v>1369.7</v>
      </c>
      <c r="O2112" s="22">
        <f t="shared" si="581"/>
        <v>1398.16</v>
      </c>
      <c r="P2112" s="22">
        <v>28.46</v>
      </c>
      <c r="Q2112" s="22">
        <f t="shared" si="582"/>
        <v>3.5575000000000001</v>
      </c>
      <c r="R2112" s="22">
        <f t="shared" si="583"/>
        <v>14.23</v>
      </c>
      <c r="S2112" s="22">
        <f t="shared" si="584"/>
        <v>1355.47</v>
      </c>
      <c r="U2112" s="22">
        <v>1398.16</v>
      </c>
      <c r="V2112" s="23">
        <v>45</v>
      </c>
      <c r="W2112" s="41">
        <v>50</v>
      </c>
      <c r="X2112" s="23">
        <f t="shared" si="585"/>
        <v>-5</v>
      </c>
      <c r="Y2112" s="24">
        <f t="shared" si="586"/>
        <v>-60</v>
      </c>
      <c r="Z2112" s="24">
        <f t="shared" si="587"/>
        <v>333</v>
      </c>
      <c r="AA2112" s="22">
        <f t="shared" si="592"/>
        <v>4.1986786786786787</v>
      </c>
      <c r="AB2112" s="22">
        <f t="shared" si="591"/>
        <v>50.384144144144145</v>
      </c>
      <c r="AC2112" s="22">
        <f t="shared" si="590"/>
        <v>1347.775855855856</v>
      </c>
      <c r="AD2112" s="22">
        <f t="shared" si="588"/>
        <v>-7.6941441441440475</v>
      </c>
      <c r="AE2112" s="24"/>
      <c r="AF2112" s="4">
        <v>50.384144144144145</v>
      </c>
      <c r="AG2112" s="4">
        <v>0</v>
      </c>
      <c r="AH2112" s="4">
        <f t="shared" si="589"/>
        <v>50.384144144144145</v>
      </c>
    </row>
    <row r="2113" spans="1:34">
      <c r="A2113" s="16" t="s">
        <v>4393</v>
      </c>
      <c r="B2113" s="16" t="s">
        <v>4394</v>
      </c>
      <c r="C2113" s="16" t="s">
        <v>2348</v>
      </c>
      <c r="D2113" s="19">
        <v>38261</v>
      </c>
      <c r="E2113" s="16" t="s">
        <v>111</v>
      </c>
      <c r="F2113" s="20">
        <v>50</v>
      </c>
      <c r="G2113" s="20">
        <v>0</v>
      </c>
      <c r="H2113" s="20">
        <v>32</v>
      </c>
      <c r="I2113" s="20">
        <v>1</v>
      </c>
      <c r="J2113" s="21">
        <f t="shared" si="580"/>
        <v>385</v>
      </c>
      <c r="K2113" s="22">
        <v>35.96</v>
      </c>
      <c r="L2113" s="19">
        <v>44804</v>
      </c>
      <c r="M2113" s="22">
        <v>12.9</v>
      </c>
      <c r="N2113" s="22">
        <v>23.06</v>
      </c>
      <c r="O2113" s="22">
        <f t="shared" si="581"/>
        <v>23.54</v>
      </c>
      <c r="P2113" s="22">
        <v>0.48</v>
      </c>
      <c r="Q2113" s="22">
        <f t="shared" si="582"/>
        <v>0.06</v>
      </c>
      <c r="R2113" s="22">
        <f t="shared" si="583"/>
        <v>0.24</v>
      </c>
      <c r="S2113" s="22">
        <f t="shared" si="584"/>
        <v>22.82</v>
      </c>
      <c r="U2113" s="22">
        <v>23.54</v>
      </c>
      <c r="V2113" s="23">
        <v>45</v>
      </c>
      <c r="W2113" s="41">
        <v>50</v>
      </c>
      <c r="X2113" s="23">
        <f t="shared" si="585"/>
        <v>-5</v>
      </c>
      <c r="Y2113" s="24">
        <f t="shared" si="586"/>
        <v>-60</v>
      </c>
      <c r="Z2113" s="24">
        <f t="shared" si="587"/>
        <v>333</v>
      </c>
      <c r="AA2113" s="22">
        <f t="shared" si="592"/>
        <v>7.0690690690690686E-2</v>
      </c>
      <c r="AB2113" s="22">
        <f t="shared" si="591"/>
        <v>0.84828828828828828</v>
      </c>
      <c r="AC2113" s="22">
        <f t="shared" si="590"/>
        <v>22.691711711711712</v>
      </c>
      <c r="AD2113" s="22">
        <f t="shared" si="588"/>
        <v>-0.12828828828828875</v>
      </c>
      <c r="AE2113" s="24"/>
      <c r="AF2113" s="4">
        <v>0.84828828828828828</v>
      </c>
      <c r="AG2113" s="4">
        <v>0</v>
      </c>
      <c r="AH2113" s="4">
        <f t="shared" si="589"/>
        <v>0.84828828828828828</v>
      </c>
    </row>
    <row r="2114" spans="1:34">
      <c r="A2114" s="16" t="s">
        <v>4395</v>
      </c>
      <c r="B2114" s="16" t="s">
        <v>4396</v>
      </c>
      <c r="C2114" s="16" t="s">
        <v>2308</v>
      </c>
      <c r="D2114" s="19">
        <v>38292</v>
      </c>
      <c r="E2114" s="16" t="s">
        <v>111</v>
      </c>
      <c r="F2114" s="20">
        <v>50</v>
      </c>
      <c r="G2114" s="20">
        <v>0</v>
      </c>
      <c r="H2114" s="20">
        <v>32</v>
      </c>
      <c r="I2114" s="20">
        <v>2</v>
      </c>
      <c r="J2114" s="21">
        <f t="shared" si="580"/>
        <v>386</v>
      </c>
      <c r="K2114" s="22">
        <v>686.13</v>
      </c>
      <c r="L2114" s="19">
        <v>44804</v>
      </c>
      <c r="M2114" s="22">
        <v>244.67</v>
      </c>
      <c r="N2114" s="22">
        <v>441.46</v>
      </c>
      <c r="O2114" s="22">
        <f t="shared" si="581"/>
        <v>450.59999999999997</v>
      </c>
      <c r="P2114" s="22">
        <v>9.14</v>
      </c>
      <c r="Q2114" s="22">
        <f t="shared" si="582"/>
        <v>1.1425000000000001</v>
      </c>
      <c r="R2114" s="22">
        <f t="shared" si="583"/>
        <v>4.57</v>
      </c>
      <c r="S2114" s="22">
        <f t="shared" si="584"/>
        <v>436.89</v>
      </c>
      <c r="U2114" s="22">
        <v>450.59999999999997</v>
      </c>
      <c r="V2114" s="23">
        <v>45</v>
      </c>
      <c r="W2114" s="41">
        <v>50</v>
      </c>
      <c r="X2114" s="23">
        <f t="shared" si="585"/>
        <v>-5</v>
      </c>
      <c r="Y2114" s="24">
        <f t="shared" si="586"/>
        <v>-60</v>
      </c>
      <c r="Z2114" s="24">
        <f t="shared" si="587"/>
        <v>334</v>
      </c>
      <c r="AA2114" s="22">
        <f t="shared" si="592"/>
        <v>1.3491017964071854</v>
      </c>
      <c r="AB2114" s="22">
        <f t="shared" si="591"/>
        <v>16.189221556886224</v>
      </c>
      <c r="AC2114" s="22">
        <f t="shared" si="590"/>
        <v>434.41077844311371</v>
      </c>
      <c r="AD2114" s="22">
        <f t="shared" si="588"/>
        <v>-2.479221556886273</v>
      </c>
      <c r="AE2114" s="24"/>
      <c r="AF2114" s="4">
        <v>16.189221556886224</v>
      </c>
      <c r="AG2114" s="4">
        <v>0</v>
      </c>
      <c r="AH2114" s="4">
        <f t="shared" si="589"/>
        <v>16.189221556886224</v>
      </c>
    </row>
    <row r="2115" spans="1:34">
      <c r="A2115" s="16" t="s">
        <v>4397</v>
      </c>
      <c r="B2115" s="16" t="s">
        <v>4398</v>
      </c>
      <c r="C2115" s="16" t="s">
        <v>2308</v>
      </c>
      <c r="D2115" s="19">
        <v>38322</v>
      </c>
      <c r="E2115" s="16" t="s">
        <v>111</v>
      </c>
      <c r="F2115" s="20">
        <v>50</v>
      </c>
      <c r="G2115" s="20">
        <v>0</v>
      </c>
      <c r="H2115" s="20">
        <v>32</v>
      </c>
      <c r="I2115" s="20">
        <v>3</v>
      </c>
      <c r="J2115" s="21">
        <f t="shared" si="580"/>
        <v>387</v>
      </c>
      <c r="K2115" s="22">
        <v>1722.43</v>
      </c>
      <c r="L2115" s="19">
        <v>44804</v>
      </c>
      <c r="M2115" s="22">
        <v>611.44000000000005</v>
      </c>
      <c r="N2115" s="22">
        <v>1110.99</v>
      </c>
      <c r="O2115" s="22">
        <f t="shared" si="581"/>
        <v>1133.95</v>
      </c>
      <c r="P2115" s="22">
        <v>22.96</v>
      </c>
      <c r="Q2115" s="22">
        <f t="shared" si="582"/>
        <v>2.87</v>
      </c>
      <c r="R2115" s="22">
        <f t="shared" si="583"/>
        <v>11.48</v>
      </c>
      <c r="S2115" s="22">
        <f t="shared" si="584"/>
        <v>1099.51</v>
      </c>
      <c r="U2115" s="22">
        <v>1133.95</v>
      </c>
      <c r="V2115" s="23">
        <v>45</v>
      </c>
      <c r="W2115" s="41">
        <v>50</v>
      </c>
      <c r="X2115" s="23">
        <f t="shared" si="585"/>
        <v>-5</v>
      </c>
      <c r="Y2115" s="24">
        <f t="shared" si="586"/>
        <v>-60</v>
      </c>
      <c r="Z2115" s="24">
        <f t="shared" si="587"/>
        <v>335</v>
      </c>
      <c r="AA2115" s="22">
        <f t="shared" si="592"/>
        <v>3.3849253731343283</v>
      </c>
      <c r="AB2115" s="22">
        <f t="shared" si="591"/>
        <v>40.619104477611941</v>
      </c>
      <c r="AC2115" s="22">
        <f t="shared" si="590"/>
        <v>1093.3308955223881</v>
      </c>
      <c r="AD2115" s="22">
        <f t="shared" si="588"/>
        <v>-6.1791044776118724</v>
      </c>
      <c r="AE2115" s="24"/>
      <c r="AF2115" s="4">
        <v>40.619104477611941</v>
      </c>
      <c r="AG2115" s="4">
        <v>0</v>
      </c>
      <c r="AH2115" s="4">
        <f t="shared" si="589"/>
        <v>40.619104477611941</v>
      </c>
    </row>
    <row r="2116" spans="1:34">
      <c r="A2116" s="16" t="s">
        <v>4399</v>
      </c>
      <c r="B2116" s="16" t="s">
        <v>4400</v>
      </c>
      <c r="C2116" s="16" t="s">
        <v>2366</v>
      </c>
      <c r="D2116" s="19">
        <v>38353</v>
      </c>
      <c r="E2116" s="16" t="s">
        <v>111</v>
      </c>
      <c r="F2116" s="20">
        <v>50</v>
      </c>
      <c r="G2116" s="20">
        <v>0</v>
      </c>
      <c r="H2116" s="20">
        <v>32</v>
      </c>
      <c r="I2116" s="20">
        <v>4</v>
      </c>
      <c r="J2116" s="21">
        <f t="shared" si="580"/>
        <v>388</v>
      </c>
      <c r="K2116" s="22">
        <v>17.07</v>
      </c>
      <c r="L2116" s="19">
        <v>44804</v>
      </c>
      <c r="M2116" s="22">
        <v>6.01</v>
      </c>
      <c r="N2116" s="22">
        <v>11.06</v>
      </c>
      <c r="O2116" s="22">
        <f t="shared" si="581"/>
        <v>11.280000000000001</v>
      </c>
      <c r="P2116" s="22">
        <v>0.22</v>
      </c>
      <c r="Q2116" s="22">
        <f t="shared" si="582"/>
        <v>2.75E-2</v>
      </c>
      <c r="R2116" s="22">
        <f t="shared" si="583"/>
        <v>0.11</v>
      </c>
      <c r="S2116" s="22">
        <f t="shared" si="584"/>
        <v>10.950000000000001</v>
      </c>
      <c r="U2116" s="22">
        <v>11.280000000000001</v>
      </c>
      <c r="V2116" s="23">
        <v>45</v>
      </c>
      <c r="W2116" s="41">
        <v>50</v>
      </c>
      <c r="X2116" s="23">
        <f t="shared" si="585"/>
        <v>-5</v>
      </c>
      <c r="Y2116" s="24">
        <f t="shared" si="586"/>
        <v>-60</v>
      </c>
      <c r="Z2116" s="24">
        <f t="shared" si="587"/>
        <v>336</v>
      </c>
      <c r="AA2116" s="22">
        <f t="shared" si="592"/>
        <v>3.3571428571428572E-2</v>
      </c>
      <c r="AB2116" s="22">
        <f t="shared" si="591"/>
        <v>0.40285714285714286</v>
      </c>
      <c r="AC2116" s="22">
        <f t="shared" si="590"/>
        <v>10.877142857142859</v>
      </c>
      <c r="AD2116" s="22">
        <f t="shared" si="588"/>
        <v>-7.2857142857142065E-2</v>
      </c>
      <c r="AE2116" s="24"/>
      <c r="AF2116" s="4">
        <v>0.40285714285714286</v>
      </c>
      <c r="AG2116" s="4">
        <v>0</v>
      </c>
      <c r="AH2116" s="4">
        <f t="shared" si="589"/>
        <v>0.40285714285714286</v>
      </c>
    </row>
    <row r="2117" spans="1:34">
      <c r="A2117" s="16" t="s">
        <v>4401</v>
      </c>
      <c r="B2117" s="16" t="s">
        <v>4402</v>
      </c>
      <c r="C2117" s="16" t="s">
        <v>1355</v>
      </c>
      <c r="D2117" s="19">
        <v>38353</v>
      </c>
      <c r="E2117" s="16" t="s">
        <v>111</v>
      </c>
      <c r="F2117" s="20">
        <v>50</v>
      </c>
      <c r="G2117" s="20">
        <v>0</v>
      </c>
      <c r="H2117" s="20">
        <v>32</v>
      </c>
      <c r="I2117" s="20">
        <v>4</v>
      </c>
      <c r="J2117" s="21">
        <f t="shared" si="580"/>
        <v>388</v>
      </c>
      <c r="K2117" s="22">
        <v>130.01</v>
      </c>
      <c r="L2117" s="19">
        <v>44804</v>
      </c>
      <c r="M2117" s="22">
        <v>45.94</v>
      </c>
      <c r="N2117" s="22">
        <v>84.07</v>
      </c>
      <c r="O2117" s="22">
        <f t="shared" si="581"/>
        <v>85.8</v>
      </c>
      <c r="P2117" s="22">
        <v>1.73</v>
      </c>
      <c r="Q2117" s="22">
        <f t="shared" si="582"/>
        <v>0.21625</v>
      </c>
      <c r="R2117" s="22">
        <f t="shared" si="583"/>
        <v>0.86499999999999999</v>
      </c>
      <c r="S2117" s="22">
        <f t="shared" si="584"/>
        <v>83.204999999999998</v>
      </c>
      <c r="U2117" s="22">
        <v>85.8</v>
      </c>
      <c r="V2117" s="23">
        <v>45</v>
      </c>
      <c r="W2117" s="41">
        <v>50</v>
      </c>
      <c r="X2117" s="23">
        <f t="shared" si="585"/>
        <v>-5</v>
      </c>
      <c r="Y2117" s="24">
        <f t="shared" si="586"/>
        <v>-60</v>
      </c>
      <c r="Z2117" s="24">
        <f t="shared" si="587"/>
        <v>336</v>
      </c>
      <c r="AA2117" s="22">
        <f t="shared" si="592"/>
        <v>0.25535714285714284</v>
      </c>
      <c r="AB2117" s="22">
        <f t="shared" si="591"/>
        <v>3.0642857142857141</v>
      </c>
      <c r="AC2117" s="22">
        <f t="shared" si="590"/>
        <v>82.73571428571428</v>
      </c>
      <c r="AD2117" s="22">
        <f t="shared" si="588"/>
        <v>-0.46928571428571786</v>
      </c>
      <c r="AE2117" s="24"/>
      <c r="AF2117" s="4">
        <v>3.0642857142857141</v>
      </c>
      <c r="AG2117" s="4">
        <v>0</v>
      </c>
      <c r="AH2117" s="4">
        <f t="shared" si="589"/>
        <v>3.0642857142857141</v>
      </c>
    </row>
    <row r="2118" spans="1:34">
      <c r="A2118" s="16" t="s">
        <v>4403</v>
      </c>
      <c r="B2118" s="16" t="s">
        <v>4404</v>
      </c>
      <c r="C2118" s="16" t="s">
        <v>2308</v>
      </c>
      <c r="D2118" s="19">
        <v>38353</v>
      </c>
      <c r="E2118" s="16" t="s">
        <v>111</v>
      </c>
      <c r="F2118" s="20">
        <v>50</v>
      </c>
      <c r="G2118" s="20">
        <v>0</v>
      </c>
      <c r="H2118" s="20">
        <v>32</v>
      </c>
      <c r="I2118" s="20">
        <v>4</v>
      </c>
      <c r="J2118" s="21">
        <f t="shared" si="580"/>
        <v>388</v>
      </c>
      <c r="K2118" s="22">
        <v>1139.74</v>
      </c>
      <c r="L2118" s="19">
        <v>44804</v>
      </c>
      <c r="M2118" s="22">
        <v>402.8</v>
      </c>
      <c r="N2118" s="22">
        <v>736.94</v>
      </c>
      <c r="O2118" s="22">
        <f t="shared" si="581"/>
        <v>752.1400000000001</v>
      </c>
      <c r="P2118" s="22">
        <v>15.2</v>
      </c>
      <c r="Q2118" s="22">
        <f t="shared" si="582"/>
        <v>1.9</v>
      </c>
      <c r="R2118" s="22">
        <f t="shared" si="583"/>
        <v>7.6</v>
      </c>
      <c r="S2118" s="22">
        <f t="shared" si="584"/>
        <v>729.34</v>
      </c>
      <c r="U2118" s="22">
        <v>752.1400000000001</v>
      </c>
      <c r="V2118" s="23">
        <v>45</v>
      </c>
      <c r="W2118" s="41">
        <v>50</v>
      </c>
      <c r="X2118" s="23">
        <f t="shared" si="585"/>
        <v>-5</v>
      </c>
      <c r="Y2118" s="24">
        <f t="shared" si="586"/>
        <v>-60</v>
      </c>
      <c r="Z2118" s="24">
        <f t="shared" si="587"/>
        <v>336</v>
      </c>
      <c r="AA2118" s="22">
        <f t="shared" si="592"/>
        <v>2.2385119047619049</v>
      </c>
      <c r="AB2118" s="22">
        <f t="shared" si="591"/>
        <v>26.862142857142857</v>
      </c>
      <c r="AC2118" s="22">
        <f t="shared" si="590"/>
        <v>725.27785714285721</v>
      </c>
      <c r="AD2118" s="22">
        <f t="shared" si="588"/>
        <v>-4.0621428571428169</v>
      </c>
      <c r="AE2118" s="24"/>
      <c r="AF2118" s="4">
        <v>26.862142857142857</v>
      </c>
      <c r="AG2118" s="4">
        <v>0</v>
      </c>
      <c r="AH2118" s="4">
        <f t="shared" si="589"/>
        <v>26.862142857142857</v>
      </c>
    </row>
    <row r="2119" spans="1:34">
      <c r="A2119" s="16" t="s">
        <v>4405</v>
      </c>
      <c r="B2119" s="16" t="s">
        <v>4406</v>
      </c>
      <c r="C2119" s="16" t="s">
        <v>2308</v>
      </c>
      <c r="D2119" s="19">
        <v>38384</v>
      </c>
      <c r="E2119" s="16" t="s">
        <v>111</v>
      </c>
      <c r="F2119" s="20">
        <v>50</v>
      </c>
      <c r="G2119" s="20">
        <v>0</v>
      </c>
      <c r="H2119" s="20">
        <v>32</v>
      </c>
      <c r="I2119" s="20">
        <v>5</v>
      </c>
      <c r="J2119" s="21">
        <f t="shared" ref="J2119:J2182" si="593">(H2119*12)+I2119</f>
        <v>389</v>
      </c>
      <c r="K2119" s="22">
        <v>601.76</v>
      </c>
      <c r="L2119" s="19">
        <v>44804</v>
      </c>
      <c r="M2119" s="22">
        <v>211.67</v>
      </c>
      <c r="N2119" s="22">
        <v>390.09</v>
      </c>
      <c r="O2119" s="22">
        <f t="shared" ref="O2119:O2182" si="594">+N2119+P2119</f>
        <v>398.10999999999996</v>
      </c>
      <c r="P2119" s="22">
        <v>8.02</v>
      </c>
      <c r="Q2119" s="22">
        <f t="shared" ref="Q2119:Q2182" si="595">+P2119/8</f>
        <v>1.0024999999999999</v>
      </c>
      <c r="R2119" s="22">
        <f t="shared" ref="R2119:R2182" si="596">+Q2119*4</f>
        <v>4.01</v>
      </c>
      <c r="S2119" s="22">
        <f t="shared" ref="S2119:S2182" si="597">+O2119-P2119-R2119</f>
        <v>386.08</v>
      </c>
      <c r="U2119" s="22">
        <v>398.10999999999996</v>
      </c>
      <c r="V2119" s="23">
        <v>45</v>
      </c>
      <c r="W2119" s="41">
        <v>50</v>
      </c>
      <c r="X2119" s="23">
        <f t="shared" ref="X2119:X2182" si="598">+V2119-W2119</f>
        <v>-5</v>
      </c>
      <c r="Y2119" s="24">
        <f t="shared" ref="Y2119:Y2182" si="599">+X2119*12</f>
        <v>-60</v>
      </c>
      <c r="Z2119" s="24">
        <f t="shared" ref="Z2119:Z2182" si="600">+J2119+Y2119+8</f>
        <v>337</v>
      </c>
      <c r="AA2119" s="22">
        <f t="shared" si="592"/>
        <v>1.1813353115727001</v>
      </c>
      <c r="AB2119" s="22">
        <f t="shared" si="591"/>
        <v>14.176023738872402</v>
      </c>
      <c r="AC2119" s="22">
        <f t="shared" si="590"/>
        <v>383.93397626112755</v>
      </c>
      <c r="AD2119" s="22">
        <f t="shared" ref="AD2119:AD2182" si="601">+AC2119-S2119</f>
        <v>-2.1460237388724295</v>
      </c>
      <c r="AE2119" s="24"/>
      <c r="AF2119" s="4">
        <v>14.176023738872402</v>
      </c>
      <c r="AG2119" s="4">
        <v>0</v>
      </c>
      <c r="AH2119" s="4">
        <f t="shared" ref="AH2119:AH2182" si="602">+AF2119+AG2119</f>
        <v>14.176023738872402</v>
      </c>
    </row>
    <row r="2120" spans="1:34">
      <c r="A2120" s="16" t="s">
        <v>4407</v>
      </c>
      <c r="B2120" s="16" t="s">
        <v>4408</v>
      </c>
      <c r="C2120" s="16" t="s">
        <v>2268</v>
      </c>
      <c r="D2120" s="19">
        <v>38384</v>
      </c>
      <c r="E2120" s="16" t="s">
        <v>111</v>
      </c>
      <c r="F2120" s="20">
        <v>50</v>
      </c>
      <c r="G2120" s="20">
        <v>0</v>
      </c>
      <c r="H2120" s="20">
        <v>32</v>
      </c>
      <c r="I2120" s="20">
        <v>5</v>
      </c>
      <c r="J2120" s="21">
        <f t="shared" si="593"/>
        <v>389</v>
      </c>
      <c r="K2120" s="22">
        <v>409.84</v>
      </c>
      <c r="L2120" s="19">
        <v>44804</v>
      </c>
      <c r="M2120" s="22">
        <v>144.16999999999999</v>
      </c>
      <c r="N2120" s="22">
        <v>265.67</v>
      </c>
      <c r="O2120" s="22">
        <f t="shared" si="594"/>
        <v>271.13</v>
      </c>
      <c r="P2120" s="22">
        <v>5.46</v>
      </c>
      <c r="Q2120" s="22">
        <f t="shared" si="595"/>
        <v>0.6825</v>
      </c>
      <c r="R2120" s="22">
        <f t="shared" si="596"/>
        <v>2.73</v>
      </c>
      <c r="S2120" s="22">
        <f t="shared" si="597"/>
        <v>262.94</v>
      </c>
      <c r="U2120" s="22">
        <v>271.13</v>
      </c>
      <c r="V2120" s="23">
        <v>45</v>
      </c>
      <c r="W2120" s="41">
        <v>50</v>
      </c>
      <c r="X2120" s="23">
        <f t="shared" si="598"/>
        <v>-5</v>
      </c>
      <c r="Y2120" s="24">
        <f t="shared" si="599"/>
        <v>-60</v>
      </c>
      <c r="Z2120" s="24">
        <f t="shared" si="600"/>
        <v>337</v>
      </c>
      <c r="AA2120" s="22">
        <f t="shared" si="592"/>
        <v>0.80454005934718098</v>
      </c>
      <c r="AB2120" s="22">
        <f t="shared" si="591"/>
        <v>9.6544807121661727</v>
      </c>
      <c r="AC2120" s="22">
        <f t="shared" si="590"/>
        <v>261.47551928783383</v>
      </c>
      <c r="AD2120" s="22">
        <f t="shared" si="601"/>
        <v>-1.4644807121661643</v>
      </c>
      <c r="AE2120" s="24"/>
      <c r="AF2120" s="4">
        <v>9.6544807121661727</v>
      </c>
      <c r="AG2120" s="4">
        <v>0</v>
      </c>
      <c r="AH2120" s="4">
        <f t="shared" si="602"/>
        <v>9.6544807121661727</v>
      </c>
    </row>
    <row r="2121" spans="1:34">
      <c r="A2121" s="16" t="s">
        <v>4409</v>
      </c>
      <c r="B2121" s="16" t="s">
        <v>4410</v>
      </c>
      <c r="C2121" s="16" t="s">
        <v>2308</v>
      </c>
      <c r="D2121" s="19">
        <v>38412</v>
      </c>
      <c r="E2121" s="16" t="s">
        <v>111</v>
      </c>
      <c r="F2121" s="20">
        <v>50</v>
      </c>
      <c r="G2121" s="20">
        <v>0</v>
      </c>
      <c r="H2121" s="20">
        <v>32</v>
      </c>
      <c r="I2121" s="20">
        <v>6</v>
      </c>
      <c r="J2121" s="21">
        <f t="shared" si="593"/>
        <v>390</v>
      </c>
      <c r="K2121" s="22">
        <v>207.65</v>
      </c>
      <c r="L2121" s="19">
        <v>44804</v>
      </c>
      <c r="M2121" s="22">
        <v>72.63</v>
      </c>
      <c r="N2121" s="22">
        <v>135.02000000000001</v>
      </c>
      <c r="O2121" s="22">
        <f t="shared" si="594"/>
        <v>137.78</v>
      </c>
      <c r="P2121" s="22">
        <v>2.76</v>
      </c>
      <c r="Q2121" s="22">
        <f t="shared" si="595"/>
        <v>0.34499999999999997</v>
      </c>
      <c r="R2121" s="22">
        <f t="shared" si="596"/>
        <v>1.38</v>
      </c>
      <c r="S2121" s="22">
        <f t="shared" si="597"/>
        <v>133.64000000000001</v>
      </c>
      <c r="U2121" s="22">
        <v>137.78</v>
      </c>
      <c r="V2121" s="23">
        <v>45</v>
      </c>
      <c r="W2121" s="41">
        <v>50</v>
      </c>
      <c r="X2121" s="23">
        <f t="shared" si="598"/>
        <v>-5</v>
      </c>
      <c r="Y2121" s="24">
        <f t="shared" si="599"/>
        <v>-60</v>
      </c>
      <c r="Z2121" s="24">
        <f t="shared" si="600"/>
        <v>338</v>
      </c>
      <c r="AA2121" s="22">
        <f t="shared" si="592"/>
        <v>0.40763313609467455</v>
      </c>
      <c r="AB2121" s="22">
        <f t="shared" si="591"/>
        <v>4.8915976331360946</v>
      </c>
      <c r="AC2121" s="22">
        <f t="shared" ref="AC2121:AC2184" si="603">+U2121-AB2121</f>
        <v>132.88840236686391</v>
      </c>
      <c r="AD2121" s="22">
        <f t="shared" si="601"/>
        <v>-0.75159763313610028</v>
      </c>
      <c r="AE2121" s="24"/>
      <c r="AF2121" s="4">
        <v>4.8915976331360946</v>
      </c>
      <c r="AG2121" s="4">
        <v>0</v>
      </c>
      <c r="AH2121" s="4">
        <f t="shared" si="602"/>
        <v>4.8915976331360946</v>
      </c>
    </row>
    <row r="2122" spans="1:34">
      <c r="A2122" s="16" t="s">
        <v>4411</v>
      </c>
      <c r="B2122" s="16" t="s">
        <v>4412</v>
      </c>
      <c r="C2122" s="16" t="s">
        <v>1355</v>
      </c>
      <c r="D2122" s="19">
        <v>38443</v>
      </c>
      <c r="E2122" s="16" t="s">
        <v>111</v>
      </c>
      <c r="F2122" s="20">
        <v>50</v>
      </c>
      <c r="G2122" s="20">
        <v>0</v>
      </c>
      <c r="H2122" s="20">
        <v>32</v>
      </c>
      <c r="I2122" s="20">
        <v>7</v>
      </c>
      <c r="J2122" s="21">
        <f t="shared" si="593"/>
        <v>391</v>
      </c>
      <c r="K2122" s="22">
        <v>304.56</v>
      </c>
      <c r="L2122" s="19">
        <v>44804</v>
      </c>
      <c r="M2122" s="22">
        <v>106.08</v>
      </c>
      <c r="N2122" s="22">
        <v>198.48</v>
      </c>
      <c r="O2122" s="22">
        <f t="shared" si="594"/>
        <v>202.54</v>
      </c>
      <c r="P2122" s="22">
        <v>4.0599999999999996</v>
      </c>
      <c r="Q2122" s="22">
        <f t="shared" si="595"/>
        <v>0.50749999999999995</v>
      </c>
      <c r="R2122" s="22">
        <f t="shared" si="596"/>
        <v>2.0299999999999998</v>
      </c>
      <c r="S2122" s="22">
        <f t="shared" si="597"/>
        <v>196.45</v>
      </c>
      <c r="U2122" s="22">
        <v>202.54</v>
      </c>
      <c r="V2122" s="23">
        <v>45</v>
      </c>
      <c r="W2122" s="41">
        <v>50</v>
      </c>
      <c r="X2122" s="23">
        <f t="shared" si="598"/>
        <v>-5</v>
      </c>
      <c r="Y2122" s="24">
        <f t="shared" si="599"/>
        <v>-60</v>
      </c>
      <c r="Z2122" s="24">
        <f t="shared" si="600"/>
        <v>339</v>
      </c>
      <c r="AA2122" s="22">
        <f t="shared" si="592"/>
        <v>0.59746312684365777</v>
      </c>
      <c r="AB2122" s="22">
        <f t="shared" si="591"/>
        <v>7.1695575221238936</v>
      </c>
      <c r="AC2122" s="22">
        <f t="shared" si="603"/>
        <v>195.37044247787611</v>
      </c>
      <c r="AD2122" s="22">
        <f t="shared" si="601"/>
        <v>-1.0795575221238778</v>
      </c>
      <c r="AE2122" s="24"/>
      <c r="AF2122" s="4">
        <v>7.1695575221238936</v>
      </c>
      <c r="AG2122" s="4">
        <v>0</v>
      </c>
      <c r="AH2122" s="4">
        <f t="shared" si="602"/>
        <v>7.1695575221238936</v>
      </c>
    </row>
    <row r="2123" spans="1:34">
      <c r="A2123" s="16" t="s">
        <v>4413</v>
      </c>
      <c r="B2123" s="16" t="s">
        <v>4414</v>
      </c>
      <c r="C2123" s="16" t="s">
        <v>2308</v>
      </c>
      <c r="D2123" s="19">
        <v>38443</v>
      </c>
      <c r="E2123" s="16" t="s">
        <v>111</v>
      </c>
      <c r="F2123" s="20">
        <v>50</v>
      </c>
      <c r="G2123" s="20">
        <v>0</v>
      </c>
      <c r="H2123" s="20">
        <v>32</v>
      </c>
      <c r="I2123" s="20">
        <v>7</v>
      </c>
      <c r="J2123" s="21">
        <f t="shared" si="593"/>
        <v>391</v>
      </c>
      <c r="K2123" s="22">
        <v>989.56</v>
      </c>
      <c r="L2123" s="19">
        <v>44804</v>
      </c>
      <c r="M2123" s="22">
        <v>344.68</v>
      </c>
      <c r="N2123" s="22">
        <v>644.88</v>
      </c>
      <c r="O2123" s="22">
        <f t="shared" si="594"/>
        <v>658.07</v>
      </c>
      <c r="P2123" s="22">
        <v>13.19</v>
      </c>
      <c r="Q2123" s="22">
        <f t="shared" si="595"/>
        <v>1.6487499999999999</v>
      </c>
      <c r="R2123" s="22">
        <f t="shared" si="596"/>
        <v>6.5949999999999998</v>
      </c>
      <c r="S2123" s="22">
        <f t="shared" si="597"/>
        <v>638.28499999999997</v>
      </c>
      <c r="U2123" s="22">
        <v>658.07</v>
      </c>
      <c r="V2123" s="23">
        <v>45</v>
      </c>
      <c r="W2123" s="41">
        <v>50</v>
      </c>
      <c r="X2123" s="23">
        <f t="shared" si="598"/>
        <v>-5</v>
      </c>
      <c r="Y2123" s="24">
        <f t="shared" si="599"/>
        <v>-60</v>
      </c>
      <c r="Z2123" s="24">
        <f t="shared" si="600"/>
        <v>339</v>
      </c>
      <c r="AA2123" s="22">
        <f t="shared" si="592"/>
        <v>1.9412094395280237</v>
      </c>
      <c r="AB2123" s="22">
        <f t="shared" ref="AB2123:AB2186" si="604">+AA2123*12</f>
        <v>23.294513274336285</v>
      </c>
      <c r="AC2123" s="22">
        <f t="shared" si="603"/>
        <v>634.77548672566377</v>
      </c>
      <c r="AD2123" s="22">
        <f t="shared" si="601"/>
        <v>-3.5095132743362001</v>
      </c>
      <c r="AE2123" s="24"/>
      <c r="AF2123" s="4">
        <v>23.294513274336285</v>
      </c>
      <c r="AG2123" s="4">
        <v>0</v>
      </c>
      <c r="AH2123" s="4">
        <f t="shared" si="602"/>
        <v>23.294513274336285</v>
      </c>
    </row>
    <row r="2124" spans="1:34">
      <c r="A2124" s="16" t="s">
        <v>4415</v>
      </c>
      <c r="B2124" s="16" t="s">
        <v>4416</v>
      </c>
      <c r="C2124" s="16" t="s">
        <v>2387</v>
      </c>
      <c r="D2124" s="19">
        <v>38443</v>
      </c>
      <c r="E2124" s="16" t="s">
        <v>111</v>
      </c>
      <c r="F2124" s="20">
        <v>50</v>
      </c>
      <c r="G2124" s="20">
        <v>0</v>
      </c>
      <c r="H2124" s="20">
        <v>32</v>
      </c>
      <c r="I2124" s="20">
        <v>7</v>
      </c>
      <c r="J2124" s="21">
        <f t="shared" si="593"/>
        <v>391</v>
      </c>
      <c r="K2124" s="22">
        <v>54.29</v>
      </c>
      <c r="L2124" s="19">
        <v>44804</v>
      </c>
      <c r="M2124" s="22">
        <v>18.98</v>
      </c>
      <c r="N2124" s="22">
        <v>35.31</v>
      </c>
      <c r="O2124" s="22">
        <f t="shared" si="594"/>
        <v>36.03</v>
      </c>
      <c r="P2124" s="22">
        <v>0.72</v>
      </c>
      <c r="Q2124" s="22">
        <f t="shared" si="595"/>
        <v>0.09</v>
      </c>
      <c r="R2124" s="22">
        <f t="shared" si="596"/>
        <v>0.36</v>
      </c>
      <c r="S2124" s="22">
        <f t="shared" si="597"/>
        <v>34.950000000000003</v>
      </c>
      <c r="U2124" s="22">
        <v>36.03</v>
      </c>
      <c r="V2124" s="23">
        <v>45</v>
      </c>
      <c r="W2124" s="41">
        <v>50</v>
      </c>
      <c r="X2124" s="23">
        <f t="shared" si="598"/>
        <v>-5</v>
      </c>
      <c r="Y2124" s="24">
        <f t="shared" si="599"/>
        <v>-60</v>
      </c>
      <c r="Z2124" s="24">
        <f t="shared" si="600"/>
        <v>339</v>
      </c>
      <c r="AA2124" s="22">
        <f t="shared" ref="AA2124:AA2187" si="605">+U2124/Z2124</f>
        <v>0.10628318584070796</v>
      </c>
      <c r="AB2124" s="22">
        <f t="shared" si="604"/>
        <v>1.2753982300884956</v>
      </c>
      <c r="AC2124" s="22">
        <f t="shared" si="603"/>
        <v>34.754601769911503</v>
      </c>
      <c r="AD2124" s="22">
        <f t="shared" si="601"/>
        <v>-0.19539823008850021</v>
      </c>
      <c r="AE2124" s="24"/>
      <c r="AF2124" s="4">
        <v>1.2753982300884956</v>
      </c>
      <c r="AG2124" s="4">
        <v>0</v>
      </c>
      <c r="AH2124" s="4">
        <f t="shared" si="602"/>
        <v>1.2753982300884956</v>
      </c>
    </row>
    <row r="2125" spans="1:34">
      <c r="A2125" s="16" t="s">
        <v>4417</v>
      </c>
      <c r="B2125" s="16" t="s">
        <v>4418</v>
      </c>
      <c r="C2125" s="16" t="s">
        <v>2308</v>
      </c>
      <c r="D2125" s="19">
        <v>38473</v>
      </c>
      <c r="E2125" s="16" t="s">
        <v>111</v>
      </c>
      <c r="F2125" s="20">
        <v>50</v>
      </c>
      <c r="G2125" s="20">
        <v>0</v>
      </c>
      <c r="H2125" s="20">
        <v>32</v>
      </c>
      <c r="I2125" s="20">
        <v>8</v>
      </c>
      <c r="J2125" s="21">
        <f t="shared" si="593"/>
        <v>392</v>
      </c>
      <c r="K2125" s="22">
        <v>1015.98</v>
      </c>
      <c r="L2125" s="19">
        <v>44804</v>
      </c>
      <c r="M2125" s="22">
        <v>352.21</v>
      </c>
      <c r="N2125" s="22">
        <v>663.77</v>
      </c>
      <c r="O2125" s="22">
        <f t="shared" si="594"/>
        <v>677.31</v>
      </c>
      <c r="P2125" s="22">
        <v>13.54</v>
      </c>
      <c r="Q2125" s="22">
        <f t="shared" si="595"/>
        <v>1.6924999999999999</v>
      </c>
      <c r="R2125" s="22">
        <f t="shared" si="596"/>
        <v>6.77</v>
      </c>
      <c r="S2125" s="22">
        <f t="shared" si="597"/>
        <v>657</v>
      </c>
      <c r="U2125" s="22">
        <v>677.31</v>
      </c>
      <c r="V2125" s="23">
        <v>45</v>
      </c>
      <c r="W2125" s="41">
        <v>50</v>
      </c>
      <c r="X2125" s="23">
        <f t="shared" si="598"/>
        <v>-5</v>
      </c>
      <c r="Y2125" s="24">
        <f t="shared" si="599"/>
        <v>-60</v>
      </c>
      <c r="Z2125" s="24">
        <f t="shared" si="600"/>
        <v>340</v>
      </c>
      <c r="AA2125" s="22">
        <f t="shared" si="605"/>
        <v>1.9920882352941174</v>
      </c>
      <c r="AB2125" s="22">
        <f t="shared" si="604"/>
        <v>23.905058823529409</v>
      </c>
      <c r="AC2125" s="22">
        <f t="shared" si="603"/>
        <v>653.40494117647052</v>
      </c>
      <c r="AD2125" s="22">
        <f t="shared" si="601"/>
        <v>-3.5950588235294845</v>
      </c>
      <c r="AE2125" s="24"/>
      <c r="AF2125" s="4">
        <v>23.905058823529409</v>
      </c>
      <c r="AG2125" s="4">
        <v>0</v>
      </c>
      <c r="AH2125" s="4">
        <f t="shared" si="602"/>
        <v>23.905058823529409</v>
      </c>
    </row>
    <row r="2126" spans="1:34">
      <c r="A2126" s="16" t="s">
        <v>4419</v>
      </c>
      <c r="B2126" s="16" t="s">
        <v>4420</v>
      </c>
      <c r="C2126" s="16" t="s">
        <v>2308</v>
      </c>
      <c r="D2126" s="19">
        <v>38504</v>
      </c>
      <c r="E2126" s="16" t="s">
        <v>111</v>
      </c>
      <c r="F2126" s="20">
        <v>50</v>
      </c>
      <c r="G2126" s="20">
        <v>0</v>
      </c>
      <c r="H2126" s="20">
        <v>32</v>
      </c>
      <c r="I2126" s="20">
        <v>9</v>
      </c>
      <c r="J2126" s="21">
        <f t="shared" si="593"/>
        <v>393</v>
      </c>
      <c r="K2126" s="22">
        <v>1491.66</v>
      </c>
      <c r="L2126" s="19">
        <v>44804</v>
      </c>
      <c r="M2126" s="22">
        <v>514.57000000000005</v>
      </c>
      <c r="N2126" s="22">
        <v>977.09</v>
      </c>
      <c r="O2126" s="22">
        <f t="shared" si="594"/>
        <v>996.97</v>
      </c>
      <c r="P2126" s="22">
        <v>19.88</v>
      </c>
      <c r="Q2126" s="22">
        <f t="shared" si="595"/>
        <v>2.4849999999999999</v>
      </c>
      <c r="R2126" s="22">
        <f t="shared" si="596"/>
        <v>9.94</v>
      </c>
      <c r="S2126" s="22">
        <f t="shared" si="597"/>
        <v>967.15</v>
      </c>
      <c r="U2126" s="22">
        <v>996.97</v>
      </c>
      <c r="V2126" s="23">
        <v>45</v>
      </c>
      <c r="W2126" s="41">
        <v>50</v>
      </c>
      <c r="X2126" s="23">
        <f t="shared" si="598"/>
        <v>-5</v>
      </c>
      <c r="Y2126" s="24">
        <f t="shared" si="599"/>
        <v>-60</v>
      </c>
      <c r="Z2126" s="24">
        <f t="shared" si="600"/>
        <v>341</v>
      </c>
      <c r="AA2126" s="22">
        <f t="shared" si="605"/>
        <v>2.9236656891495603</v>
      </c>
      <c r="AB2126" s="22">
        <f t="shared" si="604"/>
        <v>35.083988269794723</v>
      </c>
      <c r="AC2126" s="22">
        <f t="shared" si="603"/>
        <v>961.88601173020527</v>
      </c>
      <c r="AD2126" s="22">
        <f t="shared" si="601"/>
        <v>-5.2639882697947087</v>
      </c>
      <c r="AE2126" s="24"/>
      <c r="AF2126" s="4">
        <v>35.083988269794723</v>
      </c>
      <c r="AG2126" s="4">
        <v>0</v>
      </c>
      <c r="AH2126" s="4">
        <f t="shared" si="602"/>
        <v>35.083988269794723</v>
      </c>
    </row>
    <row r="2127" spans="1:34">
      <c r="A2127" s="16" t="s">
        <v>4421</v>
      </c>
      <c r="B2127" s="16" t="s">
        <v>4422</v>
      </c>
      <c r="C2127" s="16" t="s">
        <v>1355</v>
      </c>
      <c r="D2127" s="19">
        <v>38534</v>
      </c>
      <c r="E2127" s="16" t="s">
        <v>111</v>
      </c>
      <c r="F2127" s="20">
        <v>50</v>
      </c>
      <c r="G2127" s="20">
        <v>0</v>
      </c>
      <c r="H2127" s="20">
        <v>32</v>
      </c>
      <c r="I2127" s="20">
        <v>10</v>
      </c>
      <c r="J2127" s="21">
        <f t="shared" si="593"/>
        <v>394</v>
      </c>
      <c r="K2127" s="22">
        <v>376.62</v>
      </c>
      <c r="L2127" s="19">
        <v>44804</v>
      </c>
      <c r="M2127" s="22">
        <v>129.28</v>
      </c>
      <c r="N2127" s="22">
        <v>247.34</v>
      </c>
      <c r="O2127" s="22">
        <f t="shared" si="594"/>
        <v>252.36</v>
      </c>
      <c r="P2127" s="22">
        <v>5.0199999999999996</v>
      </c>
      <c r="Q2127" s="22">
        <f t="shared" si="595"/>
        <v>0.62749999999999995</v>
      </c>
      <c r="R2127" s="22">
        <f t="shared" si="596"/>
        <v>2.5099999999999998</v>
      </c>
      <c r="S2127" s="22">
        <f t="shared" si="597"/>
        <v>244.83</v>
      </c>
      <c r="U2127" s="22">
        <v>252.36</v>
      </c>
      <c r="V2127" s="23">
        <v>45</v>
      </c>
      <c r="W2127" s="41">
        <v>50</v>
      </c>
      <c r="X2127" s="23">
        <f t="shared" si="598"/>
        <v>-5</v>
      </c>
      <c r="Y2127" s="24">
        <f t="shared" si="599"/>
        <v>-60</v>
      </c>
      <c r="Z2127" s="24">
        <f t="shared" si="600"/>
        <v>342</v>
      </c>
      <c r="AA2127" s="22">
        <f t="shared" si="605"/>
        <v>0.73789473684210527</v>
      </c>
      <c r="AB2127" s="22">
        <f t="shared" si="604"/>
        <v>8.8547368421052628</v>
      </c>
      <c r="AC2127" s="22">
        <f t="shared" si="603"/>
        <v>243.50526315789475</v>
      </c>
      <c r="AD2127" s="22">
        <f t="shared" si="601"/>
        <v>-1.324736842105267</v>
      </c>
      <c r="AE2127" s="24"/>
      <c r="AF2127" s="4">
        <v>8.8547368421052628</v>
      </c>
      <c r="AG2127" s="4">
        <v>0</v>
      </c>
      <c r="AH2127" s="4">
        <f t="shared" si="602"/>
        <v>8.8547368421052628</v>
      </c>
    </row>
    <row r="2128" spans="1:34">
      <c r="A2128" s="16" t="s">
        <v>4423</v>
      </c>
      <c r="B2128" s="16" t="s">
        <v>4424</v>
      </c>
      <c r="C2128" s="16" t="s">
        <v>2308</v>
      </c>
      <c r="D2128" s="19">
        <v>38534</v>
      </c>
      <c r="E2128" s="16" t="s">
        <v>111</v>
      </c>
      <c r="F2128" s="20">
        <v>50</v>
      </c>
      <c r="G2128" s="20">
        <v>0</v>
      </c>
      <c r="H2128" s="20">
        <v>32</v>
      </c>
      <c r="I2128" s="20">
        <v>10</v>
      </c>
      <c r="J2128" s="21">
        <f t="shared" si="593"/>
        <v>394</v>
      </c>
      <c r="K2128" s="22">
        <v>1470.8</v>
      </c>
      <c r="L2128" s="19">
        <v>44804</v>
      </c>
      <c r="M2128" s="22">
        <v>505.02</v>
      </c>
      <c r="N2128" s="22">
        <v>965.78</v>
      </c>
      <c r="O2128" s="22">
        <f t="shared" si="594"/>
        <v>985.39</v>
      </c>
      <c r="P2128" s="22">
        <v>19.61</v>
      </c>
      <c r="Q2128" s="22">
        <f t="shared" si="595"/>
        <v>2.4512499999999999</v>
      </c>
      <c r="R2128" s="22">
        <f t="shared" si="596"/>
        <v>9.8049999999999997</v>
      </c>
      <c r="S2128" s="22">
        <f t="shared" si="597"/>
        <v>955.97500000000002</v>
      </c>
      <c r="U2128" s="22">
        <v>985.39</v>
      </c>
      <c r="V2128" s="23">
        <v>45</v>
      </c>
      <c r="W2128" s="41">
        <v>50</v>
      </c>
      <c r="X2128" s="23">
        <f t="shared" si="598"/>
        <v>-5</v>
      </c>
      <c r="Y2128" s="24">
        <f t="shared" si="599"/>
        <v>-60</v>
      </c>
      <c r="Z2128" s="24">
        <f t="shared" si="600"/>
        <v>342</v>
      </c>
      <c r="AA2128" s="22">
        <f t="shared" si="605"/>
        <v>2.8812573099415206</v>
      </c>
      <c r="AB2128" s="22">
        <f t="shared" si="604"/>
        <v>34.575087719298246</v>
      </c>
      <c r="AC2128" s="22">
        <f t="shared" si="603"/>
        <v>950.81491228070172</v>
      </c>
      <c r="AD2128" s="22">
        <f t="shared" si="601"/>
        <v>-5.1600877192983035</v>
      </c>
      <c r="AE2128" s="24"/>
      <c r="AF2128" s="4">
        <v>34.575087719298246</v>
      </c>
      <c r="AG2128" s="4">
        <v>0</v>
      </c>
      <c r="AH2128" s="4">
        <f t="shared" si="602"/>
        <v>34.575087719298246</v>
      </c>
    </row>
    <row r="2129" spans="1:34">
      <c r="A2129" s="16" t="s">
        <v>4425</v>
      </c>
      <c r="B2129" s="16" t="s">
        <v>4426</v>
      </c>
      <c r="C2129" s="16" t="s">
        <v>2308</v>
      </c>
      <c r="D2129" s="19">
        <v>38565</v>
      </c>
      <c r="E2129" s="16" t="s">
        <v>111</v>
      </c>
      <c r="F2129" s="20">
        <v>50</v>
      </c>
      <c r="G2129" s="20">
        <v>0</v>
      </c>
      <c r="H2129" s="20">
        <v>32</v>
      </c>
      <c r="I2129" s="20">
        <v>11</v>
      </c>
      <c r="J2129" s="21">
        <f t="shared" si="593"/>
        <v>395</v>
      </c>
      <c r="K2129" s="22">
        <v>1256.75</v>
      </c>
      <c r="L2129" s="19">
        <v>44804</v>
      </c>
      <c r="M2129" s="22">
        <v>429.48</v>
      </c>
      <c r="N2129" s="22">
        <v>827.27</v>
      </c>
      <c r="O2129" s="22">
        <f t="shared" si="594"/>
        <v>844.03</v>
      </c>
      <c r="P2129" s="22">
        <v>16.760000000000002</v>
      </c>
      <c r="Q2129" s="22">
        <f t="shared" si="595"/>
        <v>2.0950000000000002</v>
      </c>
      <c r="R2129" s="22">
        <f t="shared" si="596"/>
        <v>8.3800000000000008</v>
      </c>
      <c r="S2129" s="22">
        <f t="shared" si="597"/>
        <v>818.89</v>
      </c>
      <c r="U2129" s="22">
        <v>844.03</v>
      </c>
      <c r="V2129" s="23">
        <v>45</v>
      </c>
      <c r="W2129" s="41">
        <v>50</v>
      </c>
      <c r="X2129" s="23">
        <f t="shared" si="598"/>
        <v>-5</v>
      </c>
      <c r="Y2129" s="24">
        <f t="shared" si="599"/>
        <v>-60</v>
      </c>
      <c r="Z2129" s="24">
        <f t="shared" si="600"/>
        <v>343</v>
      </c>
      <c r="AA2129" s="22">
        <f t="shared" si="605"/>
        <v>2.4607288629737609</v>
      </c>
      <c r="AB2129" s="22">
        <f t="shared" si="604"/>
        <v>29.528746355685129</v>
      </c>
      <c r="AC2129" s="22">
        <f t="shared" si="603"/>
        <v>814.50125364431483</v>
      </c>
      <c r="AD2129" s="22">
        <f t="shared" si="601"/>
        <v>-4.3887463556851571</v>
      </c>
      <c r="AE2129" s="24"/>
      <c r="AF2129" s="4">
        <v>29.528746355685129</v>
      </c>
      <c r="AG2129" s="4">
        <v>0</v>
      </c>
      <c r="AH2129" s="4">
        <f t="shared" si="602"/>
        <v>29.528746355685129</v>
      </c>
    </row>
    <row r="2130" spans="1:34">
      <c r="A2130" s="16" t="s">
        <v>4427</v>
      </c>
      <c r="B2130" s="16" t="s">
        <v>4428</v>
      </c>
      <c r="C2130" s="16" t="s">
        <v>2308</v>
      </c>
      <c r="D2130" s="19">
        <v>38596</v>
      </c>
      <c r="E2130" s="16" t="s">
        <v>111</v>
      </c>
      <c r="F2130" s="20">
        <v>50</v>
      </c>
      <c r="G2130" s="20">
        <v>0</v>
      </c>
      <c r="H2130" s="20">
        <v>33</v>
      </c>
      <c r="I2130" s="20">
        <v>0</v>
      </c>
      <c r="J2130" s="21">
        <f t="shared" si="593"/>
        <v>396</v>
      </c>
      <c r="K2130" s="22">
        <v>1797.86</v>
      </c>
      <c r="L2130" s="19">
        <v>44804</v>
      </c>
      <c r="M2130" s="22">
        <v>611.33000000000004</v>
      </c>
      <c r="N2130" s="22">
        <v>1186.53</v>
      </c>
      <c r="O2130" s="22">
        <f t="shared" si="594"/>
        <v>1210.5</v>
      </c>
      <c r="P2130" s="22">
        <v>23.97</v>
      </c>
      <c r="Q2130" s="22">
        <f t="shared" si="595"/>
        <v>2.9962499999999999</v>
      </c>
      <c r="R2130" s="22">
        <f t="shared" si="596"/>
        <v>11.984999999999999</v>
      </c>
      <c r="S2130" s="22">
        <f t="shared" si="597"/>
        <v>1174.5450000000001</v>
      </c>
      <c r="U2130" s="22">
        <v>1210.5</v>
      </c>
      <c r="V2130" s="23">
        <v>45</v>
      </c>
      <c r="W2130" s="41">
        <v>50</v>
      </c>
      <c r="X2130" s="23">
        <f t="shared" si="598"/>
        <v>-5</v>
      </c>
      <c r="Y2130" s="24">
        <f t="shared" si="599"/>
        <v>-60</v>
      </c>
      <c r="Z2130" s="24">
        <f t="shared" si="600"/>
        <v>344</v>
      </c>
      <c r="AA2130" s="22">
        <f t="shared" si="605"/>
        <v>3.5188953488372094</v>
      </c>
      <c r="AB2130" s="22">
        <f t="shared" si="604"/>
        <v>42.226744186046517</v>
      </c>
      <c r="AC2130" s="22">
        <f t="shared" si="603"/>
        <v>1168.2732558139535</v>
      </c>
      <c r="AD2130" s="22">
        <f t="shared" si="601"/>
        <v>-6.2717441860465897</v>
      </c>
      <c r="AE2130" s="24"/>
      <c r="AF2130" s="4">
        <v>42.226744186046517</v>
      </c>
      <c r="AG2130" s="4">
        <v>0</v>
      </c>
      <c r="AH2130" s="4">
        <f t="shared" si="602"/>
        <v>42.226744186046517</v>
      </c>
    </row>
    <row r="2131" spans="1:34">
      <c r="A2131" s="16" t="s">
        <v>4429</v>
      </c>
      <c r="B2131" s="16" t="s">
        <v>4430</v>
      </c>
      <c r="C2131" s="16" t="s">
        <v>2308</v>
      </c>
      <c r="D2131" s="19">
        <v>38626</v>
      </c>
      <c r="E2131" s="16" t="s">
        <v>111</v>
      </c>
      <c r="F2131" s="20">
        <v>50</v>
      </c>
      <c r="G2131" s="20">
        <v>0</v>
      </c>
      <c r="H2131" s="20">
        <v>33</v>
      </c>
      <c r="I2131" s="20">
        <v>1</v>
      </c>
      <c r="J2131" s="21">
        <f t="shared" si="593"/>
        <v>397</v>
      </c>
      <c r="K2131" s="22">
        <v>1488.89</v>
      </c>
      <c r="L2131" s="19">
        <v>44804</v>
      </c>
      <c r="M2131" s="22">
        <v>503.78</v>
      </c>
      <c r="N2131" s="22">
        <v>985.11</v>
      </c>
      <c r="O2131" s="22">
        <f t="shared" si="594"/>
        <v>1004.96</v>
      </c>
      <c r="P2131" s="22">
        <v>19.850000000000001</v>
      </c>
      <c r="Q2131" s="22">
        <f t="shared" si="595"/>
        <v>2.4812500000000002</v>
      </c>
      <c r="R2131" s="22">
        <f t="shared" si="596"/>
        <v>9.9250000000000007</v>
      </c>
      <c r="S2131" s="22">
        <f t="shared" si="597"/>
        <v>975.18500000000006</v>
      </c>
      <c r="U2131" s="22">
        <v>1004.96</v>
      </c>
      <c r="V2131" s="23">
        <v>45</v>
      </c>
      <c r="W2131" s="41">
        <v>50</v>
      </c>
      <c r="X2131" s="23">
        <f t="shared" si="598"/>
        <v>-5</v>
      </c>
      <c r="Y2131" s="24">
        <f t="shared" si="599"/>
        <v>-60</v>
      </c>
      <c r="Z2131" s="24">
        <f t="shared" si="600"/>
        <v>345</v>
      </c>
      <c r="AA2131" s="22">
        <f t="shared" si="605"/>
        <v>2.9129275362318841</v>
      </c>
      <c r="AB2131" s="22">
        <f t="shared" si="604"/>
        <v>34.95513043478261</v>
      </c>
      <c r="AC2131" s="22">
        <f t="shared" si="603"/>
        <v>970.0048695652174</v>
      </c>
      <c r="AD2131" s="22">
        <f t="shared" si="601"/>
        <v>-5.1801304347826544</v>
      </c>
      <c r="AE2131" s="24"/>
      <c r="AF2131" s="4">
        <v>34.95513043478261</v>
      </c>
      <c r="AG2131" s="4">
        <v>0</v>
      </c>
      <c r="AH2131" s="4">
        <f t="shared" si="602"/>
        <v>34.95513043478261</v>
      </c>
    </row>
    <row r="2132" spans="1:34">
      <c r="A2132" s="16" t="s">
        <v>4431</v>
      </c>
      <c r="B2132" s="16" t="s">
        <v>4432</v>
      </c>
      <c r="C2132" s="16" t="s">
        <v>1355</v>
      </c>
      <c r="D2132" s="19">
        <v>38626</v>
      </c>
      <c r="E2132" s="16" t="s">
        <v>111</v>
      </c>
      <c r="F2132" s="20">
        <v>50</v>
      </c>
      <c r="G2132" s="20">
        <v>0</v>
      </c>
      <c r="H2132" s="20">
        <v>33</v>
      </c>
      <c r="I2132" s="20">
        <v>1</v>
      </c>
      <c r="J2132" s="21">
        <f t="shared" si="593"/>
        <v>397</v>
      </c>
      <c r="K2132" s="22">
        <v>133.53</v>
      </c>
      <c r="L2132" s="19">
        <v>44804</v>
      </c>
      <c r="M2132" s="22">
        <v>45.17</v>
      </c>
      <c r="N2132" s="22">
        <v>88.36</v>
      </c>
      <c r="O2132" s="22">
        <f t="shared" si="594"/>
        <v>90.14</v>
      </c>
      <c r="P2132" s="22">
        <v>1.78</v>
      </c>
      <c r="Q2132" s="22">
        <f t="shared" si="595"/>
        <v>0.2225</v>
      </c>
      <c r="R2132" s="22">
        <f t="shared" si="596"/>
        <v>0.89</v>
      </c>
      <c r="S2132" s="22">
        <f t="shared" si="597"/>
        <v>87.47</v>
      </c>
      <c r="U2132" s="22">
        <v>90.14</v>
      </c>
      <c r="V2132" s="23">
        <v>45</v>
      </c>
      <c r="W2132" s="41">
        <v>50</v>
      </c>
      <c r="X2132" s="23">
        <f t="shared" si="598"/>
        <v>-5</v>
      </c>
      <c r="Y2132" s="24">
        <f t="shared" si="599"/>
        <v>-60</v>
      </c>
      <c r="Z2132" s="24">
        <f t="shared" si="600"/>
        <v>345</v>
      </c>
      <c r="AA2132" s="22">
        <f t="shared" si="605"/>
        <v>0.26127536231884058</v>
      </c>
      <c r="AB2132" s="22">
        <f t="shared" si="604"/>
        <v>3.1353043478260867</v>
      </c>
      <c r="AC2132" s="22">
        <f t="shared" si="603"/>
        <v>87.004695652173908</v>
      </c>
      <c r="AD2132" s="22">
        <f t="shared" si="601"/>
        <v>-0.4653043478260912</v>
      </c>
      <c r="AE2132" s="24"/>
      <c r="AF2132" s="4">
        <v>3.1353043478260867</v>
      </c>
      <c r="AG2132" s="4">
        <v>0</v>
      </c>
      <c r="AH2132" s="4">
        <f t="shared" si="602"/>
        <v>3.1353043478260867</v>
      </c>
    </row>
    <row r="2133" spans="1:34">
      <c r="A2133" s="16" t="s">
        <v>4433</v>
      </c>
      <c r="B2133" s="16" t="s">
        <v>4434</v>
      </c>
      <c r="C2133" s="16" t="s">
        <v>2308</v>
      </c>
      <c r="D2133" s="19">
        <v>38657</v>
      </c>
      <c r="E2133" s="16" t="s">
        <v>111</v>
      </c>
      <c r="F2133" s="20">
        <v>50</v>
      </c>
      <c r="G2133" s="20">
        <v>0</v>
      </c>
      <c r="H2133" s="20">
        <v>33</v>
      </c>
      <c r="I2133" s="20">
        <v>2</v>
      </c>
      <c r="J2133" s="21">
        <f t="shared" si="593"/>
        <v>398</v>
      </c>
      <c r="K2133" s="22">
        <v>1655.71</v>
      </c>
      <c r="L2133" s="19">
        <v>44804</v>
      </c>
      <c r="M2133" s="22">
        <v>557.52</v>
      </c>
      <c r="N2133" s="22">
        <v>1098.19</v>
      </c>
      <c r="O2133" s="22">
        <f t="shared" si="594"/>
        <v>1120.27</v>
      </c>
      <c r="P2133" s="22">
        <v>22.08</v>
      </c>
      <c r="Q2133" s="22">
        <f t="shared" si="595"/>
        <v>2.76</v>
      </c>
      <c r="R2133" s="22">
        <f t="shared" si="596"/>
        <v>11.04</v>
      </c>
      <c r="S2133" s="22">
        <f t="shared" si="597"/>
        <v>1087.1500000000001</v>
      </c>
      <c r="U2133" s="22">
        <v>1120.27</v>
      </c>
      <c r="V2133" s="23">
        <v>45</v>
      </c>
      <c r="W2133" s="41">
        <v>50</v>
      </c>
      <c r="X2133" s="23">
        <f t="shared" si="598"/>
        <v>-5</v>
      </c>
      <c r="Y2133" s="24">
        <f t="shared" si="599"/>
        <v>-60</v>
      </c>
      <c r="Z2133" s="24">
        <f t="shared" si="600"/>
        <v>346</v>
      </c>
      <c r="AA2133" s="22">
        <f t="shared" si="605"/>
        <v>3.2377745664739885</v>
      </c>
      <c r="AB2133" s="22">
        <f t="shared" si="604"/>
        <v>38.853294797687866</v>
      </c>
      <c r="AC2133" s="22">
        <f t="shared" si="603"/>
        <v>1081.4167052023122</v>
      </c>
      <c r="AD2133" s="22">
        <f t="shared" si="601"/>
        <v>-5.7332947976879041</v>
      </c>
      <c r="AE2133" s="24"/>
      <c r="AF2133" s="4">
        <v>38.853294797687866</v>
      </c>
      <c r="AG2133" s="4">
        <v>0</v>
      </c>
      <c r="AH2133" s="4">
        <f t="shared" si="602"/>
        <v>38.853294797687866</v>
      </c>
    </row>
    <row r="2134" spans="1:34">
      <c r="A2134" s="16" t="s">
        <v>4435</v>
      </c>
      <c r="B2134" s="16" t="s">
        <v>4436</v>
      </c>
      <c r="C2134" s="16" t="s">
        <v>2308</v>
      </c>
      <c r="D2134" s="19">
        <v>38687</v>
      </c>
      <c r="E2134" s="16" t="s">
        <v>111</v>
      </c>
      <c r="F2134" s="20">
        <v>50</v>
      </c>
      <c r="G2134" s="20">
        <v>0</v>
      </c>
      <c r="H2134" s="20">
        <v>33</v>
      </c>
      <c r="I2134" s="20">
        <v>3</v>
      </c>
      <c r="J2134" s="21">
        <f t="shared" si="593"/>
        <v>399</v>
      </c>
      <c r="K2134" s="22">
        <v>1058.1300000000001</v>
      </c>
      <c r="L2134" s="19">
        <v>44804</v>
      </c>
      <c r="M2134" s="22">
        <v>354.42</v>
      </c>
      <c r="N2134" s="22">
        <v>703.71</v>
      </c>
      <c r="O2134" s="22">
        <f t="shared" si="594"/>
        <v>717.81000000000006</v>
      </c>
      <c r="P2134" s="22">
        <v>14.1</v>
      </c>
      <c r="Q2134" s="22">
        <f t="shared" si="595"/>
        <v>1.7625</v>
      </c>
      <c r="R2134" s="22">
        <f t="shared" si="596"/>
        <v>7.05</v>
      </c>
      <c r="S2134" s="22">
        <f t="shared" si="597"/>
        <v>696.66000000000008</v>
      </c>
      <c r="U2134" s="22">
        <v>717.81000000000006</v>
      </c>
      <c r="V2134" s="23">
        <v>45</v>
      </c>
      <c r="W2134" s="41">
        <v>50</v>
      </c>
      <c r="X2134" s="23">
        <f t="shared" si="598"/>
        <v>-5</v>
      </c>
      <c r="Y2134" s="24">
        <f t="shared" si="599"/>
        <v>-60</v>
      </c>
      <c r="Z2134" s="24">
        <f t="shared" si="600"/>
        <v>347</v>
      </c>
      <c r="AA2134" s="22">
        <f t="shared" si="605"/>
        <v>2.0686167146974066</v>
      </c>
      <c r="AB2134" s="22">
        <f t="shared" si="604"/>
        <v>24.823400576368879</v>
      </c>
      <c r="AC2134" s="22">
        <f t="shared" si="603"/>
        <v>692.98659942363122</v>
      </c>
      <c r="AD2134" s="22">
        <f t="shared" si="601"/>
        <v>-3.6734005763688629</v>
      </c>
      <c r="AE2134" s="24"/>
      <c r="AF2134" s="4">
        <v>24.823400576368879</v>
      </c>
      <c r="AG2134" s="4">
        <v>0</v>
      </c>
      <c r="AH2134" s="4">
        <f t="shared" si="602"/>
        <v>24.823400576368879</v>
      </c>
    </row>
    <row r="2135" spans="1:34">
      <c r="A2135" s="16" t="s">
        <v>4437</v>
      </c>
      <c r="B2135" s="16" t="s">
        <v>4438</v>
      </c>
      <c r="C2135" s="16" t="s">
        <v>1355</v>
      </c>
      <c r="D2135" s="19">
        <v>38718</v>
      </c>
      <c r="E2135" s="16" t="s">
        <v>111</v>
      </c>
      <c r="F2135" s="20">
        <v>50</v>
      </c>
      <c r="G2135" s="20">
        <v>0</v>
      </c>
      <c r="H2135" s="20">
        <v>33</v>
      </c>
      <c r="I2135" s="20">
        <v>4</v>
      </c>
      <c r="J2135" s="21">
        <f t="shared" si="593"/>
        <v>400</v>
      </c>
      <c r="K2135" s="22">
        <v>229.32</v>
      </c>
      <c r="L2135" s="19">
        <v>44804</v>
      </c>
      <c r="M2135" s="22">
        <v>76.48</v>
      </c>
      <c r="N2135" s="22">
        <v>152.84</v>
      </c>
      <c r="O2135" s="22">
        <f t="shared" si="594"/>
        <v>155.9</v>
      </c>
      <c r="P2135" s="22">
        <v>3.06</v>
      </c>
      <c r="Q2135" s="22">
        <f t="shared" si="595"/>
        <v>0.38250000000000001</v>
      </c>
      <c r="R2135" s="22">
        <f t="shared" si="596"/>
        <v>1.53</v>
      </c>
      <c r="S2135" s="22">
        <f t="shared" si="597"/>
        <v>151.31</v>
      </c>
      <c r="U2135" s="22">
        <v>155.9</v>
      </c>
      <c r="V2135" s="23">
        <v>45</v>
      </c>
      <c r="W2135" s="41">
        <v>50</v>
      </c>
      <c r="X2135" s="23">
        <f t="shared" si="598"/>
        <v>-5</v>
      </c>
      <c r="Y2135" s="24">
        <f t="shared" si="599"/>
        <v>-60</v>
      </c>
      <c r="Z2135" s="24">
        <f t="shared" si="600"/>
        <v>348</v>
      </c>
      <c r="AA2135" s="22">
        <f t="shared" si="605"/>
        <v>0.44798850574712645</v>
      </c>
      <c r="AB2135" s="22">
        <f t="shared" si="604"/>
        <v>5.3758620689655174</v>
      </c>
      <c r="AC2135" s="22">
        <f t="shared" si="603"/>
        <v>150.52413793103449</v>
      </c>
      <c r="AD2135" s="22">
        <f t="shared" si="601"/>
        <v>-0.78586206896551403</v>
      </c>
      <c r="AE2135" s="24"/>
      <c r="AF2135" s="4">
        <v>5.3758620689655174</v>
      </c>
      <c r="AG2135" s="4">
        <v>0</v>
      </c>
      <c r="AH2135" s="4">
        <f t="shared" si="602"/>
        <v>5.3758620689655174</v>
      </c>
    </row>
    <row r="2136" spans="1:34">
      <c r="A2136" s="16" t="s">
        <v>4439</v>
      </c>
      <c r="B2136" s="16" t="s">
        <v>4440</v>
      </c>
      <c r="C2136" s="16" t="s">
        <v>2308</v>
      </c>
      <c r="D2136" s="19">
        <v>38718</v>
      </c>
      <c r="E2136" s="16" t="s">
        <v>111</v>
      </c>
      <c r="F2136" s="20">
        <v>50</v>
      </c>
      <c r="G2136" s="20">
        <v>0</v>
      </c>
      <c r="H2136" s="20">
        <v>33</v>
      </c>
      <c r="I2136" s="20">
        <v>4</v>
      </c>
      <c r="J2136" s="21">
        <f t="shared" si="593"/>
        <v>400</v>
      </c>
      <c r="K2136" s="22">
        <v>2161.8200000000002</v>
      </c>
      <c r="L2136" s="19">
        <v>44804</v>
      </c>
      <c r="M2136" s="22">
        <v>720.66</v>
      </c>
      <c r="N2136" s="22">
        <v>1441.16</v>
      </c>
      <c r="O2136" s="22">
        <f t="shared" si="594"/>
        <v>1469.98</v>
      </c>
      <c r="P2136" s="22">
        <v>28.82</v>
      </c>
      <c r="Q2136" s="22">
        <f t="shared" si="595"/>
        <v>3.6025</v>
      </c>
      <c r="R2136" s="22">
        <f t="shared" si="596"/>
        <v>14.41</v>
      </c>
      <c r="S2136" s="22">
        <f t="shared" si="597"/>
        <v>1426.75</v>
      </c>
      <c r="U2136" s="22">
        <v>1469.98</v>
      </c>
      <c r="V2136" s="23">
        <v>45</v>
      </c>
      <c r="W2136" s="41">
        <v>50</v>
      </c>
      <c r="X2136" s="23">
        <f t="shared" si="598"/>
        <v>-5</v>
      </c>
      <c r="Y2136" s="24">
        <f t="shared" si="599"/>
        <v>-60</v>
      </c>
      <c r="Z2136" s="24">
        <f t="shared" si="600"/>
        <v>348</v>
      </c>
      <c r="AA2136" s="22">
        <f t="shared" si="605"/>
        <v>4.2240804597701151</v>
      </c>
      <c r="AB2136" s="22">
        <f t="shared" si="604"/>
        <v>50.688965517241385</v>
      </c>
      <c r="AC2136" s="22">
        <f t="shared" si="603"/>
        <v>1419.2910344827587</v>
      </c>
      <c r="AD2136" s="22">
        <f t="shared" si="601"/>
        <v>-7.4589655172412677</v>
      </c>
      <c r="AE2136" s="24"/>
      <c r="AF2136" s="4">
        <v>50.688965517241385</v>
      </c>
      <c r="AG2136" s="4">
        <v>0</v>
      </c>
      <c r="AH2136" s="4">
        <f t="shared" si="602"/>
        <v>50.688965517241385</v>
      </c>
    </row>
    <row r="2137" spans="1:34">
      <c r="A2137" s="16" t="s">
        <v>4441</v>
      </c>
      <c r="B2137" s="16" t="s">
        <v>4442</v>
      </c>
      <c r="C2137" s="16" t="s">
        <v>2308</v>
      </c>
      <c r="D2137" s="19">
        <v>38749</v>
      </c>
      <c r="E2137" s="16" t="s">
        <v>111</v>
      </c>
      <c r="F2137" s="20">
        <v>50</v>
      </c>
      <c r="G2137" s="20">
        <v>0</v>
      </c>
      <c r="H2137" s="20">
        <v>33</v>
      </c>
      <c r="I2137" s="20">
        <v>5</v>
      </c>
      <c r="J2137" s="21">
        <f t="shared" si="593"/>
        <v>401</v>
      </c>
      <c r="K2137" s="22">
        <v>1074.07</v>
      </c>
      <c r="L2137" s="19">
        <v>44804</v>
      </c>
      <c r="M2137" s="22">
        <v>356.21</v>
      </c>
      <c r="N2137" s="22">
        <v>717.86</v>
      </c>
      <c r="O2137" s="22">
        <f t="shared" si="594"/>
        <v>732.18000000000006</v>
      </c>
      <c r="P2137" s="22">
        <v>14.32</v>
      </c>
      <c r="Q2137" s="22">
        <f t="shared" si="595"/>
        <v>1.79</v>
      </c>
      <c r="R2137" s="22">
        <f t="shared" si="596"/>
        <v>7.16</v>
      </c>
      <c r="S2137" s="22">
        <f t="shared" si="597"/>
        <v>710.7</v>
      </c>
      <c r="U2137" s="22">
        <v>732.18000000000006</v>
      </c>
      <c r="V2137" s="23">
        <v>45</v>
      </c>
      <c r="W2137" s="41">
        <v>50</v>
      </c>
      <c r="X2137" s="23">
        <f t="shared" si="598"/>
        <v>-5</v>
      </c>
      <c r="Y2137" s="24">
        <f t="shared" si="599"/>
        <v>-60</v>
      </c>
      <c r="Z2137" s="24">
        <f t="shared" si="600"/>
        <v>349</v>
      </c>
      <c r="AA2137" s="22">
        <f t="shared" si="605"/>
        <v>2.0979369627507167</v>
      </c>
      <c r="AB2137" s="22">
        <f t="shared" si="604"/>
        <v>25.175243553008599</v>
      </c>
      <c r="AC2137" s="22">
        <f t="shared" si="603"/>
        <v>707.00475644699145</v>
      </c>
      <c r="AD2137" s="22">
        <f t="shared" si="601"/>
        <v>-3.695243553008595</v>
      </c>
      <c r="AE2137" s="24"/>
      <c r="AF2137" s="4">
        <v>25.175243553008599</v>
      </c>
      <c r="AG2137" s="4">
        <v>0</v>
      </c>
      <c r="AH2137" s="4">
        <f t="shared" si="602"/>
        <v>25.175243553008599</v>
      </c>
    </row>
    <row r="2138" spans="1:34">
      <c r="A2138" s="16" t="s">
        <v>4443</v>
      </c>
      <c r="B2138" s="16" t="s">
        <v>4444</v>
      </c>
      <c r="C2138" s="16" t="s">
        <v>2308</v>
      </c>
      <c r="D2138" s="19">
        <v>38777</v>
      </c>
      <c r="E2138" s="16" t="s">
        <v>111</v>
      </c>
      <c r="F2138" s="20">
        <v>50</v>
      </c>
      <c r="G2138" s="20">
        <v>0</v>
      </c>
      <c r="H2138" s="20">
        <v>33</v>
      </c>
      <c r="I2138" s="20">
        <v>6</v>
      </c>
      <c r="J2138" s="21">
        <f t="shared" si="593"/>
        <v>402</v>
      </c>
      <c r="K2138" s="22">
        <v>785.84</v>
      </c>
      <c r="L2138" s="19">
        <v>44804</v>
      </c>
      <c r="M2138" s="22">
        <v>259.38</v>
      </c>
      <c r="N2138" s="22">
        <v>526.46</v>
      </c>
      <c r="O2138" s="22">
        <f t="shared" si="594"/>
        <v>536.94000000000005</v>
      </c>
      <c r="P2138" s="22">
        <v>10.48</v>
      </c>
      <c r="Q2138" s="22">
        <f t="shared" si="595"/>
        <v>1.31</v>
      </c>
      <c r="R2138" s="22">
        <f t="shared" si="596"/>
        <v>5.24</v>
      </c>
      <c r="S2138" s="22">
        <f t="shared" si="597"/>
        <v>521.22</v>
      </c>
      <c r="U2138" s="22">
        <v>536.94000000000005</v>
      </c>
      <c r="V2138" s="23">
        <v>45</v>
      </c>
      <c r="W2138" s="41">
        <v>50</v>
      </c>
      <c r="X2138" s="23">
        <f t="shared" si="598"/>
        <v>-5</v>
      </c>
      <c r="Y2138" s="24">
        <f t="shared" si="599"/>
        <v>-60</v>
      </c>
      <c r="Z2138" s="24">
        <f t="shared" si="600"/>
        <v>350</v>
      </c>
      <c r="AA2138" s="22">
        <f t="shared" si="605"/>
        <v>1.5341142857142858</v>
      </c>
      <c r="AB2138" s="22">
        <f t="shared" si="604"/>
        <v>18.409371428571429</v>
      </c>
      <c r="AC2138" s="22">
        <f t="shared" si="603"/>
        <v>518.53062857142868</v>
      </c>
      <c r="AD2138" s="22">
        <f t="shared" si="601"/>
        <v>-2.6893714285713486</v>
      </c>
      <c r="AE2138" s="24"/>
      <c r="AF2138" s="4">
        <v>18.409371428571429</v>
      </c>
      <c r="AG2138" s="4">
        <v>0</v>
      </c>
      <c r="AH2138" s="4">
        <f t="shared" si="602"/>
        <v>18.409371428571429</v>
      </c>
    </row>
    <row r="2139" spans="1:34">
      <c r="A2139" s="16" t="s">
        <v>4445</v>
      </c>
      <c r="B2139" s="16" t="s">
        <v>4446</v>
      </c>
      <c r="C2139" s="16" t="s">
        <v>1355</v>
      </c>
      <c r="D2139" s="19">
        <v>38808</v>
      </c>
      <c r="E2139" s="16" t="s">
        <v>111</v>
      </c>
      <c r="F2139" s="20">
        <v>50</v>
      </c>
      <c r="G2139" s="20">
        <v>0</v>
      </c>
      <c r="H2139" s="20">
        <v>33</v>
      </c>
      <c r="I2139" s="20">
        <v>7</v>
      </c>
      <c r="J2139" s="21">
        <f t="shared" si="593"/>
        <v>403</v>
      </c>
      <c r="K2139" s="22">
        <v>168.82</v>
      </c>
      <c r="L2139" s="19">
        <v>44804</v>
      </c>
      <c r="M2139" s="22">
        <v>55.44</v>
      </c>
      <c r="N2139" s="22">
        <v>113.38</v>
      </c>
      <c r="O2139" s="22">
        <f t="shared" si="594"/>
        <v>115.63</v>
      </c>
      <c r="P2139" s="22">
        <v>2.25</v>
      </c>
      <c r="Q2139" s="22">
        <f t="shared" si="595"/>
        <v>0.28125</v>
      </c>
      <c r="R2139" s="22">
        <f t="shared" si="596"/>
        <v>1.125</v>
      </c>
      <c r="S2139" s="22">
        <f t="shared" si="597"/>
        <v>112.255</v>
      </c>
      <c r="U2139" s="22">
        <v>115.63</v>
      </c>
      <c r="V2139" s="23">
        <v>45</v>
      </c>
      <c r="W2139" s="41">
        <v>50</v>
      </c>
      <c r="X2139" s="23">
        <f t="shared" si="598"/>
        <v>-5</v>
      </c>
      <c r="Y2139" s="24">
        <f t="shared" si="599"/>
        <v>-60</v>
      </c>
      <c r="Z2139" s="24">
        <f t="shared" si="600"/>
        <v>351</v>
      </c>
      <c r="AA2139" s="22">
        <f t="shared" si="605"/>
        <v>0.32943019943019941</v>
      </c>
      <c r="AB2139" s="22">
        <f t="shared" si="604"/>
        <v>3.9531623931623932</v>
      </c>
      <c r="AC2139" s="22">
        <f t="shared" si="603"/>
        <v>111.67683760683761</v>
      </c>
      <c r="AD2139" s="22">
        <f t="shared" si="601"/>
        <v>-0.57816239316238693</v>
      </c>
      <c r="AE2139" s="24"/>
      <c r="AF2139" s="4">
        <v>3.9531623931623932</v>
      </c>
      <c r="AG2139" s="4">
        <v>0</v>
      </c>
      <c r="AH2139" s="4">
        <f t="shared" si="602"/>
        <v>3.9531623931623932</v>
      </c>
    </row>
    <row r="2140" spans="1:34">
      <c r="A2140" s="16" t="s">
        <v>4447</v>
      </c>
      <c r="B2140" s="16" t="s">
        <v>4448</v>
      </c>
      <c r="C2140" s="16" t="s">
        <v>2308</v>
      </c>
      <c r="D2140" s="19">
        <v>38808</v>
      </c>
      <c r="E2140" s="16" t="s">
        <v>111</v>
      </c>
      <c r="F2140" s="20">
        <v>50</v>
      </c>
      <c r="G2140" s="20">
        <v>0</v>
      </c>
      <c r="H2140" s="20">
        <v>33</v>
      </c>
      <c r="I2140" s="20">
        <v>7</v>
      </c>
      <c r="J2140" s="21">
        <f t="shared" si="593"/>
        <v>403</v>
      </c>
      <c r="K2140" s="22">
        <v>1048.83</v>
      </c>
      <c r="L2140" s="19">
        <v>44804</v>
      </c>
      <c r="M2140" s="22">
        <v>344.42</v>
      </c>
      <c r="N2140" s="22">
        <v>704.41</v>
      </c>
      <c r="O2140" s="22">
        <f t="shared" si="594"/>
        <v>718.39</v>
      </c>
      <c r="P2140" s="22">
        <v>13.98</v>
      </c>
      <c r="Q2140" s="22">
        <f t="shared" si="595"/>
        <v>1.7475000000000001</v>
      </c>
      <c r="R2140" s="22">
        <f t="shared" si="596"/>
        <v>6.99</v>
      </c>
      <c r="S2140" s="22">
        <f t="shared" si="597"/>
        <v>697.42</v>
      </c>
      <c r="U2140" s="22">
        <v>718.39</v>
      </c>
      <c r="V2140" s="23">
        <v>45</v>
      </c>
      <c r="W2140" s="41">
        <v>50</v>
      </c>
      <c r="X2140" s="23">
        <f t="shared" si="598"/>
        <v>-5</v>
      </c>
      <c r="Y2140" s="24">
        <f t="shared" si="599"/>
        <v>-60</v>
      </c>
      <c r="Z2140" s="24">
        <f t="shared" si="600"/>
        <v>351</v>
      </c>
      <c r="AA2140" s="22">
        <f t="shared" si="605"/>
        <v>2.0466951566951566</v>
      </c>
      <c r="AB2140" s="22">
        <f t="shared" si="604"/>
        <v>24.56034188034188</v>
      </c>
      <c r="AC2140" s="22">
        <f t="shared" si="603"/>
        <v>693.82965811965812</v>
      </c>
      <c r="AD2140" s="22">
        <f t="shared" si="601"/>
        <v>-3.590341880341839</v>
      </c>
      <c r="AE2140" s="24"/>
      <c r="AF2140" s="4">
        <v>24.56034188034188</v>
      </c>
      <c r="AG2140" s="4">
        <v>0</v>
      </c>
      <c r="AH2140" s="4">
        <f t="shared" si="602"/>
        <v>24.56034188034188</v>
      </c>
    </row>
    <row r="2141" spans="1:34">
      <c r="A2141" s="16" t="s">
        <v>4449</v>
      </c>
      <c r="B2141" s="16" t="s">
        <v>4450</v>
      </c>
      <c r="C2141" s="16" t="s">
        <v>2308</v>
      </c>
      <c r="D2141" s="19">
        <v>38838</v>
      </c>
      <c r="E2141" s="16" t="s">
        <v>111</v>
      </c>
      <c r="F2141" s="20">
        <v>50</v>
      </c>
      <c r="G2141" s="20">
        <v>0</v>
      </c>
      <c r="H2141" s="20">
        <v>33</v>
      </c>
      <c r="I2141" s="20">
        <v>8</v>
      </c>
      <c r="J2141" s="21">
        <f t="shared" si="593"/>
        <v>404</v>
      </c>
      <c r="K2141" s="22">
        <v>1995.16</v>
      </c>
      <c r="L2141" s="19">
        <v>44804</v>
      </c>
      <c r="M2141" s="22">
        <v>651.71</v>
      </c>
      <c r="N2141" s="22">
        <v>1343.45</v>
      </c>
      <c r="O2141" s="22">
        <f t="shared" si="594"/>
        <v>1370.05</v>
      </c>
      <c r="P2141" s="22">
        <v>26.6</v>
      </c>
      <c r="Q2141" s="22">
        <f t="shared" si="595"/>
        <v>3.3250000000000002</v>
      </c>
      <c r="R2141" s="22">
        <f t="shared" si="596"/>
        <v>13.3</v>
      </c>
      <c r="S2141" s="22">
        <f t="shared" si="597"/>
        <v>1330.15</v>
      </c>
      <c r="U2141" s="22">
        <v>1370.05</v>
      </c>
      <c r="V2141" s="23">
        <v>45</v>
      </c>
      <c r="W2141" s="41">
        <v>50</v>
      </c>
      <c r="X2141" s="23">
        <f t="shared" si="598"/>
        <v>-5</v>
      </c>
      <c r="Y2141" s="24">
        <f t="shared" si="599"/>
        <v>-60</v>
      </c>
      <c r="Z2141" s="24">
        <f t="shared" si="600"/>
        <v>352</v>
      </c>
      <c r="AA2141" s="22">
        <f t="shared" si="605"/>
        <v>3.8921874999999999</v>
      </c>
      <c r="AB2141" s="22">
        <f t="shared" si="604"/>
        <v>46.706249999999997</v>
      </c>
      <c r="AC2141" s="22">
        <f t="shared" si="603"/>
        <v>1323.34375</v>
      </c>
      <c r="AD2141" s="22">
        <f t="shared" si="601"/>
        <v>-6.8062500000000909</v>
      </c>
      <c r="AE2141" s="24"/>
      <c r="AF2141" s="4">
        <v>46.706249999999997</v>
      </c>
      <c r="AG2141" s="4">
        <v>0</v>
      </c>
      <c r="AH2141" s="4">
        <f t="shared" si="602"/>
        <v>46.706249999999997</v>
      </c>
    </row>
    <row r="2142" spans="1:34">
      <c r="A2142" s="16" t="s">
        <v>4451</v>
      </c>
      <c r="B2142" s="16" t="s">
        <v>4452</v>
      </c>
      <c r="C2142" s="16" t="s">
        <v>2308</v>
      </c>
      <c r="D2142" s="19">
        <v>38869</v>
      </c>
      <c r="E2142" s="16" t="s">
        <v>111</v>
      </c>
      <c r="F2142" s="20">
        <v>50</v>
      </c>
      <c r="G2142" s="20">
        <v>0</v>
      </c>
      <c r="H2142" s="20">
        <v>33</v>
      </c>
      <c r="I2142" s="20">
        <v>9</v>
      </c>
      <c r="J2142" s="21">
        <f t="shared" si="593"/>
        <v>405</v>
      </c>
      <c r="K2142" s="22">
        <v>1601.97</v>
      </c>
      <c r="L2142" s="19">
        <v>44804</v>
      </c>
      <c r="M2142" s="22">
        <v>520.65</v>
      </c>
      <c r="N2142" s="22">
        <v>1081.32</v>
      </c>
      <c r="O2142" s="22">
        <f t="shared" si="594"/>
        <v>1102.6799999999998</v>
      </c>
      <c r="P2142" s="22">
        <v>21.36</v>
      </c>
      <c r="Q2142" s="22">
        <f t="shared" si="595"/>
        <v>2.67</v>
      </c>
      <c r="R2142" s="22">
        <f t="shared" si="596"/>
        <v>10.68</v>
      </c>
      <c r="S2142" s="22">
        <f t="shared" si="597"/>
        <v>1070.6399999999999</v>
      </c>
      <c r="U2142" s="22">
        <v>1102.6799999999998</v>
      </c>
      <c r="V2142" s="23">
        <v>45</v>
      </c>
      <c r="W2142" s="41">
        <v>50</v>
      </c>
      <c r="X2142" s="23">
        <f t="shared" si="598"/>
        <v>-5</v>
      </c>
      <c r="Y2142" s="24">
        <f t="shared" si="599"/>
        <v>-60</v>
      </c>
      <c r="Z2142" s="24">
        <f t="shared" si="600"/>
        <v>353</v>
      </c>
      <c r="AA2142" s="22">
        <f t="shared" si="605"/>
        <v>3.1237393767705379</v>
      </c>
      <c r="AB2142" s="22">
        <f t="shared" si="604"/>
        <v>37.484872521246459</v>
      </c>
      <c r="AC2142" s="22">
        <f t="shared" si="603"/>
        <v>1065.1951274787534</v>
      </c>
      <c r="AD2142" s="22">
        <f t="shared" si="601"/>
        <v>-5.4448725212464524</v>
      </c>
      <c r="AE2142" s="24"/>
      <c r="AF2142" s="4">
        <v>37.484872521246459</v>
      </c>
      <c r="AG2142" s="4">
        <v>0</v>
      </c>
      <c r="AH2142" s="4">
        <f t="shared" si="602"/>
        <v>37.484872521246459</v>
      </c>
    </row>
    <row r="2143" spans="1:34">
      <c r="A2143" s="16" t="s">
        <v>4453</v>
      </c>
      <c r="B2143" s="16" t="s">
        <v>4454</v>
      </c>
      <c r="C2143" s="16" t="s">
        <v>2308</v>
      </c>
      <c r="D2143" s="19">
        <v>38899</v>
      </c>
      <c r="E2143" s="16" t="s">
        <v>111</v>
      </c>
      <c r="F2143" s="20">
        <v>50</v>
      </c>
      <c r="G2143" s="20">
        <v>0</v>
      </c>
      <c r="H2143" s="20">
        <v>33</v>
      </c>
      <c r="I2143" s="20">
        <v>10</v>
      </c>
      <c r="J2143" s="21">
        <f t="shared" si="593"/>
        <v>406</v>
      </c>
      <c r="K2143" s="22">
        <v>1999.69</v>
      </c>
      <c r="L2143" s="19">
        <v>44804</v>
      </c>
      <c r="M2143" s="22">
        <v>646.51</v>
      </c>
      <c r="N2143" s="22">
        <v>1353.18</v>
      </c>
      <c r="O2143" s="22">
        <f t="shared" si="594"/>
        <v>1379.8400000000001</v>
      </c>
      <c r="P2143" s="22">
        <v>26.66</v>
      </c>
      <c r="Q2143" s="22">
        <f t="shared" si="595"/>
        <v>3.3325</v>
      </c>
      <c r="R2143" s="22">
        <f t="shared" si="596"/>
        <v>13.33</v>
      </c>
      <c r="S2143" s="22">
        <f t="shared" si="597"/>
        <v>1339.8500000000001</v>
      </c>
      <c r="U2143" s="22">
        <v>1379.8400000000001</v>
      </c>
      <c r="V2143" s="23">
        <v>45</v>
      </c>
      <c r="W2143" s="41">
        <v>50</v>
      </c>
      <c r="X2143" s="23">
        <f t="shared" si="598"/>
        <v>-5</v>
      </c>
      <c r="Y2143" s="24">
        <f t="shared" si="599"/>
        <v>-60</v>
      </c>
      <c r="Z2143" s="24">
        <f t="shared" si="600"/>
        <v>354</v>
      </c>
      <c r="AA2143" s="22">
        <f t="shared" si="605"/>
        <v>3.8978531073446332</v>
      </c>
      <c r="AB2143" s="22">
        <f t="shared" si="604"/>
        <v>46.774237288135595</v>
      </c>
      <c r="AC2143" s="22">
        <f t="shared" si="603"/>
        <v>1333.0657627118646</v>
      </c>
      <c r="AD2143" s="22">
        <f t="shared" si="601"/>
        <v>-6.7842372881355004</v>
      </c>
      <c r="AE2143" s="24"/>
      <c r="AF2143" s="4">
        <v>46.774237288135595</v>
      </c>
      <c r="AG2143" s="4">
        <v>0</v>
      </c>
      <c r="AH2143" s="4">
        <f t="shared" si="602"/>
        <v>46.774237288135595</v>
      </c>
    </row>
    <row r="2144" spans="1:34">
      <c r="A2144" s="16" t="s">
        <v>4455</v>
      </c>
      <c r="B2144" s="16" t="s">
        <v>4456</v>
      </c>
      <c r="C2144" s="16" t="s">
        <v>1355</v>
      </c>
      <c r="D2144" s="19">
        <v>38899</v>
      </c>
      <c r="E2144" s="16" t="s">
        <v>111</v>
      </c>
      <c r="F2144" s="20">
        <v>50</v>
      </c>
      <c r="G2144" s="20">
        <v>0</v>
      </c>
      <c r="H2144" s="20">
        <v>33</v>
      </c>
      <c r="I2144" s="20">
        <v>10</v>
      </c>
      <c r="J2144" s="21">
        <f t="shared" si="593"/>
        <v>406</v>
      </c>
      <c r="K2144" s="22">
        <v>183.16</v>
      </c>
      <c r="L2144" s="19">
        <v>44804</v>
      </c>
      <c r="M2144" s="22">
        <v>59.18</v>
      </c>
      <c r="N2144" s="22">
        <v>123.98</v>
      </c>
      <c r="O2144" s="22">
        <f t="shared" si="594"/>
        <v>126.42</v>
      </c>
      <c r="P2144" s="22">
        <v>2.44</v>
      </c>
      <c r="Q2144" s="22">
        <f t="shared" si="595"/>
        <v>0.30499999999999999</v>
      </c>
      <c r="R2144" s="22">
        <f t="shared" si="596"/>
        <v>1.22</v>
      </c>
      <c r="S2144" s="22">
        <f t="shared" si="597"/>
        <v>122.76</v>
      </c>
      <c r="U2144" s="22">
        <v>126.42</v>
      </c>
      <c r="V2144" s="23">
        <v>45</v>
      </c>
      <c r="W2144" s="41">
        <v>50</v>
      </c>
      <c r="X2144" s="23">
        <f t="shared" si="598"/>
        <v>-5</v>
      </c>
      <c r="Y2144" s="24">
        <f t="shared" si="599"/>
        <v>-60</v>
      </c>
      <c r="Z2144" s="24">
        <f t="shared" si="600"/>
        <v>354</v>
      </c>
      <c r="AA2144" s="22">
        <f t="shared" si="605"/>
        <v>0.35711864406779664</v>
      </c>
      <c r="AB2144" s="22">
        <f t="shared" si="604"/>
        <v>4.2854237288135595</v>
      </c>
      <c r="AC2144" s="22">
        <f t="shared" si="603"/>
        <v>122.13457627118645</v>
      </c>
      <c r="AD2144" s="22">
        <f t="shared" si="601"/>
        <v>-0.62542372881355845</v>
      </c>
      <c r="AE2144" s="24"/>
      <c r="AF2144" s="4">
        <v>4.2854237288135595</v>
      </c>
      <c r="AG2144" s="4">
        <v>0</v>
      </c>
      <c r="AH2144" s="4">
        <f t="shared" si="602"/>
        <v>4.2854237288135595</v>
      </c>
    </row>
    <row r="2145" spans="1:34">
      <c r="A2145" s="16" t="s">
        <v>4457</v>
      </c>
      <c r="B2145" s="16" t="s">
        <v>4458</v>
      </c>
      <c r="C2145" s="16" t="s">
        <v>2308</v>
      </c>
      <c r="D2145" s="19">
        <v>38930</v>
      </c>
      <c r="E2145" s="16" t="s">
        <v>111</v>
      </c>
      <c r="F2145" s="20">
        <v>50</v>
      </c>
      <c r="G2145" s="20">
        <v>0</v>
      </c>
      <c r="H2145" s="20">
        <v>33</v>
      </c>
      <c r="I2145" s="20">
        <v>11</v>
      </c>
      <c r="J2145" s="21">
        <f t="shared" si="593"/>
        <v>407</v>
      </c>
      <c r="K2145" s="22">
        <v>1893.99</v>
      </c>
      <c r="L2145" s="19">
        <v>44804</v>
      </c>
      <c r="M2145" s="22">
        <v>609.24</v>
      </c>
      <c r="N2145" s="22">
        <v>1284.75</v>
      </c>
      <c r="O2145" s="22">
        <f t="shared" si="594"/>
        <v>1310</v>
      </c>
      <c r="P2145" s="22">
        <v>25.25</v>
      </c>
      <c r="Q2145" s="22">
        <f t="shared" si="595"/>
        <v>3.15625</v>
      </c>
      <c r="R2145" s="22">
        <f t="shared" si="596"/>
        <v>12.625</v>
      </c>
      <c r="S2145" s="22">
        <f t="shared" si="597"/>
        <v>1272.125</v>
      </c>
      <c r="U2145" s="22">
        <v>1310</v>
      </c>
      <c r="V2145" s="23">
        <v>45</v>
      </c>
      <c r="W2145" s="41">
        <v>50</v>
      </c>
      <c r="X2145" s="23">
        <f t="shared" si="598"/>
        <v>-5</v>
      </c>
      <c r="Y2145" s="24">
        <f t="shared" si="599"/>
        <v>-60</v>
      </c>
      <c r="Z2145" s="24">
        <f t="shared" si="600"/>
        <v>355</v>
      </c>
      <c r="AA2145" s="22">
        <f t="shared" si="605"/>
        <v>3.6901408450704225</v>
      </c>
      <c r="AB2145" s="22">
        <f t="shared" si="604"/>
        <v>44.281690140845072</v>
      </c>
      <c r="AC2145" s="22">
        <f t="shared" si="603"/>
        <v>1265.7183098591549</v>
      </c>
      <c r="AD2145" s="22">
        <f t="shared" si="601"/>
        <v>-6.4066901408450576</v>
      </c>
      <c r="AE2145" s="24"/>
      <c r="AF2145" s="4">
        <v>44.281690140845072</v>
      </c>
      <c r="AG2145" s="4">
        <v>0</v>
      </c>
      <c r="AH2145" s="4">
        <f t="shared" si="602"/>
        <v>44.281690140845072</v>
      </c>
    </row>
    <row r="2146" spans="1:34">
      <c r="A2146" s="16" t="s">
        <v>4459</v>
      </c>
      <c r="B2146" s="16" t="s">
        <v>4460</v>
      </c>
      <c r="C2146" s="16" t="s">
        <v>2308</v>
      </c>
      <c r="D2146" s="19">
        <v>38961</v>
      </c>
      <c r="E2146" s="16" t="s">
        <v>111</v>
      </c>
      <c r="F2146" s="20">
        <v>50</v>
      </c>
      <c r="G2146" s="20">
        <v>0</v>
      </c>
      <c r="H2146" s="20">
        <v>34</v>
      </c>
      <c r="I2146" s="20">
        <v>0</v>
      </c>
      <c r="J2146" s="21">
        <f t="shared" si="593"/>
        <v>408</v>
      </c>
      <c r="K2146" s="22">
        <v>1004.81</v>
      </c>
      <c r="L2146" s="19">
        <v>44804</v>
      </c>
      <c r="M2146" s="22">
        <v>321.61</v>
      </c>
      <c r="N2146" s="22">
        <v>683.2</v>
      </c>
      <c r="O2146" s="22">
        <f t="shared" si="594"/>
        <v>696.6</v>
      </c>
      <c r="P2146" s="22">
        <v>13.4</v>
      </c>
      <c r="Q2146" s="22">
        <f t="shared" si="595"/>
        <v>1.675</v>
      </c>
      <c r="R2146" s="22">
        <f t="shared" si="596"/>
        <v>6.7</v>
      </c>
      <c r="S2146" s="22">
        <f t="shared" si="597"/>
        <v>676.5</v>
      </c>
      <c r="U2146" s="22">
        <v>696.6</v>
      </c>
      <c r="V2146" s="23">
        <v>45</v>
      </c>
      <c r="W2146" s="41">
        <v>50</v>
      </c>
      <c r="X2146" s="23">
        <f t="shared" si="598"/>
        <v>-5</v>
      </c>
      <c r="Y2146" s="24">
        <f t="shared" si="599"/>
        <v>-60</v>
      </c>
      <c r="Z2146" s="24">
        <f t="shared" si="600"/>
        <v>356</v>
      </c>
      <c r="AA2146" s="22">
        <f t="shared" si="605"/>
        <v>1.9567415730337079</v>
      </c>
      <c r="AB2146" s="22">
        <f t="shared" si="604"/>
        <v>23.480898876404495</v>
      </c>
      <c r="AC2146" s="22">
        <f t="shared" si="603"/>
        <v>673.11910112359556</v>
      </c>
      <c r="AD2146" s="22">
        <f t="shared" si="601"/>
        <v>-3.3808988764044443</v>
      </c>
      <c r="AE2146" s="24"/>
      <c r="AF2146" s="4">
        <v>23.480898876404495</v>
      </c>
      <c r="AG2146" s="4">
        <v>0</v>
      </c>
      <c r="AH2146" s="4">
        <f t="shared" si="602"/>
        <v>23.480898876404495</v>
      </c>
    </row>
    <row r="2147" spans="1:34">
      <c r="A2147" s="16" t="s">
        <v>4461</v>
      </c>
      <c r="B2147" s="16" t="s">
        <v>4462</v>
      </c>
      <c r="C2147" s="16" t="s">
        <v>2268</v>
      </c>
      <c r="D2147" s="19">
        <v>38961</v>
      </c>
      <c r="E2147" s="16" t="s">
        <v>111</v>
      </c>
      <c r="F2147" s="20">
        <v>50</v>
      </c>
      <c r="G2147" s="20">
        <v>0</v>
      </c>
      <c r="H2147" s="20">
        <v>34</v>
      </c>
      <c r="I2147" s="20">
        <v>0</v>
      </c>
      <c r="J2147" s="21">
        <f t="shared" si="593"/>
        <v>408</v>
      </c>
      <c r="K2147" s="22">
        <v>251.95</v>
      </c>
      <c r="L2147" s="19">
        <v>44804</v>
      </c>
      <c r="M2147" s="22">
        <v>80.64</v>
      </c>
      <c r="N2147" s="22">
        <v>171.31</v>
      </c>
      <c r="O2147" s="22">
        <f t="shared" si="594"/>
        <v>174.67000000000002</v>
      </c>
      <c r="P2147" s="22">
        <v>3.36</v>
      </c>
      <c r="Q2147" s="22">
        <f t="shared" si="595"/>
        <v>0.42</v>
      </c>
      <c r="R2147" s="22">
        <f t="shared" si="596"/>
        <v>1.68</v>
      </c>
      <c r="S2147" s="22">
        <f t="shared" si="597"/>
        <v>169.63</v>
      </c>
      <c r="U2147" s="22">
        <v>174.67000000000002</v>
      </c>
      <c r="V2147" s="23">
        <v>45</v>
      </c>
      <c r="W2147" s="41">
        <v>50</v>
      </c>
      <c r="X2147" s="23">
        <f t="shared" si="598"/>
        <v>-5</v>
      </c>
      <c r="Y2147" s="24">
        <f t="shared" si="599"/>
        <v>-60</v>
      </c>
      <c r="Z2147" s="24">
        <f t="shared" si="600"/>
        <v>356</v>
      </c>
      <c r="AA2147" s="22">
        <f t="shared" si="605"/>
        <v>0.49064606741573036</v>
      </c>
      <c r="AB2147" s="22">
        <f t="shared" si="604"/>
        <v>5.8877528089887647</v>
      </c>
      <c r="AC2147" s="22">
        <f t="shared" si="603"/>
        <v>168.78224719101127</v>
      </c>
      <c r="AD2147" s="22">
        <f t="shared" si="601"/>
        <v>-0.84775280898873007</v>
      </c>
      <c r="AE2147" s="24"/>
      <c r="AF2147" s="4">
        <v>5.8877528089887647</v>
      </c>
      <c r="AG2147" s="4">
        <v>0</v>
      </c>
      <c r="AH2147" s="4">
        <f t="shared" si="602"/>
        <v>5.8877528089887647</v>
      </c>
    </row>
    <row r="2148" spans="1:34">
      <c r="A2148" s="16" t="s">
        <v>4463</v>
      </c>
      <c r="B2148" s="16" t="s">
        <v>4464</v>
      </c>
      <c r="C2148" s="16" t="s">
        <v>2436</v>
      </c>
      <c r="D2148" s="19">
        <v>38991</v>
      </c>
      <c r="E2148" s="16" t="s">
        <v>111</v>
      </c>
      <c r="F2148" s="20">
        <v>50</v>
      </c>
      <c r="G2148" s="20">
        <v>0</v>
      </c>
      <c r="H2148" s="20">
        <v>34</v>
      </c>
      <c r="I2148" s="20">
        <v>1</v>
      </c>
      <c r="J2148" s="21">
        <f t="shared" si="593"/>
        <v>409</v>
      </c>
      <c r="K2148" s="22">
        <v>240.34</v>
      </c>
      <c r="L2148" s="19">
        <v>44804</v>
      </c>
      <c r="M2148" s="22">
        <v>76.55</v>
      </c>
      <c r="N2148" s="22">
        <v>163.79</v>
      </c>
      <c r="O2148" s="22">
        <f t="shared" si="594"/>
        <v>166.98999999999998</v>
      </c>
      <c r="P2148" s="22">
        <v>3.2</v>
      </c>
      <c r="Q2148" s="22">
        <f t="shared" si="595"/>
        <v>0.4</v>
      </c>
      <c r="R2148" s="22">
        <f t="shared" si="596"/>
        <v>1.6</v>
      </c>
      <c r="S2148" s="22">
        <f t="shared" si="597"/>
        <v>162.19</v>
      </c>
      <c r="U2148" s="22">
        <v>166.98999999999998</v>
      </c>
      <c r="V2148" s="23">
        <v>45</v>
      </c>
      <c r="W2148" s="41">
        <v>50</v>
      </c>
      <c r="X2148" s="23">
        <f t="shared" si="598"/>
        <v>-5</v>
      </c>
      <c r="Y2148" s="24">
        <f t="shared" si="599"/>
        <v>-60</v>
      </c>
      <c r="Z2148" s="24">
        <f t="shared" si="600"/>
        <v>357</v>
      </c>
      <c r="AA2148" s="22">
        <f t="shared" si="605"/>
        <v>0.46775910364145651</v>
      </c>
      <c r="AB2148" s="22">
        <f t="shared" si="604"/>
        <v>5.6131092436974779</v>
      </c>
      <c r="AC2148" s="22">
        <f t="shared" si="603"/>
        <v>161.37689075630252</v>
      </c>
      <c r="AD2148" s="22">
        <f t="shared" si="601"/>
        <v>-0.8131092436974825</v>
      </c>
      <c r="AE2148" s="24"/>
      <c r="AF2148" s="4">
        <v>5.6131092436974779</v>
      </c>
      <c r="AG2148" s="4">
        <v>0</v>
      </c>
      <c r="AH2148" s="4">
        <f t="shared" si="602"/>
        <v>5.6131092436974779</v>
      </c>
    </row>
    <row r="2149" spans="1:34">
      <c r="A2149" s="16" t="s">
        <v>4465</v>
      </c>
      <c r="B2149" s="16" t="s">
        <v>4466</v>
      </c>
      <c r="C2149" s="16" t="s">
        <v>1355</v>
      </c>
      <c r="D2149" s="19">
        <v>38991</v>
      </c>
      <c r="E2149" s="16" t="s">
        <v>111</v>
      </c>
      <c r="F2149" s="20">
        <v>50</v>
      </c>
      <c r="G2149" s="20">
        <v>0</v>
      </c>
      <c r="H2149" s="20">
        <v>34</v>
      </c>
      <c r="I2149" s="20">
        <v>1</v>
      </c>
      <c r="J2149" s="21">
        <f t="shared" si="593"/>
        <v>409</v>
      </c>
      <c r="K2149" s="22">
        <v>120.48</v>
      </c>
      <c r="L2149" s="19">
        <v>44804</v>
      </c>
      <c r="M2149" s="22">
        <v>38.35</v>
      </c>
      <c r="N2149" s="22">
        <v>82.13</v>
      </c>
      <c r="O2149" s="22">
        <f t="shared" si="594"/>
        <v>83.72999999999999</v>
      </c>
      <c r="P2149" s="22">
        <v>1.6</v>
      </c>
      <c r="Q2149" s="22">
        <f t="shared" si="595"/>
        <v>0.2</v>
      </c>
      <c r="R2149" s="22">
        <f t="shared" si="596"/>
        <v>0.8</v>
      </c>
      <c r="S2149" s="22">
        <f t="shared" si="597"/>
        <v>81.33</v>
      </c>
      <c r="U2149" s="22">
        <v>83.72999999999999</v>
      </c>
      <c r="V2149" s="23">
        <v>45</v>
      </c>
      <c r="W2149" s="41">
        <v>50</v>
      </c>
      <c r="X2149" s="23">
        <f t="shared" si="598"/>
        <v>-5</v>
      </c>
      <c r="Y2149" s="24">
        <f t="shared" si="599"/>
        <v>-60</v>
      </c>
      <c r="Z2149" s="24">
        <f t="shared" si="600"/>
        <v>357</v>
      </c>
      <c r="AA2149" s="22">
        <f t="shared" si="605"/>
        <v>0.2345378151260504</v>
      </c>
      <c r="AB2149" s="22">
        <f t="shared" si="604"/>
        <v>2.8144537815126047</v>
      </c>
      <c r="AC2149" s="22">
        <f t="shared" si="603"/>
        <v>80.915546218487378</v>
      </c>
      <c r="AD2149" s="22">
        <f t="shared" si="601"/>
        <v>-0.41445378151261991</v>
      </c>
      <c r="AE2149" s="24"/>
      <c r="AF2149" s="4">
        <v>2.8144537815126047</v>
      </c>
      <c r="AG2149" s="4">
        <v>0</v>
      </c>
      <c r="AH2149" s="4">
        <f t="shared" si="602"/>
        <v>2.8144537815126047</v>
      </c>
    </row>
    <row r="2150" spans="1:34">
      <c r="A2150" s="16" t="s">
        <v>4467</v>
      </c>
      <c r="B2150" s="16" t="s">
        <v>4468</v>
      </c>
      <c r="C2150" s="16" t="s">
        <v>2308</v>
      </c>
      <c r="D2150" s="19">
        <v>39022</v>
      </c>
      <c r="E2150" s="16" t="s">
        <v>111</v>
      </c>
      <c r="F2150" s="20">
        <v>50</v>
      </c>
      <c r="G2150" s="20">
        <v>0</v>
      </c>
      <c r="H2150" s="20">
        <v>34</v>
      </c>
      <c r="I2150" s="20">
        <v>2</v>
      </c>
      <c r="J2150" s="21">
        <f t="shared" si="593"/>
        <v>410</v>
      </c>
      <c r="K2150" s="22">
        <v>1178.04</v>
      </c>
      <c r="L2150" s="19">
        <v>44804</v>
      </c>
      <c r="M2150" s="22">
        <v>373.03</v>
      </c>
      <c r="N2150" s="22">
        <v>805.01</v>
      </c>
      <c r="O2150" s="22">
        <f t="shared" si="594"/>
        <v>820.71</v>
      </c>
      <c r="P2150" s="22">
        <v>15.7</v>
      </c>
      <c r="Q2150" s="22">
        <f t="shared" si="595"/>
        <v>1.9624999999999999</v>
      </c>
      <c r="R2150" s="22">
        <f t="shared" si="596"/>
        <v>7.85</v>
      </c>
      <c r="S2150" s="22">
        <f t="shared" si="597"/>
        <v>797.16</v>
      </c>
      <c r="U2150" s="22">
        <v>820.71</v>
      </c>
      <c r="V2150" s="23">
        <v>45</v>
      </c>
      <c r="W2150" s="41">
        <v>50</v>
      </c>
      <c r="X2150" s="23">
        <f t="shared" si="598"/>
        <v>-5</v>
      </c>
      <c r="Y2150" s="24">
        <f t="shared" si="599"/>
        <v>-60</v>
      </c>
      <c r="Z2150" s="24">
        <f t="shared" si="600"/>
        <v>358</v>
      </c>
      <c r="AA2150" s="22">
        <f t="shared" si="605"/>
        <v>2.2924860335195532</v>
      </c>
      <c r="AB2150" s="22">
        <f t="shared" si="604"/>
        <v>27.509832402234636</v>
      </c>
      <c r="AC2150" s="22">
        <f t="shared" si="603"/>
        <v>793.20016759776536</v>
      </c>
      <c r="AD2150" s="22">
        <f t="shared" si="601"/>
        <v>-3.9598324022346105</v>
      </c>
      <c r="AE2150" s="24"/>
      <c r="AF2150" s="4">
        <v>27.509832402234636</v>
      </c>
      <c r="AG2150" s="4">
        <v>0</v>
      </c>
      <c r="AH2150" s="4">
        <f t="shared" si="602"/>
        <v>27.509832402234636</v>
      </c>
    </row>
    <row r="2151" spans="1:34">
      <c r="A2151" s="16" t="s">
        <v>4469</v>
      </c>
      <c r="B2151" s="16" t="s">
        <v>4470</v>
      </c>
      <c r="C2151" s="16" t="s">
        <v>2268</v>
      </c>
      <c r="D2151" s="19">
        <v>39022</v>
      </c>
      <c r="E2151" s="16" t="s">
        <v>111</v>
      </c>
      <c r="F2151" s="20">
        <v>50</v>
      </c>
      <c r="G2151" s="20">
        <v>0</v>
      </c>
      <c r="H2151" s="20">
        <v>34</v>
      </c>
      <c r="I2151" s="20">
        <v>2</v>
      </c>
      <c r="J2151" s="21">
        <f t="shared" si="593"/>
        <v>410</v>
      </c>
      <c r="K2151" s="22">
        <v>260.89999999999998</v>
      </c>
      <c r="L2151" s="19">
        <v>44804</v>
      </c>
      <c r="M2151" s="22">
        <v>82.66</v>
      </c>
      <c r="N2151" s="22">
        <v>178.24</v>
      </c>
      <c r="O2151" s="22">
        <f t="shared" si="594"/>
        <v>181.72</v>
      </c>
      <c r="P2151" s="22">
        <v>3.48</v>
      </c>
      <c r="Q2151" s="22">
        <f t="shared" si="595"/>
        <v>0.435</v>
      </c>
      <c r="R2151" s="22">
        <f t="shared" si="596"/>
        <v>1.74</v>
      </c>
      <c r="S2151" s="22">
        <f t="shared" si="597"/>
        <v>176.5</v>
      </c>
      <c r="U2151" s="22">
        <v>181.72</v>
      </c>
      <c r="V2151" s="23">
        <v>45</v>
      </c>
      <c r="W2151" s="41">
        <v>50</v>
      </c>
      <c r="X2151" s="23">
        <f t="shared" si="598"/>
        <v>-5</v>
      </c>
      <c r="Y2151" s="24">
        <f t="shared" si="599"/>
        <v>-60</v>
      </c>
      <c r="Z2151" s="24">
        <f t="shared" si="600"/>
        <v>358</v>
      </c>
      <c r="AA2151" s="22">
        <f t="shared" si="605"/>
        <v>0.50759776536312851</v>
      </c>
      <c r="AB2151" s="22">
        <f t="shared" si="604"/>
        <v>6.0911731843575421</v>
      </c>
      <c r="AC2151" s="22">
        <f t="shared" si="603"/>
        <v>175.62882681564247</v>
      </c>
      <c r="AD2151" s="22">
        <f t="shared" si="601"/>
        <v>-0.87117318435753077</v>
      </c>
      <c r="AE2151" s="24"/>
      <c r="AF2151" s="4">
        <v>6.0911731843575421</v>
      </c>
      <c r="AG2151" s="4">
        <v>0</v>
      </c>
      <c r="AH2151" s="4">
        <f t="shared" si="602"/>
        <v>6.0911731843575421</v>
      </c>
    </row>
    <row r="2152" spans="1:34">
      <c r="A2152" s="16" t="s">
        <v>4471</v>
      </c>
      <c r="B2152" s="16" t="s">
        <v>4472</v>
      </c>
      <c r="C2152" s="16" t="s">
        <v>2308</v>
      </c>
      <c r="D2152" s="19">
        <v>39052</v>
      </c>
      <c r="E2152" s="16" t="s">
        <v>111</v>
      </c>
      <c r="F2152" s="20">
        <v>50</v>
      </c>
      <c r="G2152" s="20">
        <v>0</v>
      </c>
      <c r="H2152" s="20">
        <v>34</v>
      </c>
      <c r="I2152" s="20">
        <v>3</v>
      </c>
      <c r="J2152" s="21">
        <f t="shared" si="593"/>
        <v>411</v>
      </c>
      <c r="K2152" s="22">
        <v>980.75</v>
      </c>
      <c r="L2152" s="19">
        <v>44804</v>
      </c>
      <c r="M2152" s="22">
        <v>309.02999999999997</v>
      </c>
      <c r="N2152" s="22">
        <v>671.72</v>
      </c>
      <c r="O2152" s="22">
        <f t="shared" si="594"/>
        <v>684.80000000000007</v>
      </c>
      <c r="P2152" s="22">
        <v>13.08</v>
      </c>
      <c r="Q2152" s="22">
        <f t="shared" si="595"/>
        <v>1.635</v>
      </c>
      <c r="R2152" s="22">
        <f t="shared" si="596"/>
        <v>6.54</v>
      </c>
      <c r="S2152" s="22">
        <f t="shared" si="597"/>
        <v>665.18000000000006</v>
      </c>
      <c r="U2152" s="22">
        <v>684.80000000000007</v>
      </c>
      <c r="V2152" s="23">
        <v>45</v>
      </c>
      <c r="W2152" s="41">
        <v>50</v>
      </c>
      <c r="X2152" s="23">
        <f t="shared" si="598"/>
        <v>-5</v>
      </c>
      <c r="Y2152" s="24">
        <f t="shared" si="599"/>
        <v>-60</v>
      </c>
      <c r="Z2152" s="24">
        <f t="shared" si="600"/>
        <v>359</v>
      </c>
      <c r="AA2152" s="22">
        <f t="shared" si="605"/>
        <v>1.9075208913649027</v>
      </c>
      <c r="AB2152" s="22">
        <f t="shared" si="604"/>
        <v>22.890250696378832</v>
      </c>
      <c r="AC2152" s="22">
        <f t="shared" si="603"/>
        <v>661.9097493036212</v>
      </c>
      <c r="AD2152" s="22">
        <f t="shared" si="601"/>
        <v>-3.2702506963788665</v>
      </c>
      <c r="AE2152" s="24"/>
      <c r="AF2152" s="4">
        <v>22.890250696378832</v>
      </c>
      <c r="AG2152" s="4">
        <v>0</v>
      </c>
      <c r="AH2152" s="4">
        <f t="shared" si="602"/>
        <v>22.890250696378832</v>
      </c>
    </row>
    <row r="2153" spans="1:34">
      <c r="A2153" s="16" t="s">
        <v>4473</v>
      </c>
      <c r="B2153" s="16" t="s">
        <v>4474</v>
      </c>
      <c r="C2153" s="16" t="s">
        <v>1355</v>
      </c>
      <c r="D2153" s="19">
        <v>39083</v>
      </c>
      <c r="E2153" s="16" t="s">
        <v>111</v>
      </c>
      <c r="F2153" s="20">
        <v>50</v>
      </c>
      <c r="G2153" s="20">
        <v>0</v>
      </c>
      <c r="H2153" s="20">
        <v>34</v>
      </c>
      <c r="I2153" s="20">
        <v>4</v>
      </c>
      <c r="J2153" s="21">
        <f t="shared" si="593"/>
        <v>412</v>
      </c>
      <c r="K2153" s="22">
        <v>161.53</v>
      </c>
      <c r="L2153" s="19">
        <v>44804</v>
      </c>
      <c r="M2153" s="22">
        <v>50.61</v>
      </c>
      <c r="N2153" s="22">
        <v>110.92</v>
      </c>
      <c r="O2153" s="22">
        <f t="shared" si="594"/>
        <v>113.07000000000001</v>
      </c>
      <c r="P2153" s="22">
        <v>2.15</v>
      </c>
      <c r="Q2153" s="22">
        <f t="shared" si="595"/>
        <v>0.26874999999999999</v>
      </c>
      <c r="R2153" s="22">
        <f t="shared" si="596"/>
        <v>1.075</v>
      </c>
      <c r="S2153" s="22">
        <f t="shared" si="597"/>
        <v>109.845</v>
      </c>
      <c r="U2153" s="22">
        <v>113.07000000000001</v>
      </c>
      <c r="V2153" s="23">
        <v>45</v>
      </c>
      <c r="W2153" s="41">
        <v>50</v>
      </c>
      <c r="X2153" s="23">
        <f t="shared" si="598"/>
        <v>-5</v>
      </c>
      <c r="Y2153" s="24">
        <f t="shared" si="599"/>
        <v>-60</v>
      </c>
      <c r="Z2153" s="24">
        <f t="shared" si="600"/>
        <v>360</v>
      </c>
      <c r="AA2153" s="22">
        <f t="shared" si="605"/>
        <v>0.31408333333333338</v>
      </c>
      <c r="AB2153" s="22">
        <f t="shared" si="604"/>
        <v>3.7690000000000006</v>
      </c>
      <c r="AC2153" s="22">
        <f t="shared" si="603"/>
        <v>109.301</v>
      </c>
      <c r="AD2153" s="22">
        <f t="shared" si="601"/>
        <v>-0.54399999999999693</v>
      </c>
      <c r="AE2153" s="24"/>
      <c r="AF2153" s="4">
        <v>3.7690000000000006</v>
      </c>
      <c r="AG2153" s="4">
        <v>0</v>
      </c>
      <c r="AH2153" s="4">
        <f t="shared" si="602"/>
        <v>3.7690000000000006</v>
      </c>
    </row>
    <row r="2154" spans="1:34">
      <c r="A2154" s="16" t="s">
        <v>4475</v>
      </c>
      <c r="B2154" s="16" t="s">
        <v>4476</v>
      </c>
      <c r="C2154" s="16" t="s">
        <v>2308</v>
      </c>
      <c r="D2154" s="19">
        <v>39083</v>
      </c>
      <c r="E2154" s="16" t="s">
        <v>111</v>
      </c>
      <c r="F2154" s="20">
        <v>50</v>
      </c>
      <c r="G2154" s="20">
        <v>0</v>
      </c>
      <c r="H2154" s="20">
        <v>34</v>
      </c>
      <c r="I2154" s="20">
        <v>4</v>
      </c>
      <c r="J2154" s="21">
        <f t="shared" si="593"/>
        <v>412</v>
      </c>
      <c r="K2154" s="22">
        <v>904.8</v>
      </c>
      <c r="L2154" s="19">
        <v>44804</v>
      </c>
      <c r="M2154" s="22">
        <v>283.57</v>
      </c>
      <c r="N2154" s="22">
        <v>621.23</v>
      </c>
      <c r="O2154" s="22">
        <f t="shared" si="594"/>
        <v>633.29</v>
      </c>
      <c r="P2154" s="22">
        <v>12.06</v>
      </c>
      <c r="Q2154" s="22">
        <f t="shared" si="595"/>
        <v>1.5075000000000001</v>
      </c>
      <c r="R2154" s="22">
        <f t="shared" si="596"/>
        <v>6.03</v>
      </c>
      <c r="S2154" s="22">
        <f t="shared" si="597"/>
        <v>615.20000000000005</v>
      </c>
      <c r="U2154" s="22">
        <v>633.29</v>
      </c>
      <c r="V2154" s="23">
        <v>45</v>
      </c>
      <c r="W2154" s="41">
        <v>50</v>
      </c>
      <c r="X2154" s="23">
        <f t="shared" si="598"/>
        <v>-5</v>
      </c>
      <c r="Y2154" s="24">
        <f t="shared" si="599"/>
        <v>-60</v>
      </c>
      <c r="Z2154" s="24">
        <f t="shared" si="600"/>
        <v>360</v>
      </c>
      <c r="AA2154" s="22">
        <f t="shared" si="605"/>
        <v>1.7591388888888888</v>
      </c>
      <c r="AB2154" s="22">
        <f t="shared" si="604"/>
        <v>21.109666666666666</v>
      </c>
      <c r="AC2154" s="22">
        <f t="shared" si="603"/>
        <v>612.18033333333335</v>
      </c>
      <c r="AD2154" s="22">
        <f t="shared" si="601"/>
        <v>-3.0196666666666943</v>
      </c>
      <c r="AE2154" s="24"/>
      <c r="AF2154" s="4">
        <v>21.109666666666666</v>
      </c>
      <c r="AG2154" s="4">
        <v>0</v>
      </c>
      <c r="AH2154" s="4">
        <f t="shared" si="602"/>
        <v>21.109666666666666</v>
      </c>
    </row>
    <row r="2155" spans="1:34">
      <c r="A2155" s="16" t="s">
        <v>4477</v>
      </c>
      <c r="B2155" s="16" t="s">
        <v>4478</v>
      </c>
      <c r="C2155" s="16" t="s">
        <v>2308</v>
      </c>
      <c r="D2155" s="19">
        <v>39114</v>
      </c>
      <c r="E2155" s="16" t="s">
        <v>111</v>
      </c>
      <c r="F2155" s="20">
        <v>50</v>
      </c>
      <c r="G2155" s="20">
        <v>0</v>
      </c>
      <c r="H2155" s="20">
        <v>34</v>
      </c>
      <c r="I2155" s="20">
        <v>5</v>
      </c>
      <c r="J2155" s="21">
        <f t="shared" si="593"/>
        <v>413</v>
      </c>
      <c r="K2155" s="22">
        <v>785.74</v>
      </c>
      <c r="L2155" s="19">
        <v>44804</v>
      </c>
      <c r="M2155" s="22">
        <v>244.97</v>
      </c>
      <c r="N2155" s="22">
        <v>540.77</v>
      </c>
      <c r="O2155" s="22">
        <f t="shared" si="594"/>
        <v>551.25</v>
      </c>
      <c r="P2155" s="22">
        <v>10.48</v>
      </c>
      <c r="Q2155" s="22">
        <f t="shared" si="595"/>
        <v>1.31</v>
      </c>
      <c r="R2155" s="22">
        <f t="shared" si="596"/>
        <v>5.24</v>
      </c>
      <c r="S2155" s="22">
        <f t="shared" si="597"/>
        <v>535.53</v>
      </c>
      <c r="U2155" s="22">
        <v>551.25</v>
      </c>
      <c r="V2155" s="23">
        <v>45</v>
      </c>
      <c r="W2155" s="41">
        <v>50</v>
      </c>
      <c r="X2155" s="23">
        <f t="shared" si="598"/>
        <v>-5</v>
      </c>
      <c r="Y2155" s="24">
        <f t="shared" si="599"/>
        <v>-60</v>
      </c>
      <c r="Z2155" s="24">
        <f t="shared" si="600"/>
        <v>361</v>
      </c>
      <c r="AA2155" s="22">
        <f t="shared" si="605"/>
        <v>1.5270083102493075</v>
      </c>
      <c r="AB2155" s="22">
        <f t="shared" si="604"/>
        <v>18.32409972299169</v>
      </c>
      <c r="AC2155" s="22">
        <f t="shared" si="603"/>
        <v>532.92590027700828</v>
      </c>
      <c r="AD2155" s="22">
        <f t="shared" si="601"/>
        <v>-2.6040997229916911</v>
      </c>
      <c r="AE2155" s="24"/>
      <c r="AF2155" s="4">
        <v>18.32409972299169</v>
      </c>
      <c r="AG2155" s="4">
        <v>0</v>
      </c>
      <c r="AH2155" s="4">
        <f t="shared" si="602"/>
        <v>18.32409972299169</v>
      </c>
    </row>
    <row r="2156" spans="1:34">
      <c r="A2156" s="16" t="s">
        <v>4479</v>
      </c>
      <c r="B2156" s="16" t="s">
        <v>4480</v>
      </c>
      <c r="C2156" s="16" t="s">
        <v>2436</v>
      </c>
      <c r="D2156" s="19">
        <v>39142</v>
      </c>
      <c r="E2156" s="16" t="s">
        <v>111</v>
      </c>
      <c r="F2156" s="20">
        <v>50</v>
      </c>
      <c r="G2156" s="20">
        <v>0</v>
      </c>
      <c r="H2156" s="20">
        <v>34</v>
      </c>
      <c r="I2156" s="20">
        <v>6</v>
      </c>
      <c r="J2156" s="21">
        <f t="shared" si="593"/>
        <v>414</v>
      </c>
      <c r="K2156" s="22">
        <v>235.93</v>
      </c>
      <c r="L2156" s="19">
        <v>44804</v>
      </c>
      <c r="M2156" s="22">
        <v>73.150000000000006</v>
      </c>
      <c r="N2156" s="22">
        <v>162.78</v>
      </c>
      <c r="O2156" s="22">
        <f t="shared" si="594"/>
        <v>165.92</v>
      </c>
      <c r="P2156" s="22">
        <v>3.14</v>
      </c>
      <c r="Q2156" s="22">
        <f t="shared" si="595"/>
        <v>0.39250000000000002</v>
      </c>
      <c r="R2156" s="22">
        <f t="shared" si="596"/>
        <v>1.57</v>
      </c>
      <c r="S2156" s="22">
        <f t="shared" si="597"/>
        <v>161.21</v>
      </c>
      <c r="U2156" s="22">
        <v>165.92</v>
      </c>
      <c r="V2156" s="23">
        <v>45</v>
      </c>
      <c r="W2156" s="41">
        <v>50</v>
      </c>
      <c r="X2156" s="23">
        <f t="shared" si="598"/>
        <v>-5</v>
      </c>
      <c r="Y2156" s="24">
        <f t="shared" si="599"/>
        <v>-60</v>
      </c>
      <c r="Z2156" s="24">
        <f t="shared" si="600"/>
        <v>362</v>
      </c>
      <c r="AA2156" s="22">
        <f t="shared" si="605"/>
        <v>0.45834254143646408</v>
      </c>
      <c r="AB2156" s="22">
        <f t="shared" si="604"/>
        <v>5.5001104972375687</v>
      </c>
      <c r="AC2156" s="22">
        <f t="shared" si="603"/>
        <v>160.41988950276243</v>
      </c>
      <c r="AD2156" s="22">
        <f t="shared" si="601"/>
        <v>-0.79011049723757765</v>
      </c>
      <c r="AE2156" s="24"/>
      <c r="AF2156" s="4">
        <v>5.5001104972375687</v>
      </c>
      <c r="AG2156" s="4">
        <v>0</v>
      </c>
      <c r="AH2156" s="4">
        <f t="shared" si="602"/>
        <v>5.5001104972375687</v>
      </c>
    </row>
    <row r="2157" spans="1:34">
      <c r="A2157" s="16" t="s">
        <v>4481</v>
      </c>
      <c r="B2157" s="16" t="s">
        <v>4482</v>
      </c>
      <c r="C2157" s="16" t="s">
        <v>2308</v>
      </c>
      <c r="D2157" s="19">
        <v>39173</v>
      </c>
      <c r="E2157" s="16" t="s">
        <v>111</v>
      </c>
      <c r="F2157" s="20">
        <v>50</v>
      </c>
      <c r="G2157" s="20">
        <v>0</v>
      </c>
      <c r="H2157" s="20">
        <v>34</v>
      </c>
      <c r="I2157" s="20">
        <v>7</v>
      </c>
      <c r="J2157" s="21">
        <f t="shared" si="593"/>
        <v>415</v>
      </c>
      <c r="K2157" s="22">
        <v>565.35</v>
      </c>
      <c r="L2157" s="19">
        <v>44804</v>
      </c>
      <c r="M2157" s="22">
        <v>174.36</v>
      </c>
      <c r="N2157" s="22">
        <v>390.99</v>
      </c>
      <c r="O2157" s="22">
        <f t="shared" si="594"/>
        <v>398.53000000000003</v>
      </c>
      <c r="P2157" s="22">
        <v>7.54</v>
      </c>
      <c r="Q2157" s="22">
        <f t="shared" si="595"/>
        <v>0.9425</v>
      </c>
      <c r="R2157" s="22">
        <f t="shared" si="596"/>
        <v>3.77</v>
      </c>
      <c r="S2157" s="22">
        <f t="shared" si="597"/>
        <v>387.22</v>
      </c>
      <c r="U2157" s="22">
        <v>398.53000000000003</v>
      </c>
      <c r="V2157" s="23">
        <v>45</v>
      </c>
      <c r="W2157" s="41">
        <v>50</v>
      </c>
      <c r="X2157" s="23">
        <f t="shared" si="598"/>
        <v>-5</v>
      </c>
      <c r="Y2157" s="24">
        <f t="shared" si="599"/>
        <v>-60</v>
      </c>
      <c r="Z2157" s="24">
        <f t="shared" si="600"/>
        <v>363</v>
      </c>
      <c r="AA2157" s="22">
        <f t="shared" si="605"/>
        <v>1.0978787878787879</v>
      </c>
      <c r="AB2157" s="22">
        <f t="shared" si="604"/>
        <v>13.174545454545456</v>
      </c>
      <c r="AC2157" s="22">
        <f t="shared" si="603"/>
        <v>385.35545454545456</v>
      </c>
      <c r="AD2157" s="22">
        <f t="shared" si="601"/>
        <v>-1.8645454545454641</v>
      </c>
      <c r="AE2157" s="24"/>
      <c r="AF2157" s="4">
        <v>13.174545454545456</v>
      </c>
      <c r="AG2157" s="4">
        <v>0</v>
      </c>
      <c r="AH2157" s="4">
        <f t="shared" si="602"/>
        <v>13.174545454545456</v>
      </c>
    </row>
    <row r="2158" spans="1:34">
      <c r="A2158" s="16" t="s">
        <v>4483</v>
      </c>
      <c r="B2158" s="16" t="s">
        <v>4484</v>
      </c>
      <c r="C2158" s="16" t="s">
        <v>1355</v>
      </c>
      <c r="D2158" s="19">
        <v>39173</v>
      </c>
      <c r="E2158" s="16" t="s">
        <v>111</v>
      </c>
      <c r="F2158" s="20">
        <v>50</v>
      </c>
      <c r="G2158" s="20">
        <v>0</v>
      </c>
      <c r="H2158" s="20">
        <v>34</v>
      </c>
      <c r="I2158" s="20">
        <v>7</v>
      </c>
      <c r="J2158" s="21">
        <f t="shared" si="593"/>
        <v>415</v>
      </c>
      <c r="K2158" s="22">
        <v>49.22</v>
      </c>
      <c r="L2158" s="19">
        <v>44804</v>
      </c>
      <c r="M2158" s="22">
        <v>15.26</v>
      </c>
      <c r="N2158" s="22">
        <v>33.96</v>
      </c>
      <c r="O2158" s="22">
        <f t="shared" si="594"/>
        <v>34.619999999999997</v>
      </c>
      <c r="P2158" s="22">
        <v>0.66</v>
      </c>
      <c r="Q2158" s="22">
        <f t="shared" si="595"/>
        <v>8.2500000000000004E-2</v>
      </c>
      <c r="R2158" s="22">
        <f t="shared" si="596"/>
        <v>0.33</v>
      </c>
      <c r="S2158" s="22">
        <f t="shared" si="597"/>
        <v>33.630000000000003</v>
      </c>
      <c r="U2158" s="22">
        <v>34.619999999999997</v>
      </c>
      <c r="V2158" s="23">
        <v>45</v>
      </c>
      <c r="W2158" s="41">
        <v>50</v>
      </c>
      <c r="X2158" s="23">
        <f t="shared" si="598"/>
        <v>-5</v>
      </c>
      <c r="Y2158" s="24">
        <f t="shared" si="599"/>
        <v>-60</v>
      </c>
      <c r="Z2158" s="24">
        <f t="shared" si="600"/>
        <v>363</v>
      </c>
      <c r="AA2158" s="22">
        <f t="shared" si="605"/>
        <v>9.5371900826446268E-2</v>
      </c>
      <c r="AB2158" s="22">
        <f t="shared" si="604"/>
        <v>1.1444628099173553</v>
      </c>
      <c r="AC2158" s="22">
        <f t="shared" si="603"/>
        <v>33.47553719008264</v>
      </c>
      <c r="AD2158" s="22">
        <f t="shared" si="601"/>
        <v>-0.15446280991736216</v>
      </c>
      <c r="AE2158" s="24"/>
      <c r="AF2158" s="4">
        <v>1.1444628099173553</v>
      </c>
      <c r="AG2158" s="4">
        <v>0</v>
      </c>
      <c r="AH2158" s="4">
        <f t="shared" si="602"/>
        <v>1.1444628099173553</v>
      </c>
    </row>
    <row r="2159" spans="1:34">
      <c r="A2159" s="16" t="s">
        <v>4485</v>
      </c>
      <c r="B2159" s="16" t="s">
        <v>4486</v>
      </c>
      <c r="C2159" s="16" t="s">
        <v>2308</v>
      </c>
      <c r="D2159" s="19">
        <v>39203</v>
      </c>
      <c r="E2159" s="16" t="s">
        <v>111</v>
      </c>
      <c r="F2159" s="20">
        <v>50</v>
      </c>
      <c r="G2159" s="20">
        <v>0</v>
      </c>
      <c r="H2159" s="20">
        <v>34</v>
      </c>
      <c r="I2159" s="20">
        <v>8</v>
      </c>
      <c r="J2159" s="21">
        <f t="shared" si="593"/>
        <v>416</v>
      </c>
      <c r="K2159" s="22">
        <v>1175.31</v>
      </c>
      <c r="L2159" s="19">
        <v>44804</v>
      </c>
      <c r="M2159" s="22">
        <v>360.49</v>
      </c>
      <c r="N2159" s="22">
        <v>814.82</v>
      </c>
      <c r="O2159" s="22">
        <f t="shared" si="594"/>
        <v>830.49</v>
      </c>
      <c r="P2159" s="22">
        <v>15.67</v>
      </c>
      <c r="Q2159" s="22">
        <f t="shared" si="595"/>
        <v>1.95875</v>
      </c>
      <c r="R2159" s="22">
        <f t="shared" si="596"/>
        <v>7.835</v>
      </c>
      <c r="S2159" s="22">
        <f t="shared" si="597"/>
        <v>806.98500000000001</v>
      </c>
      <c r="U2159" s="22">
        <v>830.49</v>
      </c>
      <c r="V2159" s="23">
        <v>45</v>
      </c>
      <c r="W2159" s="41">
        <v>50</v>
      </c>
      <c r="X2159" s="23">
        <f t="shared" si="598"/>
        <v>-5</v>
      </c>
      <c r="Y2159" s="24">
        <f t="shared" si="599"/>
        <v>-60</v>
      </c>
      <c r="Z2159" s="24">
        <f t="shared" si="600"/>
        <v>364</v>
      </c>
      <c r="AA2159" s="22">
        <f t="shared" si="605"/>
        <v>2.281565934065934</v>
      </c>
      <c r="AB2159" s="22">
        <f t="shared" si="604"/>
        <v>27.378791208791206</v>
      </c>
      <c r="AC2159" s="22">
        <f t="shared" si="603"/>
        <v>803.11120879120881</v>
      </c>
      <c r="AD2159" s="22">
        <f t="shared" si="601"/>
        <v>-3.8737912087912036</v>
      </c>
      <c r="AE2159" s="24"/>
      <c r="AF2159" s="4">
        <v>27.378791208791206</v>
      </c>
      <c r="AG2159" s="4">
        <v>0</v>
      </c>
      <c r="AH2159" s="4">
        <f t="shared" si="602"/>
        <v>27.378791208791206</v>
      </c>
    </row>
    <row r="2160" spans="1:34">
      <c r="A2160" s="16" t="s">
        <v>4487</v>
      </c>
      <c r="B2160" s="16" t="s">
        <v>4488</v>
      </c>
      <c r="C2160" s="16" t="s">
        <v>2308</v>
      </c>
      <c r="D2160" s="19">
        <v>39234</v>
      </c>
      <c r="E2160" s="16" t="s">
        <v>111</v>
      </c>
      <c r="F2160" s="20">
        <v>50</v>
      </c>
      <c r="G2160" s="20">
        <v>0</v>
      </c>
      <c r="H2160" s="20">
        <v>34</v>
      </c>
      <c r="I2160" s="20">
        <v>9</v>
      </c>
      <c r="J2160" s="21">
        <f t="shared" si="593"/>
        <v>417</v>
      </c>
      <c r="K2160" s="22">
        <v>620.47</v>
      </c>
      <c r="L2160" s="19">
        <v>44804</v>
      </c>
      <c r="M2160" s="22">
        <v>189.25</v>
      </c>
      <c r="N2160" s="22">
        <v>431.22</v>
      </c>
      <c r="O2160" s="22">
        <f t="shared" si="594"/>
        <v>439.49</v>
      </c>
      <c r="P2160" s="22">
        <v>8.27</v>
      </c>
      <c r="Q2160" s="22">
        <f t="shared" si="595"/>
        <v>1.0337499999999999</v>
      </c>
      <c r="R2160" s="22">
        <f t="shared" si="596"/>
        <v>4.1349999999999998</v>
      </c>
      <c r="S2160" s="22">
        <f t="shared" si="597"/>
        <v>427.08500000000004</v>
      </c>
      <c r="U2160" s="22">
        <v>439.49</v>
      </c>
      <c r="V2160" s="23">
        <v>45</v>
      </c>
      <c r="W2160" s="41">
        <v>50</v>
      </c>
      <c r="X2160" s="23">
        <f t="shared" si="598"/>
        <v>-5</v>
      </c>
      <c r="Y2160" s="24">
        <f t="shared" si="599"/>
        <v>-60</v>
      </c>
      <c r="Z2160" s="24">
        <f t="shared" si="600"/>
        <v>365</v>
      </c>
      <c r="AA2160" s="22">
        <f t="shared" si="605"/>
        <v>1.204082191780822</v>
      </c>
      <c r="AB2160" s="22">
        <f t="shared" si="604"/>
        <v>14.448986301369864</v>
      </c>
      <c r="AC2160" s="22">
        <f t="shared" si="603"/>
        <v>425.04101369863014</v>
      </c>
      <c r="AD2160" s="22">
        <f t="shared" si="601"/>
        <v>-2.0439863013698982</v>
      </c>
      <c r="AE2160" s="24"/>
      <c r="AF2160" s="4">
        <v>14.448986301369864</v>
      </c>
      <c r="AG2160" s="4">
        <v>0</v>
      </c>
      <c r="AH2160" s="4">
        <f t="shared" si="602"/>
        <v>14.448986301369864</v>
      </c>
    </row>
    <row r="2161" spans="1:34">
      <c r="A2161" s="16" t="s">
        <v>4489</v>
      </c>
      <c r="B2161" s="16" t="s">
        <v>4490</v>
      </c>
      <c r="C2161" s="16" t="s">
        <v>2463</v>
      </c>
      <c r="D2161" s="19">
        <v>39234</v>
      </c>
      <c r="E2161" s="16" t="s">
        <v>111</v>
      </c>
      <c r="F2161" s="20">
        <v>50</v>
      </c>
      <c r="G2161" s="20">
        <v>0</v>
      </c>
      <c r="H2161" s="20">
        <v>34</v>
      </c>
      <c r="I2161" s="20">
        <v>9</v>
      </c>
      <c r="J2161" s="21">
        <f t="shared" si="593"/>
        <v>417</v>
      </c>
      <c r="K2161" s="22">
        <v>9.5</v>
      </c>
      <c r="L2161" s="19">
        <v>44804</v>
      </c>
      <c r="M2161" s="22">
        <v>2.9</v>
      </c>
      <c r="N2161" s="22">
        <v>6.6</v>
      </c>
      <c r="O2161" s="22">
        <f t="shared" si="594"/>
        <v>6.72</v>
      </c>
      <c r="P2161" s="22">
        <v>0.12</v>
      </c>
      <c r="Q2161" s="22">
        <f t="shared" si="595"/>
        <v>1.4999999999999999E-2</v>
      </c>
      <c r="R2161" s="22">
        <f t="shared" si="596"/>
        <v>0.06</v>
      </c>
      <c r="S2161" s="22">
        <f t="shared" si="597"/>
        <v>6.54</v>
      </c>
      <c r="U2161" s="22">
        <v>6.72</v>
      </c>
      <c r="V2161" s="23">
        <v>45</v>
      </c>
      <c r="W2161" s="41">
        <v>50</v>
      </c>
      <c r="X2161" s="23">
        <f t="shared" si="598"/>
        <v>-5</v>
      </c>
      <c r="Y2161" s="24">
        <f t="shared" si="599"/>
        <v>-60</v>
      </c>
      <c r="Z2161" s="24">
        <f t="shared" si="600"/>
        <v>365</v>
      </c>
      <c r="AA2161" s="22">
        <f t="shared" si="605"/>
        <v>1.8410958904109587E-2</v>
      </c>
      <c r="AB2161" s="22">
        <f t="shared" si="604"/>
        <v>0.22093150684931506</v>
      </c>
      <c r="AC2161" s="22">
        <f t="shared" si="603"/>
        <v>6.499068493150685</v>
      </c>
      <c r="AD2161" s="22">
        <f t="shared" si="601"/>
        <v>-4.0931506849315014E-2</v>
      </c>
      <c r="AE2161" s="24"/>
      <c r="AF2161" s="4">
        <v>0.22093150684931506</v>
      </c>
      <c r="AG2161" s="4">
        <v>0</v>
      </c>
      <c r="AH2161" s="4">
        <f t="shared" si="602"/>
        <v>0.22093150684931506</v>
      </c>
    </row>
    <row r="2162" spans="1:34">
      <c r="A2162" s="16" t="s">
        <v>4491</v>
      </c>
      <c r="B2162" s="16" t="s">
        <v>4492</v>
      </c>
      <c r="C2162" s="16" t="s">
        <v>2308</v>
      </c>
      <c r="D2162" s="19">
        <v>39264</v>
      </c>
      <c r="E2162" s="16" t="s">
        <v>111</v>
      </c>
      <c r="F2162" s="20">
        <v>50</v>
      </c>
      <c r="G2162" s="20">
        <v>0</v>
      </c>
      <c r="H2162" s="20">
        <v>34</v>
      </c>
      <c r="I2162" s="20">
        <v>10</v>
      </c>
      <c r="J2162" s="21">
        <f t="shared" si="593"/>
        <v>418</v>
      </c>
      <c r="K2162" s="22">
        <v>712.31</v>
      </c>
      <c r="L2162" s="19">
        <v>44804</v>
      </c>
      <c r="M2162" s="22">
        <v>216.13</v>
      </c>
      <c r="N2162" s="22">
        <v>496.18</v>
      </c>
      <c r="O2162" s="22">
        <f t="shared" si="594"/>
        <v>505.68</v>
      </c>
      <c r="P2162" s="22">
        <v>9.5</v>
      </c>
      <c r="Q2162" s="22">
        <f t="shared" si="595"/>
        <v>1.1875</v>
      </c>
      <c r="R2162" s="22">
        <f t="shared" si="596"/>
        <v>4.75</v>
      </c>
      <c r="S2162" s="22">
        <f t="shared" si="597"/>
        <v>491.43</v>
      </c>
      <c r="U2162" s="22">
        <v>505.68</v>
      </c>
      <c r="V2162" s="23">
        <v>45</v>
      </c>
      <c r="W2162" s="41">
        <v>50</v>
      </c>
      <c r="X2162" s="23">
        <f t="shared" si="598"/>
        <v>-5</v>
      </c>
      <c r="Y2162" s="24">
        <f t="shared" si="599"/>
        <v>-60</v>
      </c>
      <c r="Z2162" s="24">
        <f t="shared" si="600"/>
        <v>366</v>
      </c>
      <c r="AA2162" s="22">
        <f t="shared" si="605"/>
        <v>1.3816393442622952</v>
      </c>
      <c r="AB2162" s="22">
        <f t="shared" si="604"/>
        <v>16.579672131147543</v>
      </c>
      <c r="AC2162" s="22">
        <f t="shared" si="603"/>
        <v>489.10032786885245</v>
      </c>
      <c r="AD2162" s="22">
        <f t="shared" si="601"/>
        <v>-2.3296721311475608</v>
      </c>
      <c r="AE2162" s="24"/>
      <c r="AF2162" s="4">
        <v>16.579672131147543</v>
      </c>
      <c r="AG2162" s="4">
        <v>0</v>
      </c>
      <c r="AH2162" s="4">
        <f t="shared" si="602"/>
        <v>16.579672131147543</v>
      </c>
    </row>
    <row r="2163" spans="1:34">
      <c r="A2163" s="16" t="s">
        <v>4493</v>
      </c>
      <c r="B2163" s="16" t="s">
        <v>4494</v>
      </c>
      <c r="C2163" s="16" t="s">
        <v>1736</v>
      </c>
      <c r="D2163" s="19">
        <v>39264</v>
      </c>
      <c r="E2163" s="16" t="s">
        <v>111</v>
      </c>
      <c r="F2163" s="20">
        <v>50</v>
      </c>
      <c r="G2163" s="20">
        <v>0</v>
      </c>
      <c r="H2163" s="20">
        <v>34</v>
      </c>
      <c r="I2163" s="20">
        <v>10</v>
      </c>
      <c r="J2163" s="21">
        <f t="shared" si="593"/>
        <v>418</v>
      </c>
      <c r="K2163" s="22">
        <v>506.02</v>
      </c>
      <c r="L2163" s="19">
        <v>44804</v>
      </c>
      <c r="M2163" s="22">
        <v>153.47999999999999</v>
      </c>
      <c r="N2163" s="22">
        <v>352.54</v>
      </c>
      <c r="O2163" s="22">
        <f t="shared" si="594"/>
        <v>359.28000000000003</v>
      </c>
      <c r="P2163" s="22">
        <v>6.74</v>
      </c>
      <c r="Q2163" s="22">
        <f t="shared" si="595"/>
        <v>0.84250000000000003</v>
      </c>
      <c r="R2163" s="22">
        <f t="shared" si="596"/>
        <v>3.37</v>
      </c>
      <c r="S2163" s="22">
        <f t="shared" si="597"/>
        <v>349.17</v>
      </c>
      <c r="U2163" s="22">
        <v>359.28000000000003</v>
      </c>
      <c r="V2163" s="23">
        <v>45</v>
      </c>
      <c r="W2163" s="41">
        <v>50</v>
      </c>
      <c r="X2163" s="23">
        <f t="shared" si="598"/>
        <v>-5</v>
      </c>
      <c r="Y2163" s="24">
        <f t="shared" si="599"/>
        <v>-60</v>
      </c>
      <c r="Z2163" s="24">
        <f t="shared" si="600"/>
        <v>366</v>
      </c>
      <c r="AA2163" s="22">
        <f t="shared" si="605"/>
        <v>0.98163934426229515</v>
      </c>
      <c r="AB2163" s="22">
        <f t="shared" si="604"/>
        <v>11.779672131147542</v>
      </c>
      <c r="AC2163" s="22">
        <f t="shared" si="603"/>
        <v>347.50032786885248</v>
      </c>
      <c r="AD2163" s="22">
        <f t="shared" si="601"/>
        <v>-1.6696721311475358</v>
      </c>
      <c r="AE2163" s="24"/>
      <c r="AF2163" s="4">
        <v>11.779672131147542</v>
      </c>
      <c r="AG2163" s="4">
        <v>0</v>
      </c>
      <c r="AH2163" s="4">
        <f t="shared" si="602"/>
        <v>11.779672131147542</v>
      </c>
    </row>
    <row r="2164" spans="1:34">
      <c r="A2164" s="16" t="s">
        <v>4495</v>
      </c>
      <c r="B2164" s="16" t="s">
        <v>4496</v>
      </c>
      <c r="C2164" s="16" t="s">
        <v>2308</v>
      </c>
      <c r="D2164" s="19">
        <v>39295</v>
      </c>
      <c r="E2164" s="16" t="s">
        <v>111</v>
      </c>
      <c r="F2164" s="20">
        <v>50</v>
      </c>
      <c r="G2164" s="20">
        <v>0</v>
      </c>
      <c r="H2164" s="20">
        <v>34</v>
      </c>
      <c r="I2164" s="20">
        <v>11</v>
      </c>
      <c r="J2164" s="21">
        <f t="shared" si="593"/>
        <v>419</v>
      </c>
      <c r="K2164" s="22">
        <v>1293.8</v>
      </c>
      <c r="L2164" s="19">
        <v>44804</v>
      </c>
      <c r="M2164" s="22">
        <v>390.36</v>
      </c>
      <c r="N2164" s="22">
        <v>903.44</v>
      </c>
      <c r="O2164" s="22">
        <f t="shared" si="594"/>
        <v>920.69</v>
      </c>
      <c r="P2164" s="22">
        <v>17.25</v>
      </c>
      <c r="Q2164" s="22">
        <f t="shared" si="595"/>
        <v>2.15625</v>
      </c>
      <c r="R2164" s="22">
        <f t="shared" si="596"/>
        <v>8.625</v>
      </c>
      <c r="S2164" s="22">
        <f t="shared" si="597"/>
        <v>894.81500000000005</v>
      </c>
      <c r="U2164" s="22">
        <v>920.69</v>
      </c>
      <c r="V2164" s="23">
        <v>45</v>
      </c>
      <c r="W2164" s="41">
        <v>50</v>
      </c>
      <c r="X2164" s="23">
        <f t="shared" si="598"/>
        <v>-5</v>
      </c>
      <c r="Y2164" s="24">
        <f t="shared" si="599"/>
        <v>-60</v>
      </c>
      <c r="Z2164" s="24">
        <f t="shared" si="600"/>
        <v>367</v>
      </c>
      <c r="AA2164" s="22">
        <f t="shared" si="605"/>
        <v>2.5086920980926433</v>
      </c>
      <c r="AB2164" s="22">
        <f t="shared" si="604"/>
        <v>30.104305177111719</v>
      </c>
      <c r="AC2164" s="22">
        <f t="shared" si="603"/>
        <v>890.58569482288829</v>
      </c>
      <c r="AD2164" s="22">
        <f t="shared" si="601"/>
        <v>-4.2293051771117689</v>
      </c>
      <c r="AE2164" s="24"/>
      <c r="AF2164" s="4">
        <v>30.104305177111719</v>
      </c>
      <c r="AG2164" s="4">
        <v>0</v>
      </c>
      <c r="AH2164" s="4">
        <f t="shared" si="602"/>
        <v>30.104305177111719</v>
      </c>
    </row>
    <row r="2165" spans="1:34">
      <c r="A2165" s="16" t="s">
        <v>4497</v>
      </c>
      <c r="B2165" s="16" t="s">
        <v>4498</v>
      </c>
      <c r="C2165" s="16" t="s">
        <v>2472</v>
      </c>
      <c r="D2165" s="19">
        <v>39295</v>
      </c>
      <c r="E2165" s="16" t="s">
        <v>111</v>
      </c>
      <c r="F2165" s="20">
        <v>50</v>
      </c>
      <c r="G2165" s="20">
        <v>0</v>
      </c>
      <c r="H2165" s="20">
        <v>34</v>
      </c>
      <c r="I2165" s="20">
        <v>11</v>
      </c>
      <c r="J2165" s="21">
        <f t="shared" si="593"/>
        <v>419</v>
      </c>
      <c r="K2165" s="22">
        <v>306.57</v>
      </c>
      <c r="L2165" s="19">
        <v>44804</v>
      </c>
      <c r="M2165" s="22">
        <v>92.46</v>
      </c>
      <c r="N2165" s="22">
        <v>214.11</v>
      </c>
      <c r="O2165" s="22">
        <f t="shared" si="594"/>
        <v>218.19000000000003</v>
      </c>
      <c r="P2165" s="22">
        <v>4.08</v>
      </c>
      <c r="Q2165" s="22">
        <f t="shared" si="595"/>
        <v>0.51</v>
      </c>
      <c r="R2165" s="22">
        <f t="shared" si="596"/>
        <v>2.04</v>
      </c>
      <c r="S2165" s="22">
        <f t="shared" si="597"/>
        <v>212.07000000000002</v>
      </c>
      <c r="U2165" s="22">
        <v>218.19000000000003</v>
      </c>
      <c r="V2165" s="23">
        <v>45</v>
      </c>
      <c r="W2165" s="41">
        <v>50</v>
      </c>
      <c r="X2165" s="23">
        <f t="shared" si="598"/>
        <v>-5</v>
      </c>
      <c r="Y2165" s="24">
        <f t="shared" si="599"/>
        <v>-60</v>
      </c>
      <c r="Z2165" s="24">
        <f t="shared" si="600"/>
        <v>367</v>
      </c>
      <c r="AA2165" s="22">
        <f t="shared" si="605"/>
        <v>0.59452316076294287</v>
      </c>
      <c r="AB2165" s="22">
        <f t="shared" si="604"/>
        <v>7.1342779291553144</v>
      </c>
      <c r="AC2165" s="22">
        <f t="shared" si="603"/>
        <v>211.05572207084472</v>
      </c>
      <c r="AD2165" s="22">
        <f t="shared" si="601"/>
        <v>-1.0142779291552984</v>
      </c>
      <c r="AE2165" s="24"/>
      <c r="AF2165" s="4">
        <v>7.1342779291553144</v>
      </c>
      <c r="AG2165" s="4">
        <v>0</v>
      </c>
      <c r="AH2165" s="4">
        <f t="shared" si="602"/>
        <v>7.1342779291553144</v>
      </c>
    </row>
    <row r="2166" spans="1:34">
      <c r="A2166" s="16" t="s">
        <v>4499</v>
      </c>
      <c r="B2166" s="16" t="s">
        <v>4500</v>
      </c>
      <c r="C2166" s="16" t="s">
        <v>2308</v>
      </c>
      <c r="D2166" s="19">
        <v>39326</v>
      </c>
      <c r="E2166" s="16" t="s">
        <v>111</v>
      </c>
      <c r="F2166" s="20">
        <v>50</v>
      </c>
      <c r="G2166" s="20">
        <v>0</v>
      </c>
      <c r="H2166" s="20">
        <v>35</v>
      </c>
      <c r="I2166" s="20">
        <v>0</v>
      </c>
      <c r="J2166" s="21">
        <f t="shared" si="593"/>
        <v>420</v>
      </c>
      <c r="K2166" s="22">
        <v>2344.75</v>
      </c>
      <c r="L2166" s="19">
        <v>44804</v>
      </c>
      <c r="M2166" s="22">
        <v>703.5</v>
      </c>
      <c r="N2166" s="22">
        <v>1641.25</v>
      </c>
      <c r="O2166" s="22">
        <f t="shared" si="594"/>
        <v>1672.51</v>
      </c>
      <c r="P2166" s="22">
        <v>31.26</v>
      </c>
      <c r="Q2166" s="22">
        <f t="shared" si="595"/>
        <v>3.9075000000000002</v>
      </c>
      <c r="R2166" s="22">
        <f t="shared" si="596"/>
        <v>15.63</v>
      </c>
      <c r="S2166" s="22">
        <f t="shared" si="597"/>
        <v>1625.62</v>
      </c>
      <c r="U2166" s="22">
        <v>1672.51</v>
      </c>
      <c r="V2166" s="23">
        <v>45</v>
      </c>
      <c r="W2166" s="41">
        <v>50</v>
      </c>
      <c r="X2166" s="23">
        <f t="shared" si="598"/>
        <v>-5</v>
      </c>
      <c r="Y2166" s="24">
        <f t="shared" si="599"/>
        <v>-60</v>
      </c>
      <c r="Z2166" s="24">
        <f t="shared" si="600"/>
        <v>368</v>
      </c>
      <c r="AA2166" s="22">
        <f t="shared" si="605"/>
        <v>4.5448641304347825</v>
      </c>
      <c r="AB2166" s="22">
        <f t="shared" si="604"/>
        <v>54.538369565217394</v>
      </c>
      <c r="AC2166" s="22">
        <f t="shared" si="603"/>
        <v>1617.9716304347826</v>
      </c>
      <c r="AD2166" s="22">
        <f t="shared" si="601"/>
        <v>-7.6483695652173083</v>
      </c>
      <c r="AE2166" s="24"/>
      <c r="AF2166" s="4">
        <v>54.538369565217394</v>
      </c>
      <c r="AG2166" s="4">
        <v>0</v>
      </c>
      <c r="AH2166" s="4">
        <f t="shared" si="602"/>
        <v>54.538369565217394</v>
      </c>
    </row>
    <row r="2167" spans="1:34">
      <c r="A2167" s="16" t="s">
        <v>4501</v>
      </c>
      <c r="B2167" s="16" t="s">
        <v>4502</v>
      </c>
      <c r="C2167" s="16" t="s">
        <v>2268</v>
      </c>
      <c r="D2167" s="19">
        <v>39326</v>
      </c>
      <c r="E2167" s="16" t="s">
        <v>111</v>
      </c>
      <c r="F2167" s="20">
        <v>50</v>
      </c>
      <c r="G2167" s="20">
        <v>0</v>
      </c>
      <c r="H2167" s="20">
        <v>35</v>
      </c>
      <c r="I2167" s="20">
        <v>0</v>
      </c>
      <c r="J2167" s="21">
        <f t="shared" si="593"/>
        <v>420</v>
      </c>
      <c r="K2167" s="22">
        <v>272.35000000000002</v>
      </c>
      <c r="L2167" s="19">
        <v>44804</v>
      </c>
      <c r="M2167" s="22">
        <v>81.75</v>
      </c>
      <c r="N2167" s="22">
        <v>190.6</v>
      </c>
      <c r="O2167" s="22">
        <f t="shared" si="594"/>
        <v>194.23</v>
      </c>
      <c r="P2167" s="22">
        <v>3.63</v>
      </c>
      <c r="Q2167" s="22">
        <f t="shared" si="595"/>
        <v>0.45374999999999999</v>
      </c>
      <c r="R2167" s="22">
        <f t="shared" si="596"/>
        <v>1.8149999999999999</v>
      </c>
      <c r="S2167" s="22">
        <f t="shared" si="597"/>
        <v>188.785</v>
      </c>
      <c r="U2167" s="22">
        <v>194.23</v>
      </c>
      <c r="V2167" s="23">
        <v>45</v>
      </c>
      <c r="W2167" s="41">
        <v>50</v>
      </c>
      <c r="X2167" s="23">
        <f t="shared" si="598"/>
        <v>-5</v>
      </c>
      <c r="Y2167" s="24">
        <f t="shared" si="599"/>
        <v>-60</v>
      </c>
      <c r="Z2167" s="24">
        <f t="shared" si="600"/>
        <v>368</v>
      </c>
      <c r="AA2167" s="22">
        <f t="shared" si="605"/>
        <v>0.52779891304347826</v>
      </c>
      <c r="AB2167" s="22">
        <f t="shared" si="604"/>
        <v>6.3335869565217386</v>
      </c>
      <c r="AC2167" s="22">
        <f t="shared" si="603"/>
        <v>187.89641304347825</v>
      </c>
      <c r="AD2167" s="22">
        <f t="shared" si="601"/>
        <v>-0.88858695652174902</v>
      </c>
      <c r="AE2167" s="24"/>
      <c r="AF2167" s="4">
        <v>6.3335869565217386</v>
      </c>
      <c r="AG2167" s="4">
        <v>0</v>
      </c>
      <c r="AH2167" s="4">
        <f t="shared" si="602"/>
        <v>6.3335869565217386</v>
      </c>
    </row>
    <row r="2168" spans="1:34">
      <c r="A2168" s="16" t="s">
        <v>4503</v>
      </c>
      <c r="B2168" s="16" t="s">
        <v>4504</v>
      </c>
      <c r="C2168" s="16" t="s">
        <v>2308</v>
      </c>
      <c r="D2168" s="19">
        <v>39356</v>
      </c>
      <c r="E2168" s="16" t="s">
        <v>111</v>
      </c>
      <c r="F2168" s="20">
        <v>50</v>
      </c>
      <c r="G2168" s="20">
        <v>0</v>
      </c>
      <c r="H2168" s="20">
        <v>35</v>
      </c>
      <c r="I2168" s="20">
        <v>1</v>
      </c>
      <c r="J2168" s="21">
        <f t="shared" si="593"/>
        <v>421</v>
      </c>
      <c r="K2168" s="22">
        <v>2288.61</v>
      </c>
      <c r="L2168" s="19">
        <v>44804</v>
      </c>
      <c r="M2168" s="22">
        <v>682.73</v>
      </c>
      <c r="N2168" s="22">
        <v>1605.88</v>
      </c>
      <c r="O2168" s="22">
        <f t="shared" si="594"/>
        <v>1636.39</v>
      </c>
      <c r="P2168" s="22">
        <v>30.51</v>
      </c>
      <c r="Q2168" s="22">
        <f t="shared" si="595"/>
        <v>3.8137500000000002</v>
      </c>
      <c r="R2168" s="22">
        <f t="shared" si="596"/>
        <v>15.255000000000001</v>
      </c>
      <c r="S2168" s="22">
        <f t="shared" si="597"/>
        <v>1590.625</v>
      </c>
      <c r="U2168" s="22">
        <v>1636.39</v>
      </c>
      <c r="V2168" s="23">
        <v>45</v>
      </c>
      <c r="W2168" s="41">
        <v>50</v>
      </c>
      <c r="X2168" s="23">
        <f t="shared" si="598"/>
        <v>-5</v>
      </c>
      <c r="Y2168" s="24">
        <f t="shared" si="599"/>
        <v>-60</v>
      </c>
      <c r="Z2168" s="24">
        <f t="shared" si="600"/>
        <v>369</v>
      </c>
      <c r="AA2168" s="22">
        <f t="shared" si="605"/>
        <v>4.4346612466124666</v>
      </c>
      <c r="AB2168" s="22">
        <f t="shared" si="604"/>
        <v>53.215934959349596</v>
      </c>
      <c r="AC2168" s="22">
        <f t="shared" si="603"/>
        <v>1583.1740650406505</v>
      </c>
      <c r="AD2168" s="22">
        <f t="shared" si="601"/>
        <v>-7.4509349593495244</v>
      </c>
      <c r="AE2168" s="24"/>
      <c r="AF2168" s="4">
        <v>53.215934959349596</v>
      </c>
      <c r="AG2168" s="4">
        <v>0</v>
      </c>
      <c r="AH2168" s="4">
        <f t="shared" si="602"/>
        <v>53.215934959349596</v>
      </c>
    </row>
    <row r="2169" spans="1:34">
      <c r="A2169" s="16" t="s">
        <v>4505</v>
      </c>
      <c r="B2169" s="16" t="s">
        <v>4506</v>
      </c>
      <c r="C2169" s="16" t="s">
        <v>2308</v>
      </c>
      <c r="D2169" s="19">
        <v>39387</v>
      </c>
      <c r="E2169" s="16" t="s">
        <v>111</v>
      </c>
      <c r="F2169" s="20">
        <v>50</v>
      </c>
      <c r="G2169" s="20">
        <v>0</v>
      </c>
      <c r="H2169" s="20">
        <v>35</v>
      </c>
      <c r="I2169" s="20">
        <v>2</v>
      </c>
      <c r="J2169" s="21">
        <f t="shared" si="593"/>
        <v>422</v>
      </c>
      <c r="K2169" s="22">
        <v>1289.21</v>
      </c>
      <c r="L2169" s="19">
        <v>44804</v>
      </c>
      <c r="M2169" s="22">
        <v>382.56</v>
      </c>
      <c r="N2169" s="22">
        <v>906.65</v>
      </c>
      <c r="O2169" s="22">
        <f t="shared" si="594"/>
        <v>923.84</v>
      </c>
      <c r="P2169" s="22">
        <v>17.190000000000001</v>
      </c>
      <c r="Q2169" s="22">
        <f t="shared" si="595"/>
        <v>2.1487500000000002</v>
      </c>
      <c r="R2169" s="22">
        <f t="shared" si="596"/>
        <v>8.5950000000000006</v>
      </c>
      <c r="S2169" s="22">
        <f t="shared" si="597"/>
        <v>898.05499999999995</v>
      </c>
      <c r="U2169" s="22">
        <v>923.84</v>
      </c>
      <c r="V2169" s="23">
        <v>45</v>
      </c>
      <c r="W2169" s="41">
        <v>50</v>
      </c>
      <c r="X2169" s="23">
        <f t="shared" si="598"/>
        <v>-5</v>
      </c>
      <c r="Y2169" s="24">
        <f t="shared" si="599"/>
        <v>-60</v>
      </c>
      <c r="Z2169" s="24">
        <f t="shared" si="600"/>
        <v>370</v>
      </c>
      <c r="AA2169" s="22">
        <f t="shared" si="605"/>
        <v>2.496864864864865</v>
      </c>
      <c r="AB2169" s="22">
        <f t="shared" si="604"/>
        <v>29.962378378378382</v>
      </c>
      <c r="AC2169" s="22">
        <f t="shared" si="603"/>
        <v>893.87762162162164</v>
      </c>
      <c r="AD2169" s="22">
        <f t="shared" si="601"/>
        <v>-4.1773783783783074</v>
      </c>
      <c r="AE2169" s="24"/>
      <c r="AF2169" s="4">
        <v>29.962378378378382</v>
      </c>
      <c r="AG2169" s="4">
        <v>0</v>
      </c>
      <c r="AH2169" s="4">
        <f t="shared" si="602"/>
        <v>29.962378378378382</v>
      </c>
    </row>
    <row r="2170" spans="1:34">
      <c r="A2170" s="16" t="s">
        <v>4507</v>
      </c>
      <c r="B2170" s="16" t="s">
        <v>4508</v>
      </c>
      <c r="C2170" s="16" t="s">
        <v>1355</v>
      </c>
      <c r="D2170" s="19">
        <v>39356</v>
      </c>
      <c r="E2170" s="16" t="s">
        <v>111</v>
      </c>
      <c r="F2170" s="20">
        <v>50</v>
      </c>
      <c r="G2170" s="20">
        <v>0</v>
      </c>
      <c r="H2170" s="20">
        <v>35</v>
      </c>
      <c r="I2170" s="20">
        <v>1</v>
      </c>
      <c r="J2170" s="21">
        <f t="shared" si="593"/>
        <v>421</v>
      </c>
      <c r="K2170" s="22">
        <v>210.48</v>
      </c>
      <c r="L2170" s="19">
        <v>44804</v>
      </c>
      <c r="M2170" s="22">
        <v>62.79</v>
      </c>
      <c r="N2170" s="22">
        <v>147.69</v>
      </c>
      <c r="O2170" s="22">
        <f t="shared" si="594"/>
        <v>150.49</v>
      </c>
      <c r="P2170" s="22">
        <v>2.8</v>
      </c>
      <c r="Q2170" s="22">
        <f t="shared" si="595"/>
        <v>0.35</v>
      </c>
      <c r="R2170" s="22">
        <f t="shared" si="596"/>
        <v>1.4</v>
      </c>
      <c r="S2170" s="22">
        <f t="shared" si="597"/>
        <v>146.29</v>
      </c>
      <c r="U2170" s="22">
        <v>150.49</v>
      </c>
      <c r="V2170" s="23">
        <v>45</v>
      </c>
      <c r="W2170" s="41">
        <v>50</v>
      </c>
      <c r="X2170" s="23">
        <f t="shared" si="598"/>
        <v>-5</v>
      </c>
      <c r="Y2170" s="24">
        <f t="shared" si="599"/>
        <v>-60</v>
      </c>
      <c r="Z2170" s="24">
        <f t="shared" si="600"/>
        <v>369</v>
      </c>
      <c r="AA2170" s="22">
        <f t="shared" si="605"/>
        <v>0.40783197831978324</v>
      </c>
      <c r="AB2170" s="22">
        <f t="shared" si="604"/>
        <v>4.8939837398373989</v>
      </c>
      <c r="AC2170" s="22">
        <f t="shared" si="603"/>
        <v>145.5960162601626</v>
      </c>
      <c r="AD2170" s="22">
        <f t="shared" si="601"/>
        <v>-0.69398373983739248</v>
      </c>
      <c r="AE2170" s="24"/>
      <c r="AF2170" s="4">
        <v>4.8939837398373989</v>
      </c>
      <c r="AG2170" s="4">
        <v>0</v>
      </c>
      <c r="AH2170" s="4">
        <f t="shared" si="602"/>
        <v>4.8939837398373989</v>
      </c>
    </row>
    <row r="2171" spans="1:34">
      <c r="A2171" s="16" t="s">
        <v>4509</v>
      </c>
      <c r="B2171" s="16" t="s">
        <v>4510</v>
      </c>
      <c r="C2171" s="16" t="s">
        <v>2308</v>
      </c>
      <c r="D2171" s="19">
        <v>39417</v>
      </c>
      <c r="E2171" s="16" t="s">
        <v>111</v>
      </c>
      <c r="F2171" s="20">
        <v>50</v>
      </c>
      <c r="G2171" s="20">
        <v>0</v>
      </c>
      <c r="H2171" s="20">
        <v>35</v>
      </c>
      <c r="I2171" s="20">
        <v>3</v>
      </c>
      <c r="J2171" s="21">
        <f t="shared" si="593"/>
        <v>423</v>
      </c>
      <c r="K2171" s="22">
        <v>812.99</v>
      </c>
      <c r="L2171" s="19">
        <v>44804</v>
      </c>
      <c r="M2171" s="22">
        <v>239.85</v>
      </c>
      <c r="N2171" s="22">
        <v>573.14</v>
      </c>
      <c r="O2171" s="22">
        <f t="shared" si="594"/>
        <v>583.98</v>
      </c>
      <c r="P2171" s="22">
        <v>10.84</v>
      </c>
      <c r="Q2171" s="22">
        <f t="shared" si="595"/>
        <v>1.355</v>
      </c>
      <c r="R2171" s="22">
        <f t="shared" si="596"/>
        <v>5.42</v>
      </c>
      <c r="S2171" s="22">
        <f t="shared" si="597"/>
        <v>567.72</v>
      </c>
      <c r="U2171" s="22">
        <v>583.98</v>
      </c>
      <c r="V2171" s="23">
        <v>45</v>
      </c>
      <c r="W2171" s="41">
        <v>50</v>
      </c>
      <c r="X2171" s="23">
        <f t="shared" si="598"/>
        <v>-5</v>
      </c>
      <c r="Y2171" s="24">
        <f t="shared" si="599"/>
        <v>-60</v>
      </c>
      <c r="Z2171" s="24">
        <f t="shared" si="600"/>
        <v>371</v>
      </c>
      <c r="AA2171" s="22">
        <f t="shared" si="605"/>
        <v>1.5740700808625336</v>
      </c>
      <c r="AB2171" s="22">
        <f t="shared" si="604"/>
        <v>18.888840970350405</v>
      </c>
      <c r="AC2171" s="22">
        <f t="shared" si="603"/>
        <v>565.09115902964959</v>
      </c>
      <c r="AD2171" s="22">
        <f t="shared" si="601"/>
        <v>-2.6288409703504385</v>
      </c>
      <c r="AE2171" s="24"/>
      <c r="AF2171" s="4">
        <v>18.888840970350405</v>
      </c>
      <c r="AG2171" s="4">
        <v>0</v>
      </c>
      <c r="AH2171" s="4">
        <f t="shared" si="602"/>
        <v>18.888840970350405</v>
      </c>
    </row>
    <row r="2172" spans="1:34">
      <c r="A2172" s="16" t="s">
        <v>4511</v>
      </c>
      <c r="B2172" s="16" t="s">
        <v>4512</v>
      </c>
      <c r="C2172" s="16" t="s">
        <v>2308</v>
      </c>
      <c r="D2172" s="19">
        <v>39448</v>
      </c>
      <c r="E2172" s="16" t="s">
        <v>111</v>
      </c>
      <c r="F2172" s="20">
        <v>50</v>
      </c>
      <c r="G2172" s="20">
        <v>0</v>
      </c>
      <c r="H2172" s="20">
        <v>35</v>
      </c>
      <c r="I2172" s="20">
        <v>4</v>
      </c>
      <c r="J2172" s="21">
        <f t="shared" si="593"/>
        <v>424</v>
      </c>
      <c r="K2172" s="22">
        <v>622.94000000000005</v>
      </c>
      <c r="L2172" s="19">
        <v>44804</v>
      </c>
      <c r="M2172" s="22">
        <v>182.75</v>
      </c>
      <c r="N2172" s="22">
        <v>440.19</v>
      </c>
      <c r="O2172" s="22">
        <f t="shared" si="594"/>
        <v>448.49</v>
      </c>
      <c r="P2172" s="22">
        <v>8.3000000000000007</v>
      </c>
      <c r="Q2172" s="22">
        <f t="shared" si="595"/>
        <v>1.0375000000000001</v>
      </c>
      <c r="R2172" s="22">
        <f t="shared" si="596"/>
        <v>4.1500000000000004</v>
      </c>
      <c r="S2172" s="22">
        <f t="shared" si="597"/>
        <v>436.04</v>
      </c>
      <c r="U2172" s="22">
        <v>448.49</v>
      </c>
      <c r="V2172" s="23">
        <v>45</v>
      </c>
      <c r="W2172" s="41">
        <v>50</v>
      </c>
      <c r="X2172" s="23">
        <f t="shared" si="598"/>
        <v>-5</v>
      </c>
      <c r="Y2172" s="24">
        <f t="shared" si="599"/>
        <v>-60</v>
      </c>
      <c r="Z2172" s="24">
        <f t="shared" si="600"/>
        <v>372</v>
      </c>
      <c r="AA2172" s="22">
        <f t="shared" si="605"/>
        <v>1.2056182795698924</v>
      </c>
      <c r="AB2172" s="22">
        <f t="shared" si="604"/>
        <v>14.467419354838709</v>
      </c>
      <c r="AC2172" s="22">
        <f t="shared" si="603"/>
        <v>434.02258064516133</v>
      </c>
      <c r="AD2172" s="22">
        <f t="shared" si="601"/>
        <v>-2.0174193548386938</v>
      </c>
      <c r="AE2172" s="24"/>
      <c r="AF2172" s="4">
        <v>14.467419354838709</v>
      </c>
      <c r="AG2172" s="4">
        <v>0</v>
      </c>
      <c r="AH2172" s="4">
        <f t="shared" si="602"/>
        <v>14.467419354838709</v>
      </c>
    </row>
    <row r="2173" spans="1:34">
      <c r="A2173" s="16" t="s">
        <v>4513</v>
      </c>
      <c r="B2173" s="16" t="s">
        <v>4514</v>
      </c>
      <c r="C2173" s="16" t="s">
        <v>2501</v>
      </c>
      <c r="D2173" s="19">
        <v>39448</v>
      </c>
      <c r="E2173" s="16" t="s">
        <v>111</v>
      </c>
      <c r="F2173" s="20">
        <v>50</v>
      </c>
      <c r="G2173" s="20">
        <v>0</v>
      </c>
      <c r="H2173" s="20">
        <v>35</v>
      </c>
      <c r="I2173" s="20">
        <v>4</v>
      </c>
      <c r="J2173" s="21">
        <f t="shared" si="593"/>
        <v>424</v>
      </c>
      <c r="K2173" s="22">
        <v>54.65</v>
      </c>
      <c r="L2173" s="19">
        <v>44804</v>
      </c>
      <c r="M2173" s="22">
        <v>15.98</v>
      </c>
      <c r="N2173" s="22">
        <v>38.67</v>
      </c>
      <c r="O2173" s="22">
        <f t="shared" si="594"/>
        <v>39.39</v>
      </c>
      <c r="P2173" s="22">
        <v>0.72</v>
      </c>
      <c r="Q2173" s="22">
        <f t="shared" si="595"/>
        <v>0.09</v>
      </c>
      <c r="R2173" s="22">
        <f t="shared" si="596"/>
        <v>0.36</v>
      </c>
      <c r="S2173" s="22">
        <f t="shared" si="597"/>
        <v>38.31</v>
      </c>
      <c r="U2173" s="22">
        <v>39.39</v>
      </c>
      <c r="V2173" s="23">
        <v>45</v>
      </c>
      <c r="W2173" s="41">
        <v>50</v>
      </c>
      <c r="X2173" s="23">
        <f t="shared" si="598"/>
        <v>-5</v>
      </c>
      <c r="Y2173" s="24">
        <f t="shared" si="599"/>
        <v>-60</v>
      </c>
      <c r="Z2173" s="24">
        <f t="shared" si="600"/>
        <v>372</v>
      </c>
      <c r="AA2173" s="22">
        <f t="shared" si="605"/>
        <v>0.10588709677419356</v>
      </c>
      <c r="AB2173" s="22">
        <f t="shared" si="604"/>
        <v>1.2706451612903227</v>
      </c>
      <c r="AC2173" s="22">
        <f t="shared" si="603"/>
        <v>38.119354838709675</v>
      </c>
      <c r="AD2173" s="22">
        <f t="shared" si="601"/>
        <v>-0.19064516129032683</v>
      </c>
      <c r="AE2173" s="24"/>
      <c r="AF2173" s="4">
        <v>1.2706451612903227</v>
      </c>
      <c r="AG2173" s="4">
        <v>0</v>
      </c>
      <c r="AH2173" s="4">
        <f t="shared" si="602"/>
        <v>1.2706451612903227</v>
      </c>
    </row>
    <row r="2174" spans="1:34">
      <c r="A2174" s="16" t="s">
        <v>4515</v>
      </c>
      <c r="B2174" s="16" t="s">
        <v>4516</v>
      </c>
      <c r="C2174" s="16" t="s">
        <v>1736</v>
      </c>
      <c r="D2174" s="19">
        <v>39448</v>
      </c>
      <c r="E2174" s="16" t="s">
        <v>111</v>
      </c>
      <c r="F2174" s="20">
        <v>50</v>
      </c>
      <c r="G2174" s="20">
        <v>0</v>
      </c>
      <c r="H2174" s="20">
        <v>35</v>
      </c>
      <c r="I2174" s="20">
        <v>4</v>
      </c>
      <c r="J2174" s="21">
        <f t="shared" si="593"/>
        <v>424</v>
      </c>
      <c r="K2174" s="22">
        <v>223.15</v>
      </c>
      <c r="L2174" s="19">
        <v>44804</v>
      </c>
      <c r="M2174" s="22">
        <v>65.41</v>
      </c>
      <c r="N2174" s="22">
        <v>157.74</v>
      </c>
      <c r="O2174" s="22">
        <f t="shared" si="594"/>
        <v>160.71</v>
      </c>
      <c r="P2174" s="22">
        <v>2.97</v>
      </c>
      <c r="Q2174" s="22">
        <f t="shared" si="595"/>
        <v>0.37125000000000002</v>
      </c>
      <c r="R2174" s="22">
        <f t="shared" si="596"/>
        <v>1.4850000000000001</v>
      </c>
      <c r="S2174" s="22">
        <f t="shared" si="597"/>
        <v>156.255</v>
      </c>
      <c r="U2174" s="22">
        <v>160.71</v>
      </c>
      <c r="V2174" s="23">
        <v>45</v>
      </c>
      <c r="W2174" s="41">
        <v>50</v>
      </c>
      <c r="X2174" s="23">
        <f t="shared" si="598"/>
        <v>-5</v>
      </c>
      <c r="Y2174" s="24">
        <f t="shared" si="599"/>
        <v>-60</v>
      </c>
      <c r="Z2174" s="24">
        <f t="shared" si="600"/>
        <v>372</v>
      </c>
      <c r="AA2174" s="22">
        <f t="shared" si="605"/>
        <v>0.43201612903225811</v>
      </c>
      <c r="AB2174" s="22">
        <f t="shared" si="604"/>
        <v>5.1841935483870971</v>
      </c>
      <c r="AC2174" s="22">
        <f t="shared" si="603"/>
        <v>155.52580645161291</v>
      </c>
      <c r="AD2174" s="22">
        <f t="shared" si="601"/>
        <v>-0.72919354838708728</v>
      </c>
      <c r="AE2174" s="24"/>
      <c r="AF2174" s="4">
        <v>5.1841935483870971</v>
      </c>
      <c r="AG2174" s="4">
        <v>0</v>
      </c>
      <c r="AH2174" s="4">
        <f t="shared" si="602"/>
        <v>5.1841935483870971</v>
      </c>
    </row>
    <row r="2175" spans="1:34">
      <c r="A2175" s="16" t="s">
        <v>4517</v>
      </c>
      <c r="B2175" s="16" t="s">
        <v>4518</v>
      </c>
      <c r="C2175" s="16" t="s">
        <v>2436</v>
      </c>
      <c r="D2175" s="19">
        <v>39479</v>
      </c>
      <c r="E2175" s="16" t="s">
        <v>111</v>
      </c>
      <c r="F2175" s="20">
        <v>50</v>
      </c>
      <c r="G2175" s="20">
        <v>0</v>
      </c>
      <c r="H2175" s="20">
        <v>35</v>
      </c>
      <c r="I2175" s="20">
        <v>5</v>
      </c>
      <c r="J2175" s="21">
        <f t="shared" si="593"/>
        <v>425</v>
      </c>
      <c r="K2175" s="22">
        <v>194.85</v>
      </c>
      <c r="L2175" s="19">
        <v>44804</v>
      </c>
      <c r="M2175" s="22">
        <v>56.88</v>
      </c>
      <c r="N2175" s="22">
        <v>137.97</v>
      </c>
      <c r="O2175" s="22">
        <f t="shared" si="594"/>
        <v>140.57</v>
      </c>
      <c r="P2175" s="22">
        <v>2.6</v>
      </c>
      <c r="Q2175" s="22">
        <f t="shared" si="595"/>
        <v>0.32500000000000001</v>
      </c>
      <c r="R2175" s="22">
        <f t="shared" si="596"/>
        <v>1.3</v>
      </c>
      <c r="S2175" s="22">
        <f t="shared" si="597"/>
        <v>136.66999999999999</v>
      </c>
      <c r="U2175" s="22">
        <v>140.57</v>
      </c>
      <c r="V2175" s="23">
        <v>45</v>
      </c>
      <c r="W2175" s="41">
        <v>50</v>
      </c>
      <c r="X2175" s="23">
        <f t="shared" si="598"/>
        <v>-5</v>
      </c>
      <c r="Y2175" s="24">
        <f t="shared" si="599"/>
        <v>-60</v>
      </c>
      <c r="Z2175" s="24">
        <f t="shared" si="600"/>
        <v>373</v>
      </c>
      <c r="AA2175" s="22">
        <f t="shared" si="605"/>
        <v>0.37686327077747989</v>
      </c>
      <c r="AB2175" s="22">
        <f t="shared" si="604"/>
        <v>4.5223592493297584</v>
      </c>
      <c r="AC2175" s="22">
        <f t="shared" si="603"/>
        <v>136.04764075067024</v>
      </c>
      <c r="AD2175" s="22">
        <f t="shared" si="601"/>
        <v>-0.6223592493297474</v>
      </c>
      <c r="AE2175" s="24"/>
      <c r="AF2175" s="4">
        <v>4.5223592493297584</v>
      </c>
      <c r="AG2175" s="4">
        <v>0</v>
      </c>
      <c r="AH2175" s="4">
        <f t="shared" si="602"/>
        <v>4.5223592493297584</v>
      </c>
    </row>
    <row r="2176" spans="1:34">
      <c r="A2176" s="16" t="s">
        <v>4519</v>
      </c>
      <c r="B2176" s="16" t="s">
        <v>4520</v>
      </c>
      <c r="C2176" s="16" t="s">
        <v>2436</v>
      </c>
      <c r="D2176" s="19">
        <v>39508</v>
      </c>
      <c r="E2176" s="16" t="s">
        <v>111</v>
      </c>
      <c r="F2176" s="20">
        <v>50</v>
      </c>
      <c r="G2176" s="20">
        <v>0</v>
      </c>
      <c r="H2176" s="20">
        <v>35</v>
      </c>
      <c r="I2176" s="20">
        <v>6</v>
      </c>
      <c r="J2176" s="21">
        <f t="shared" si="593"/>
        <v>426</v>
      </c>
      <c r="K2176" s="22">
        <v>223.22</v>
      </c>
      <c r="L2176" s="19">
        <v>44804</v>
      </c>
      <c r="M2176" s="22">
        <v>64.81</v>
      </c>
      <c r="N2176" s="22">
        <v>158.41</v>
      </c>
      <c r="O2176" s="22">
        <f t="shared" si="594"/>
        <v>161.38999999999999</v>
      </c>
      <c r="P2176" s="22">
        <v>2.98</v>
      </c>
      <c r="Q2176" s="22">
        <f t="shared" si="595"/>
        <v>0.3725</v>
      </c>
      <c r="R2176" s="22">
        <f t="shared" si="596"/>
        <v>1.49</v>
      </c>
      <c r="S2176" s="22">
        <f t="shared" si="597"/>
        <v>156.91999999999999</v>
      </c>
      <c r="U2176" s="22">
        <v>161.38999999999999</v>
      </c>
      <c r="V2176" s="23">
        <v>45</v>
      </c>
      <c r="W2176" s="41">
        <v>50</v>
      </c>
      <c r="X2176" s="23">
        <f t="shared" si="598"/>
        <v>-5</v>
      </c>
      <c r="Y2176" s="24">
        <f t="shared" si="599"/>
        <v>-60</v>
      </c>
      <c r="Z2176" s="24">
        <f t="shared" si="600"/>
        <v>374</v>
      </c>
      <c r="AA2176" s="22">
        <f t="shared" si="605"/>
        <v>0.43152406417112293</v>
      </c>
      <c r="AB2176" s="22">
        <f t="shared" si="604"/>
        <v>5.1782887700534754</v>
      </c>
      <c r="AC2176" s="22">
        <f t="shared" si="603"/>
        <v>156.2117112299465</v>
      </c>
      <c r="AD2176" s="22">
        <f t="shared" si="601"/>
        <v>-0.70828877005348545</v>
      </c>
      <c r="AE2176" s="24"/>
      <c r="AF2176" s="4">
        <v>5.1782887700534754</v>
      </c>
      <c r="AG2176" s="4">
        <v>0</v>
      </c>
      <c r="AH2176" s="4">
        <f t="shared" si="602"/>
        <v>5.1782887700534754</v>
      </c>
    </row>
    <row r="2177" spans="1:34">
      <c r="A2177" s="16" t="s">
        <v>4521</v>
      </c>
      <c r="B2177" s="16" t="s">
        <v>4522</v>
      </c>
      <c r="C2177" s="16" t="s">
        <v>2308</v>
      </c>
      <c r="D2177" s="19">
        <v>39539</v>
      </c>
      <c r="E2177" s="16" t="s">
        <v>111</v>
      </c>
      <c r="F2177" s="20">
        <v>50</v>
      </c>
      <c r="G2177" s="20">
        <v>0</v>
      </c>
      <c r="H2177" s="20">
        <v>35</v>
      </c>
      <c r="I2177" s="20">
        <v>7</v>
      </c>
      <c r="J2177" s="21">
        <f t="shared" si="593"/>
        <v>427</v>
      </c>
      <c r="K2177" s="22">
        <v>582.04</v>
      </c>
      <c r="L2177" s="19">
        <v>44804</v>
      </c>
      <c r="M2177" s="22">
        <v>167.81</v>
      </c>
      <c r="N2177" s="22">
        <v>414.23</v>
      </c>
      <c r="O2177" s="22">
        <f t="shared" si="594"/>
        <v>421.99</v>
      </c>
      <c r="P2177" s="22">
        <v>7.76</v>
      </c>
      <c r="Q2177" s="22">
        <f t="shared" si="595"/>
        <v>0.97</v>
      </c>
      <c r="R2177" s="22">
        <f t="shared" si="596"/>
        <v>3.88</v>
      </c>
      <c r="S2177" s="22">
        <f t="shared" si="597"/>
        <v>410.35</v>
      </c>
      <c r="U2177" s="22">
        <v>421.99</v>
      </c>
      <c r="V2177" s="23">
        <v>45</v>
      </c>
      <c r="W2177" s="41">
        <v>50</v>
      </c>
      <c r="X2177" s="23">
        <f t="shared" si="598"/>
        <v>-5</v>
      </c>
      <c r="Y2177" s="24">
        <f t="shared" si="599"/>
        <v>-60</v>
      </c>
      <c r="Z2177" s="24">
        <f t="shared" si="600"/>
        <v>375</v>
      </c>
      <c r="AA2177" s="22">
        <f t="shared" si="605"/>
        <v>1.1253066666666667</v>
      </c>
      <c r="AB2177" s="22">
        <f t="shared" si="604"/>
        <v>13.503679999999999</v>
      </c>
      <c r="AC2177" s="22">
        <f t="shared" si="603"/>
        <v>408.48632000000003</v>
      </c>
      <c r="AD2177" s="22">
        <f t="shared" si="601"/>
        <v>-1.863679999999988</v>
      </c>
      <c r="AE2177" s="24"/>
      <c r="AF2177" s="4">
        <v>13.503679999999999</v>
      </c>
      <c r="AG2177" s="4">
        <v>0</v>
      </c>
      <c r="AH2177" s="4">
        <f t="shared" si="602"/>
        <v>13.503679999999999</v>
      </c>
    </row>
    <row r="2178" spans="1:34">
      <c r="A2178" s="16" t="s">
        <v>4523</v>
      </c>
      <c r="B2178" s="16" t="s">
        <v>4524</v>
      </c>
      <c r="C2178" s="16" t="s">
        <v>1355</v>
      </c>
      <c r="D2178" s="19">
        <v>39539</v>
      </c>
      <c r="E2178" s="16" t="s">
        <v>111</v>
      </c>
      <c r="F2178" s="20">
        <v>50</v>
      </c>
      <c r="G2178" s="20">
        <v>0</v>
      </c>
      <c r="H2178" s="20">
        <v>35</v>
      </c>
      <c r="I2178" s="20">
        <v>7</v>
      </c>
      <c r="J2178" s="21">
        <f t="shared" si="593"/>
        <v>427</v>
      </c>
      <c r="K2178" s="22">
        <v>42.55</v>
      </c>
      <c r="L2178" s="19">
        <v>44804</v>
      </c>
      <c r="M2178" s="22">
        <v>12.19</v>
      </c>
      <c r="N2178" s="22">
        <v>30.36</v>
      </c>
      <c r="O2178" s="22">
        <f t="shared" si="594"/>
        <v>30.919999999999998</v>
      </c>
      <c r="P2178" s="22">
        <v>0.56000000000000005</v>
      </c>
      <c r="Q2178" s="22">
        <f t="shared" si="595"/>
        <v>7.0000000000000007E-2</v>
      </c>
      <c r="R2178" s="22">
        <f t="shared" si="596"/>
        <v>0.28000000000000003</v>
      </c>
      <c r="S2178" s="22">
        <f t="shared" si="597"/>
        <v>30.08</v>
      </c>
      <c r="U2178" s="22">
        <v>30.919999999999998</v>
      </c>
      <c r="V2178" s="23">
        <v>45</v>
      </c>
      <c r="W2178" s="41">
        <v>50</v>
      </c>
      <c r="X2178" s="23">
        <f t="shared" si="598"/>
        <v>-5</v>
      </c>
      <c r="Y2178" s="24">
        <f t="shared" si="599"/>
        <v>-60</v>
      </c>
      <c r="Z2178" s="24">
        <f t="shared" si="600"/>
        <v>375</v>
      </c>
      <c r="AA2178" s="22">
        <f t="shared" si="605"/>
        <v>8.2453333333333323E-2</v>
      </c>
      <c r="AB2178" s="22">
        <f t="shared" si="604"/>
        <v>0.98943999999999988</v>
      </c>
      <c r="AC2178" s="22">
        <f t="shared" si="603"/>
        <v>29.93056</v>
      </c>
      <c r="AD2178" s="22">
        <f t="shared" si="601"/>
        <v>-0.14943999999999846</v>
      </c>
      <c r="AE2178" s="24"/>
      <c r="AF2178" s="4">
        <v>0.98943999999999988</v>
      </c>
      <c r="AG2178" s="4">
        <v>0</v>
      </c>
      <c r="AH2178" s="4">
        <f t="shared" si="602"/>
        <v>0.98943999999999988</v>
      </c>
    </row>
    <row r="2179" spans="1:34">
      <c r="A2179" s="16" t="s">
        <v>4525</v>
      </c>
      <c r="B2179" s="16" t="s">
        <v>4526</v>
      </c>
      <c r="C2179" s="16" t="s">
        <v>2308</v>
      </c>
      <c r="D2179" s="19">
        <v>39569</v>
      </c>
      <c r="E2179" s="16" t="s">
        <v>111</v>
      </c>
      <c r="F2179" s="20">
        <v>50</v>
      </c>
      <c r="G2179" s="20">
        <v>0</v>
      </c>
      <c r="H2179" s="20">
        <v>35</v>
      </c>
      <c r="I2179" s="20">
        <v>8</v>
      </c>
      <c r="J2179" s="21">
        <f t="shared" si="593"/>
        <v>428</v>
      </c>
      <c r="K2179" s="22">
        <v>381.77</v>
      </c>
      <c r="L2179" s="19">
        <v>44804</v>
      </c>
      <c r="M2179" s="22">
        <v>109.51</v>
      </c>
      <c r="N2179" s="22">
        <v>272.26</v>
      </c>
      <c r="O2179" s="22">
        <f t="shared" si="594"/>
        <v>277.34999999999997</v>
      </c>
      <c r="P2179" s="22">
        <v>5.09</v>
      </c>
      <c r="Q2179" s="22">
        <f t="shared" si="595"/>
        <v>0.63624999999999998</v>
      </c>
      <c r="R2179" s="22">
        <f t="shared" si="596"/>
        <v>2.5449999999999999</v>
      </c>
      <c r="S2179" s="22">
        <f t="shared" si="597"/>
        <v>269.71499999999997</v>
      </c>
      <c r="U2179" s="22">
        <v>277.34999999999997</v>
      </c>
      <c r="V2179" s="23">
        <v>45</v>
      </c>
      <c r="W2179" s="41">
        <v>50</v>
      </c>
      <c r="X2179" s="23">
        <f t="shared" si="598"/>
        <v>-5</v>
      </c>
      <c r="Y2179" s="24">
        <f t="shared" si="599"/>
        <v>-60</v>
      </c>
      <c r="Z2179" s="24">
        <f t="shared" si="600"/>
        <v>376</v>
      </c>
      <c r="AA2179" s="22">
        <f t="shared" si="605"/>
        <v>0.73763297872340416</v>
      </c>
      <c r="AB2179" s="22">
        <f t="shared" si="604"/>
        <v>8.85159574468085</v>
      </c>
      <c r="AC2179" s="22">
        <f t="shared" si="603"/>
        <v>268.49840425531909</v>
      </c>
      <c r="AD2179" s="22">
        <f t="shared" si="601"/>
        <v>-1.2165957446808875</v>
      </c>
      <c r="AE2179" s="24"/>
      <c r="AF2179" s="4">
        <v>8.85159574468085</v>
      </c>
      <c r="AG2179" s="4">
        <v>0</v>
      </c>
      <c r="AH2179" s="4">
        <f t="shared" si="602"/>
        <v>8.85159574468085</v>
      </c>
    </row>
    <row r="2180" spans="1:34">
      <c r="A2180" s="16" t="s">
        <v>4527</v>
      </c>
      <c r="B2180" s="16" t="s">
        <v>4528</v>
      </c>
      <c r="C2180" s="16" t="s">
        <v>2308</v>
      </c>
      <c r="D2180" s="19">
        <v>39600</v>
      </c>
      <c r="E2180" s="16" t="s">
        <v>111</v>
      </c>
      <c r="F2180" s="20">
        <v>50</v>
      </c>
      <c r="G2180" s="20">
        <v>0</v>
      </c>
      <c r="H2180" s="20">
        <v>35</v>
      </c>
      <c r="I2180" s="20">
        <v>9</v>
      </c>
      <c r="J2180" s="21">
        <f t="shared" si="593"/>
        <v>429</v>
      </c>
      <c r="K2180" s="22">
        <v>1094.77</v>
      </c>
      <c r="L2180" s="19">
        <v>44804</v>
      </c>
      <c r="M2180" s="22">
        <v>312.08</v>
      </c>
      <c r="N2180" s="22">
        <v>782.69</v>
      </c>
      <c r="O2180" s="22">
        <f t="shared" si="594"/>
        <v>797.29000000000008</v>
      </c>
      <c r="P2180" s="22">
        <v>14.6</v>
      </c>
      <c r="Q2180" s="22">
        <f t="shared" si="595"/>
        <v>1.825</v>
      </c>
      <c r="R2180" s="22">
        <f t="shared" si="596"/>
        <v>7.3</v>
      </c>
      <c r="S2180" s="22">
        <f t="shared" si="597"/>
        <v>775.3900000000001</v>
      </c>
      <c r="U2180" s="22">
        <v>797.29000000000008</v>
      </c>
      <c r="V2180" s="23">
        <v>45</v>
      </c>
      <c r="W2180" s="41">
        <v>50</v>
      </c>
      <c r="X2180" s="23">
        <f t="shared" si="598"/>
        <v>-5</v>
      </c>
      <c r="Y2180" s="24">
        <f t="shared" si="599"/>
        <v>-60</v>
      </c>
      <c r="Z2180" s="24">
        <f t="shared" si="600"/>
        <v>377</v>
      </c>
      <c r="AA2180" s="22">
        <f t="shared" si="605"/>
        <v>2.1148275862068968</v>
      </c>
      <c r="AB2180" s="22">
        <f t="shared" si="604"/>
        <v>25.377931034482764</v>
      </c>
      <c r="AC2180" s="22">
        <f t="shared" si="603"/>
        <v>771.91206896551728</v>
      </c>
      <c r="AD2180" s="22">
        <f t="shared" si="601"/>
        <v>-3.4779310344828218</v>
      </c>
      <c r="AE2180" s="24"/>
      <c r="AF2180" s="4">
        <v>25.377931034482764</v>
      </c>
      <c r="AG2180" s="4">
        <v>0</v>
      </c>
      <c r="AH2180" s="4">
        <f t="shared" si="602"/>
        <v>25.377931034482764</v>
      </c>
    </row>
    <row r="2181" spans="1:34">
      <c r="A2181" s="16" t="s">
        <v>4529</v>
      </c>
      <c r="B2181" s="16" t="s">
        <v>4530</v>
      </c>
      <c r="C2181" s="16" t="s">
        <v>2268</v>
      </c>
      <c r="D2181" s="19">
        <v>39600</v>
      </c>
      <c r="E2181" s="16" t="s">
        <v>111</v>
      </c>
      <c r="F2181" s="20">
        <v>50</v>
      </c>
      <c r="G2181" s="20">
        <v>0</v>
      </c>
      <c r="H2181" s="20">
        <v>35</v>
      </c>
      <c r="I2181" s="20">
        <v>9</v>
      </c>
      <c r="J2181" s="21">
        <f t="shared" si="593"/>
        <v>429</v>
      </c>
      <c r="K2181" s="22">
        <v>245.63</v>
      </c>
      <c r="L2181" s="19">
        <v>44804</v>
      </c>
      <c r="M2181" s="22">
        <v>69.98</v>
      </c>
      <c r="N2181" s="22">
        <v>175.65</v>
      </c>
      <c r="O2181" s="22">
        <f t="shared" si="594"/>
        <v>178.92000000000002</v>
      </c>
      <c r="P2181" s="22">
        <v>3.27</v>
      </c>
      <c r="Q2181" s="22">
        <f t="shared" si="595"/>
        <v>0.40875</v>
      </c>
      <c r="R2181" s="22">
        <f t="shared" si="596"/>
        <v>1.635</v>
      </c>
      <c r="S2181" s="22">
        <f t="shared" si="597"/>
        <v>174.01500000000001</v>
      </c>
      <c r="U2181" s="22">
        <v>178.92000000000002</v>
      </c>
      <c r="V2181" s="23">
        <v>45</v>
      </c>
      <c r="W2181" s="41">
        <v>50</v>
      </c>
      <c r="X2181" s="23">
        <f t="shared" si="598"/>
        <v>-5</v>
      </c>
      <c r="Y2181" s="24">
        <f t="shared" si="599"/>
        <v>-60</v>
      </c>
      <c r="Z2181" s="24">
        <f t="shared" si="600"/>
        <v>377</v>
      </c>
      <c r="AA2181" s="22">
        <f t="shared" si="605"/>
        <v>0.47458885941644569</v>
      </c>
      <c r="AB2181" s="22">
        <f t="shared" si="604"/>
        <v>5.6950663129973478</v>
      </c>
      <c r="AC2181" s="22">
        <f t="shared" si="603"/>
        <v>173.22493368700268</v>
      </c>
      <c r="AD2181" s="22">
        <f t="shared" si="601"/>
        <v>-0.79006631299733954</v>
      </c>
      <c r="AE2181" s="24"/>
      <c r="AF2181" s="4">
        <v>5.6950663129973478</v>
      </c>
      <c r="AG2181" s="4">
        <v>0</v>
      </c>
      <c r="AH2181" s="4">
        <f t="shared" si="602"/>
        <v>5.6950663129973478</v>
      </c>
    </row>
    <row r="2182" spans="1:34">
      <c r="A2182" s="16" t="s">
        <v>4531</v>
      </c>
      <c r="B2182" s="16" t="s">
        <v>4532</v>
      </c>
      <c r="C2182" s="16" t="s">
        <v>2308</v>
      </c>
      <c r="D2182" s="19">
        <v>39630</v>
      </c>
      <c r="E2182" s="16" t="s">
        <v>111</v>
      </c>
      <c r="F2182" s="20">
        <v>50</v>
      </c>
      <c r="G2182" s="20">
        <v>0</v>
      </c>
      <c r="H2182" s="20">
        <v>35</v>
      </c>
      <c r="I2182" s="20">
        <v>10</v>
      </c>
      <c r="J2182" s="21">
        <f t="shared" si="593"/>
        <v>430</v>
      </c>
      <c r="K2182" s="22">
        <v>435.36</v>
      </c>
      <c r="L2182" s="19">
        <v>44804</v>
      </c>
      <c r="M2182" s="22">
        <v>123.39</v>
      </c>
      <c r="N2182" s="22">
        <v>311.97000000000003</v>
      </c>
      <c r="O2182" s="22">
        <f t="shared" si="594"/>
        <v>317.77000000000004</v>
      </c>
      <c r="P2182" s="22">
        <v>5.8</v>
      </c>
      <c r="Q2182" s="22">
        <f t="shared" si="595"/>
        <v>0.72499999999999998</v>
      </c>
      <c r="R2182" s="22">
        <f t="shared" si="596"/>
        <v>2.9</v>
      </c>
      <c r="S2182" s="22">
        <f t="shared" si="597"/>
        <v>309.07000000000005</v>
      </c>
      <c r="U2182" s="22">
        <v>317.77000000000004</v>
      </c>
      <c r="V2182" s="23">
        <v>45</v>
      </c>
      <c r="W2182" s="41">
        <v>50</v>
      </c>
      <c r="X2182" s="23">
        <f t="shared" si="598"/>
        <v>-5</v>
      </c>
      <c r="Y2182" s="24">
        <f t="shared" si="599"/>
        <v>-60</v>
      </c>
      <c r="Z2182" s="24">
        <f t="shared" si="600"/>
        <v>378</v>
      </c>
      <c r="AA2182" s="22">
        <f t="shared" si="605"/>
        <v>0.84066137566137578</v>
      </c>
      <c r="AB2182" s="22">
        <f t="shared" si="604"/>
        <v>10.08793650793651</v>
      </c>
      <c r="AC2182" s="22">
        <f t="shared" si="603"/>
        <v>307.68206349206355</v>
      </c>
      <c r="AD2182" s="22">
        <f t="shared" si="601"/>
        <v>-1.3879365079365016</v>
      </c>
      <c r="AE2182" s="24"/>
      <c r="AF2182" s="4">
        <v>10.08793650793651</v>
      </c>
      <c r="AG2182" s="4">
        <v>0</v>
      </c>
      <c r="AH2182" s="4">
        <f t="shared" si="602"/>
        <v>10.08793650793651</v>
      </c>
    </row>
    <row r="2183" spans="1:34">
      <c r="A2183" s="16" t="s">
        <v>4533</v>
      </c>
      <c r="B2183" s="16" t="s">
        <v>4534</v>
      </c>
      <c r="C2183" s="16" t="s">
        <v>1714</v>
      </c>
      <c r="D2183" s="19">
        <v>39630</v>
      </c>
      <c r="E2183" s="16" t="s">
        <v>111</v>
      </c>
      <c r="F2183" s="20">
        <v>50</v>
      </c>
      <c r="G2183" s="20">
        <v>0</v>
      </c>
      <c r="H2183" s="20">
        <v>35</v>
      </c>
      <c r="I2183" s="20">
        <v>10</v>
      </c>
      <c r="J2183" s="21">
        <f t="shared" ref="J2183:J2246" si="606">(H2183*12)+I2183</f>
        <v>430</v>
      </c>
      <c r="K2183" s="22">
        <v>321.57</v>
      </c>
      <c r="L2183" s="19">
        <v>44804</v>
      </c>
      <c r="M2183" s="22">
        <v>91.1</v>
      </c>
      <c r="N2183" s="22">
        <v>230.47</v>
      </c>
      <c r="O2183" s="22">
        <f t="shared" ref="O2183:O2246" si="607">+N2183+P2183</f>
        <v>234.75</v>
      </c>
      <c r="P2183" s="22">
        <v>4.28</v>
      </c>
      <c r="Q2183" s="22">
        <f t="shared" ref="Q2183:Q2246" si="608">+P2183/8</f>
        <v>0.53500000000000003</v>
      </c>
      <c r="R2183" s="22">
        <f t="shared" ref="R2183:R2246" si="609">+Q2183*4</f>
        <v>2.14</v>
      </c>
      <c r="S2183" s="22">
        <f t="shared" ref="S2183:S2246" si="610">+O2183-P2183-R2183</f>
        <v>228.33</v>
      </c>
      <c r="U2183" s="22">
        <v>234.75</v>
      </c>
      <c r="V2183" s="23">
        <v>45</v>
      </c>
      <c r="W2183" s="41">
        <v>50</v>
      </c>
      <c r="X2183" s="23">
        <f t="shared" ref="X2183:X2246" si="611">+V2183-W2183</f>
        <v>-5</v>
      </c>
      <c r="Y2183" s="24">
        <f t="shared" ref="Y2183:Y2246" si="612">+X2183*12</f>
        <v>-60</v>
      </c>
      <c r="Z2183" s="24">
        <f t="shared" ref="Z2183:Z2246" si="613">+J2183+Y2183+8</f>
        <v>378</v>
      </c>
      <c r="AA2183" s="22">
        <f t="shared" si="605"/>
        <v>0.62103174603174605</v>
      </c>
      <c r="AB2183" s="22">
        <f t="shared" si="604"/>
        <v>7.4523809523809526</v>
      </c>
      <c r="AC2183" s="22">
        <f t="shared" si="603"/>
        <v>227.29761904761904</v>
      </c>
      <c r="AD2183" s="22">
        <f t="shared" ref="AD2183:AD2246" si="614">+AC2183-S2183</f>
        <v>-1.0323809523809757</v>
      </c>
      <c r="AE2183" s="24"/>
      <c r="AF2183" s="4">
        <v>7.4523809523809526</v>
      </c>
      <c r="AG2183" s="4">
        <v>0</v>
      </c>
      <c r="AH2183" s="4">
        <f t="shared" ref="AH2183:AH2246" si="615">+AF2183+AG2183</f>
        <v>7.4523809523809526</v>
      </c>
    </row>
    <row r="2184" spans="1:34">
      <c r="A2184" s="16" t="s">
        <v>4535</v>
      </c>
      <c r="B2184" s="16" t="s">
        <v>4536</v>
      </c>
      <c r="C2184" s="16" t="s">
        <v>2308</v>
      </c>
      <c r="D2184" s="19">
        <v>39661</v>
      </c>
      <c r="E2184" s="16" t="s">
        <v>111</v>
      </c>
      <c r="F2184" s="20">
        <v>50</v>
      </c>
      <c r="G2184" s="20">
        <v>0</v>
      </c>
      <c r="H2184" s="20">
        <v>35</v>
      </c>
      <c r="I2184" s="20">
        <v>11</v>
      </c>
      <c r="J2184" s="21">
        <f t="shared" si="606"/>
        <v>431</v>
      </c>
      <c r="K2184" s="22">
        <v>1109.49</v>
      </c>
      <c r="L2184" s="19">
        <v>44804</v>
      </c>
      <c r="M2184" s="22">
        <v>312.52</v>
      </c>
      <c r="N2184" s="22">
        <v>796.97</v>
      </c>
      <c r="O2184" s="22">
        <f t="shared" si="607"/>
        <v>811.76</v>
      </c>
      <c r="P2184" s="22">
        <v>14.79</v>
      </c>
      <c r="Q2184" s="22">
        <f t="shared" si="608"/>
        <v>1.8487499999999999</v>
      </c>
      <c r="R2184" s="22">
        <f t="shared" si="609"/>
        <v>7.3949999999999996</v>
      </c>
      <c r="S2184" s="22">
        <f t="shared" si="610"/>
        <v>789.57500000000005</v>
      </c>
      <c r="U2184" s="22">
        <v>811.76</v>
      </c>
      <c r="V2184" s="23">
        <v>45</v>
      </c>
      <c r="W2184" s="41">
        <v>50</v>
      </c>
      <c r="X2184" s="23">
        <f t="shared" si="611"/>
        <v>-5</v>
      </c>
      <c r="Y2184" s="24">
        <f t="shared" si="612"/>
        <v>-60</v>
      </c>
      <c r="Z2184" s="24">
        <f t="shared" si="613"/>
        <v>379</v>
      </c>
      <c r="AA2184" s="22">
        <f t="shared" si="605"/>
        <v>2.1418469656992083</v>
      </c>
      <c r="AB2184" s="22">
        <f t="shared" si="604"/>
        <v>25.702163588390498</v>
      </c>
      <c r="AC2184" s="22">
        <f t="shared" si="603"/>
        <v>786.05783641160951</v>
      </c>
      <c r="AD2184" s="22">
        <f t="shared" si="614"/>
        <v>-3.517163588390531</v>
      </c>
      <c r="AE2184" s="24"/>
      <c r="AF2184" s="4">
        <v>25.702163588390498</v>
      </c>
      <c r="AG2184" s="4">
        <v>0</v>
      </c>
      <c r="AH2184" s="4">
        <f t="shared" si="615"/>
        <v>25.702163588390498</v>
      </c>
    </row>
    <row r="2185" spans="1:34">
      <c r="A2185" s="16" t="s">
        <v>4537</v>
      </c>
      <c r="B2185" s="16" t="s">
        <v>4538</v>
      </c>
      <c r="C2185" s="16" t="s">
        <v>2308</v>
      </c>
      <c r="D2185" s="19">
        <v>39692</v>
      </c>
      <c r="E2185" s="16" t="s">
        <v>111</v>
      </c>
      <c r="F2185" s="20">
        <v>50</v>
      </c>
      <c r="G2185" s="20">
        <v>0</v>
      </c>
      <c r="H2185" s="20">
        <v>36</v>
      </c>
      <c r="I2185" s="20">
        <v>0</v>
      </c>
      <c r="J2185" s="21">
        <f t="shared" si="606"/>
        <v>432</v>
      </c>
      <c r="K2185" s="22">
        <v>819.79</v>
      </c>
      <c r="L2185" s="19">
        <v>44804</v>
      </c>
      <c r="M2185" s="22">
        <v>229.61</v>
      </c>
      <c r="N2185" s="22">
        <v>590.17999999999995</v>
      </c>
      <c r="O2185" s="22">
        <f t="shared" si="607"/>
        <v>601.1099999999999</v>
      </c>
      <c r="P2185" s="22">
        <v>10.93</v>
      </c>
      <c r="Q2185" s="22">
        <f t="shared" si="608"/>
        <v>1.36625</v>
      </c>
      <c r="R2185" s="22">
        <f t="shared" si="609"/>
        <v>5.4649999999999999</v>
      </c>
      <c r="S2185" s="22">
        <f t="shared" si="610"/>
        <v>584.71499999999992</v>
      </c>
      <c r="U2185" s="22">
        <v>601.1099999999999</v>
      </c>
      <c r="V2185" s="23">
        <v>45</v>
      </c>
      <c r="W2185" s="41">
        <v>50</v>
      </c>
      <c r="X2185" s="23">
        <f t="shared" si="611"/>
        <v>-5</v>
      </c>
      <c r="Y2185" s="24">
        <f t="shared" si="612"/>
        <v>-60</v>
      </c>
      <c r="Z2185" s="24">
        <f t="shared" si="613"/>
        <v>380</v>
      </c>
      <c r="AA2185" s="22">
        <f t="shared" si="605"/>
        <v>1.5818684210526313</v>
      </c>
      <c r="AB2185" s="22">
        <f t="shared" si="604"/>
        <v>18.982421052631576</v>
      </c>
      <c r="AC2185" s="22">
        <f t="shared" ref="AC2185:AC2248" si="616">+U2185-AB2185</f>
        <v>582.12757894736831</v>
      </c>
      <c r="AD2185" s="22">
        <f t="shared" si="614"/>
        <v>-2.5874210526316119</v>
      </c>
      <c r="AE2185" s="24"/>
      <c r="AF2185" s="4">
        <v>18.982421052631576</v>
      </c>
      <c r="AG2185" s="4">
        <v>0</v>
      </c>
      <c r="AH2185" s="4">
        <f t="shared" si="615"/>
        <v>18.982421052631576</v>
      </c>
    </row>
    <row r="2186" spans="1:34">
      <c r="A2186" s="16" t="s">
        <v>4539</v>
      </c>
      <c r="B2186" s="16" t="s">
        <v>4540</v>
      </c>
      <c r="C2186" s="16" t="s">
        <v>2308</v>
      </c>
      <c r="D2186" s="19">
        <v>39722</v>
      </c>
      <c r="E2186" s="16" t="s">
        <v>111</v>
      </c>
      <c r="F2186" s="20">
        <v>50</v>
      </c>
      <c r="G2186" s="20">
        <v>0</v>
      </c>
      <c r="H2186" s="20">
        <v>36</v>
      </c>
      <c r="I2186" s="20">
        <v>1</v>
      </c>
      <c r="J2186" s="21">
        <f t="shared" si="606"/>
        <v>433</v>
      </c>
      <c r="K2186" s="22">
        <v>1381.19</v>
      </c>
      <c r="L2186" s="19">
        <v>44804</v>
      </c>
      <c r="M2186" s="22">
        <v>384.36</v>
      </c>
      <c r="N2186" s="22">
        <v>996.83</v>
      </c>
      <c r="O2186" s="22">
        <f t="shared" si="607"/>
        <v>1015.24</v>
      </c>
      <c r="P2186" s="22">
        <v>18.41</v>
      </c>
      <c r="Q2186" s="22">
        <f t="shared" si="608"/>
        <v>2.30125</v>
      </c>
      <c r="R2186" s="22">
        <f t="shared" si="609"/>
        <v>9.2050000000000001</v>
      </c>
      <c r="S2186" s="22">
        <f t="shared" si="610"/>
        <v>987.625</v>
      </c>
      <c r="U2186" s="22">
        <v>1015.24</v>
      </c>
      <c r="V2186" s="23">
        <v>45</v>
      </c>
      <c r="W2186" s="41">
        <v>50</v>
      </c>
      <c r="X2186" s="23">
        <f t="shared" si="611"/>
        <v>-5</v>
      </c>
      <c r="Y2186" s="24">
        <f t="shared" si="612"/>
        <v>-60</v>
      </c>
      <c r="Z2186" s="24">
        <f t="shared" si="613"/>
        <v>381</v>
      </c>
      <c r="AA2186" s="22">
        <f t="shared" si="605"/>
        <v>2.6646719160104988</v>
      </c>
      <c r="AB2186" s="22">
        <f t="shared" si="604"/>
        <v>31.976062992125986</v>
      </c>
      <c r="AC2186" s="22">
        <f t="shared" si="616"/>
        <v>983.26393700787401</v>
      </c>
      <c r="AD2186" s="22">
        <f t="shared" si="614"/>
        <v>-4.3610629921259942</v>
      </c>
      <c r="AE2186" s="24"/>
      <c r="AF2186" s="4">
        <v>31.976062992125986</v>
      </c>
      <c r="AG2186" s="4">
        <v>0</v>
      </c>
      <c r="AH2186" s="4">
        <f t="shared" si="615"/>
        <v>31.976062992125986</v>
      </c>
    </row>
    <row r="2187" spans="1:34">
      <c r="A2187" s="16" t="s">
        <v>4541</v>
      </c>
      <c r="B2187" s="16" t="s">
        <v>4542</v>
      </c>
      <c r="C2187" s="16" t="s">
        <v>1355</v>
      </c>
      <c r="D2187" s="19">
        <v>39722</v>
      </c>
      <c r="E2187" s="16" t="s">
        <v>111</v>
      </c>
      <c r="F2187" s="20">
        <v>50</v>
      </c>
      <c r="G2187" s="20">
        <v>0</v>
      </c>
      <c r="H2187" s="20">
        <v>36</v>
      </c>
      <c r="I2187" s="20">
        <v>1</v>
      </c>
      <c r="J2187" s="21">
        <f t="shared" si="606"/>
        <v>433</v>
      </c>
      <c r="K2187" s="22">
        <v>120.94</v>
      </c>
      <c r="L2187" s="19">
        <v>44804</v>
      </c>
      <c r="M2187" s="22">
        <v>33.68</v>
      </c>
      <c r="N2187" s="22">
        <v>87.26</v>
      </c>
      <c r="O2187" s="22">
        <f t="shared" si="607"/>
        <v>88.87</v>
      </c>
      <c r="P2187" s="22">
        <v>1.61</v>
      </c>
      <c r="Q2187" s="22">
        <f t="shared" si="608"/>
        <v>0.20125000000000001</v>
      </c>
      <c r="R2187" s="22">
        <f t="shared" si="609"/>
        <v>0.80500000000000005</v>
      </c>
      <c r="S2187" s="22">
        <f t="shared" si="610"/>
        <v>86.454999999999998</v>
      </c>
      <c r="U2187" s="22">
        <v>88.87</v>
      </c>
      <c r="V2187" s="23">
        <v>45</v>
      </c>
      <c r="W2187" s="41">
        <v>50</v>
      </c>
      <c r="X2187" s="23">
        <f t="shared" si="611"/>
        <v>-5</v>
      </c>
      <c r="Y2187" s="24">
        <f t="shared" si="612"/>
        <v>-60</v>
      </c>
      <c r="Z2187" s="24">
        <f t="shared" si="613"/>
        <v>381</v>
      </c>
      <c r="AA2187" s="22">
        <f t="shared" si="605"/>
        <v>0.23325459317585304</v>
      </c>
      <c r="AB2187" s="22">
        <f t="shared" ref="AB2187:AB2250" si="617">+AA2187*12</f>
        <v>2.7990551181102363</v>
      </c>
      <c r="AC2187" s="22">
        <f t="shared" si="616"/>
        <v>86.070944881889773</v>
      </c>
      <c r="AD2187" s="22">
        <f t="shared" si="614"/>
        <v>-0.38405511811022564</v>
      </c>
      <c r="AE2187" s="24"/>
      <c r="AF2187" s="4">
        <v>2.7990551181102363</v>
      </c>
      <c r="AG2187" s="4">
        <v>0</v>
      </c>
      <c r="AH2187" s="4">
        <f t="shared" si="615"/>
        <v>2.7990551181102363</v>
      </c>
    </row>
    <row r="2188" spans="1:34">
      <c r="A2188" s="16" t="s">
        <v>4543</v>
      </c>
      <c r="B2188" s="16" t="s">
        <v>4544</v>
      </c>
      <c r="C2188" s="16" t="s">
        <v>2308</v>
      </c>
      <c r="D2188" s="19">
        <v>39753</v>
      </c>
      <c r="E2188" s="16" t="s">
        <v>111</v>
      </c>
      <c r="F2188" s="20">
        <v>50</v>
      </c>
      <c r="G2188" s="20">
        <v>0</v>
      </c>
      <c r="H2188" s="20">
        <v>36</v>
      </c>
      <c r="I2188" s="20">
        <v>2</v>
      </c>
      <c r="J2188" s="21">
        <f t="shared" si="606"/>
        <v>434</v>
      </c>
      <c r="K2188" s="22">
        <v>1611.16</v>
      </c>
      <c r="L2188" s="19">
        <v>44804</v>
      </c>
      <c r="M2188" s="22">
        <v>445.72</v>
      </c>
      <c r="N2188" s="22">
        <v>1165.44</v>
      </c>
      <c r="O2188" s="22">
        <f t="shared" si="607"/>
        <v>1186.92</v>
      </c>
      <c r="P2188" s="22">
        <v>21.48</v>
      </c>
      <c r="Q2188" s="22">
        <f t="shared" si="608"/>
        <v>2.6850000000000001</v>
      </c>
      <c r="R2188" s="22">
        <f t="shared" si="609"/>
        <v>10.74</v>
      </c>
      <c r="S2188" s="22">
        <f t="shared" si="610"/>
        <v>1154.7</v>
      </c>
      <c r="U2188" s="22">
        <v>1186.92</v>
      </c>
      <c r="V2188" s="23">
        <v>45</v>
      </c>
      <c r="W2188" s="41">
        <v>50</v>
      </c>
      <c r="X2188" s="23">
        <f t="shared" si="611"/>
        <v>-5</v>
      </c>
      <c r="Y2188" s="24">
        <f t="shared" si="612"/>
        <v>-60</v>
      </c>
      <c r="Z2188" s="24">
        <f t="shared" si="613"/>
        <v>382</v>
      </c>
      <c r="AA2188" s="22">
        <f t="shared" ref="AA2188:AA2251" si="618">+U2188/Z2188</f>
        <v>3.1071204188481678</v>
      </c>
      <c r="AB2188" s="22">
        <f t="shared" si="617"/>
        <v>37.28544502617801</v>
      </c>
      <c r="AC2188" s="22">
        <f t="shared" si="616"/>
        <v>1149.6345549738221</v>
      </c>
      <c r="AD2188" s="22">
        <f t="shared" si="614"/>
        <v>-5.0654450261779402</v>
      </c>
      <c r="AE2188" s="24"/>
      <c r="AF2188" s="4">
        <v>37.28544502617801</v>
      </c>
      <c r="AG2188" s="4">
        <v>0</v>
      </c>
      <c r="AH2188" s="4">
        <f t="shared" si="615"/>
        <v>37.28544502617801</v>
      </c>
    </row>
    <row r="2189" spans="1:34">
      <c r="A2189" s="16" t="s">
        <v>4545</v>
      </c>
      <c r="B2189" s="16" t="s">
        <v>4546</v>
      </c>
      <c r="C2189" s="16" t="s">
        <v>2268</v>
      </c>
      <c r="D2189" s="19">
        <v>39753</v>
      </c>
      <c r="E2189" s="16" t="s">
        <v>111</v>
      </c>
      <c r="F2189" s="20">
        <v>50</v>
      </c>
      <c r="G2189" s="20">
        <v>0</v>
      </c>
      <c r="H2189" s="20">
        <v>36</v>
      </c>
      <c r="I2189" s="20">
        <v>2</v>
      </c>
      <c r="J2189" s="21">
        <f t="shared" si="606"/>
        <v>434</v>
      </c>
      <c r="K2189" s="22">
        <v>245.35</v>
      </c>
      <c r="L2189" s="19">
        <v>44804</v>
      </c>
      <c r="M2189" s="22">
        <v>67.930000000000007</v>
      </c>
      <c r="N2189" s="22">
        <v>177.42</v>
      </c>
      <c r="O2189" s="22">
        <f t="shared" si="607"/>
        <v>180.69</v>
      </c>
      <c r="P2189" s="22">
        <v>3.27</v>
      </c>
      <c r="Q2189" s="22">
        <f t="shared" si="608"/>
        <v>0.40875</v>
      </c>
      <c r="R2189" s="22">
        <f t="shared" si="609"/>
        <v>1.635</v>
      </c>
      <c r="S2189" s="22">
        <f t="shared" si="610"/>
        <v>175.785</v>
      </c>
      <c r="U2189" s="22">
        <v>180.69</v>
      </c>
      <c r="V2189" s="23">
        <v>45</v>
      </c>
      <c r="W2189" s="41">
        <v>50</v>
      </c>
      <c r="X2189" s="23">
        <f t="shared" si="611"/>
        <v>-5</v>
      </c>
      <c r="Y2189" s="24">
        <f t="shared" si="612"/>
        <v>-60</v>
      </c>
      <c r="Z2189" s="24">
        <f t="shared" si="613"/>
        <v>382</v>
      </c>
      <c r="AA2189" s="22">
        <f t="shared" si="618"/>
        <v>0.47301047120418849</v>
      </c>
      <c r="AB2189" s="22">
        <f t="shared" si="617"/>
        <v>5.6761256544502618</v>
      </c>
      <c r="AC2189" s="22">
        <f t="shared" si="616"/>
        <v>175.01387434554974</v>
      </c>
      <c r="AD2189" s="22">
        <f t="shared" si="614"/>
        <v>-0.77112565445025893</v>
      </c>
      <c r="AE2189" s="24"/>
      <c r="AF2189" s="4">
        <v>5.6761256544502618</v>
      </c>
      <c r="AG2189" s="4">
        <v>0</v>
      </c>
      <c r="AH2189" s="4">
        <f t="shared" si="615"/>
        <v>5.6761256544502618</v>
      </c>
    </row>
    <row r="2190" spans="1:34">
      <c r="A2190" s="16" t="s">
        <v>4547</v>
      </c>
      <c r="B2190" s="16" t="s">
        <v>4548</v>
      </c>
      <c r="C2190" s="16" t="s">
        <v>2308</v>
      </c>
      <c r="D2190" s="19">
        <v>39783</v>
      </c>
      <c r="E2190" s="16" t="s">
        <v>111</v>
      </c>
      <c r="F2190" s="20">
        <v>50</v>
      </c>
      <c r="G2190" s="20">
        <v>0</v>
      </c>
      <c r="H2190" s="20">
        <v>36</v>
      </c>
      <c r="I2190" s="20">
        <v>3</v>
      </c>
      <c r="J2190" s="21">
        <f t="shared" si="606"/>
        <v>435</v>
      </c>
      <c r="K2190" s="22">
        <v>1104.9000000000001</v>
      </c>
      <c r="L2190" s="19">
        <v>44804</v>
      </c>
      <c r="M2190" s="22">
        <v>303.87</v>
      </c>
      <c r="N2190" s="22">
        <v>801.03</v>
      </c>
      <c r="O2190" s="22">
        <f t="shared" si="607"/>
        <v>815.76</v>
      </c>
      <c r="P2190" s="22">
        <v>14.73</v>
      </c>
      <c r="Q2190" s="22">
        <f t="shared" si="608"/>
        <v>1.8412500000000001</v>
      </c>
      <c r="R2190" s="22">
        <f t="shared" si="609"/>
        <v>7.3650000000000002</v>
      </c>
      <c r="S2190" s="22">
        <f t="shared" si="610"/>
        <v>793.66499999999996</v>
      </c>
      <c r="U2190" s="22">
        <v>815.76</v>
      </c>
      <c r="V2190" s="23">
        <v>45</v>
      </c>
      <c r="W2190" s="41">
        <v>50</v>
      </c>
      <c r="X2190" s="23">
        <f t="shared" si="611"/>
        <v>-5</v>
      </c>
      <c r="Y2190" s="24">
        <f t="shared" si="612"/>
        <v>-60</v>
      </c>
      <c r="Z2190" s="24">
        <f t="shared" si="613"/>
        <v>383</v>
      </c>
      <c r="AA2190" s="22">
        <f t="shared" si="618"/>
        <v>2.1299216710182769</v>
      </c>
      <c r="AB2190" s="22">
        <f t="shared" si="617"/>
        <v>25.559060052219323</v>
      </c>
      <c r="AC2190" s="22">
        <f t="shared" si="616"/>
        <v>790.20093994778063</v>
      </c>
      <c r="AD2190" s="22">
        <f t="shared" si="614"/>
        <v>-3.4640600522193381</v>
      </c>
      <c r="AE2190" s="24"/>
      <c r="AF2190" s="4">
        <v>25.559060052219323</v>
      </c>
      <c r="AG2190" s="4">
        <v>0</v>
      </c>
      <c r="AH2190" s="4">
        <f t="shared" si="615"/>
        <v>25.559060052219323</v>
      </c>
    </row>
    <row r="2191" spans="1:34">
      <c r="A2191" s="16" t="s">
        <v>4549</v>
      </c>
      <c r="B2191" s="16" t="s">
        <v>4550</v>
      </c>
      <c r="C2191" s="16" t="s">
        <v>2268</v>
      </c>
      <c r="D2191" s="19">
        <v>39783</v>
      </c>
      <c r="E2191" s="16" t="s">
        <v>111</v>
      </c>
      <c r="F2191" s="20">
        <v>50</v>
      </c>
      <c r="G2191" s="20">
        <v>0</v>
      </c>
      <c r="H2191" s="20">
        <v>36</v>
      </c>
      <c r="I2191" s="20">
        <v>3</v>
      </c>
      <c r="J2191" s="21">
        <f t="shared" si="606"/>
        <v>435</v>
      </c>
      <c r="K2191" s="22">
        <v>231.87</v>
      </c>
      <c r="L2191" s="19">
        <v>44804</v>
      </c>
      <c r="M2191" s="22">
        <v>63.81</v>
      </c>
      <c r="N2191" s="22">
        <v>168.06</v>
      </c>
      <c r="O2191" s="22">
        <f t="shared" si="607"/>
        <v>171.15</v>
      </c>
      <c r="P2191" s="22">
        <v>3.09</v>
      </c>
      <c r="Q2191" s="22">
        <f t="shared" si="608"/>
        <v>0.38624999999999998</v>
      </c>
      <c r="R2191" s="22">
        <f t="shared" si="609"/>
        <v>1.5449999999999999</v>
      </c>
      <c r="S2191" s="22">
        <f t="shared" si="610"/>
        <v>166.51500000000001</v>
      </c>
      <c r="U2191" s="22">
        <v>171.15</v>
      </c>
      <c r="V2191" s="23">
        <v>45</v>
      </c>
      <c r="W2191" s="41">
        <v>50</v>
      </c>
      <c r="X2191" s="23">
        <f t="shared" si="611"/>
        <v>-5</v>
      </c>
      <c r="Y2191" s="24">
        <f t="shared" si="612"/>
        <v>-60</v>
      </c>
      <c r="Z2191" s="24">
        <f t="shared" si="613"/>
        <v>383</v>
      </c>
      <c r="AA2191" s="22">
        <f t="shared" si="618"/>
        <v>0.44686684073107052</v>
      </c>
      <c r="AB2191" s="22">
        <f t="shared" si="617"/>
        <v>5.3624020887728463</v>
      </c>
      <c r="AC2191" s="22">
        <f t="shared" si="616"/>
        <v>165.78759791122715</v>
      </c>
      <c r="AD2191" s="22">
        <f t="shared" si="614"/>
        <v>-0.7274020887728625</v>
      </c>
      <c r="AE2191" s="24"/>
      <c r="AF2191" s="4">
        <v>5.3624020887728463</v>
      </c>
      <c r="AG2191" s="4">
        <v>0</v>
      </c>
      <c r="AH2191" s="4">
        <f t="shared" si="615"/>
        <v>5.3624020887728463</v>
      </c>
    </row>
    <row r="2192" spans="1:34">
      <c r="A2192" s="16" t="s">
        <v>4551</v>
      </c>
      <c r="B2192" s="16" t="s">
        <v>4552</v>
      </c>
      <c r="C2192" s="16" t="s">
        <v>1355</v>
      </c>
      <c r="D2192" s="19">
        <v>39814</v>
      </c>
      <c r="E2192" s="16" t="s">
        <v>111</v>
      </c>
      <c r="F2192" s="20">
        <v>50</v>
      </c>
      <c r="G2192" s="20">
        <v>0</v>
      </c>
      <c r="H2192" s="20">
        <v>36</v>
      </c>
      <c r="I2192" s="20">
        <v>4</v>
      </c>
      <c r="J2192" s="21">
        <f t="shared" si="606"/>
        <v>436</v>
      </c>
      <c r="K2192" s="22">
        <v>220.49</v>
      </c>
      <c r="L2192" s="19">
        <v>44804</v>
      </c>
      <c r="M2192" s="22">
        <v>60.28</v>
      </c>
      <c r="N2192" s="22">
        <v>160.21</v>
      </c>
      <c r="O2192" s="22">
        <f t="shared" si="607"/>
        <v>163.15</v>
      </c>
      <c r="P2192" s="22">
        <v>2.94</v>
      </c>
      <c r="Q2192" s="22">
        <f t="shared" si="608"/>
        <v>0.36749999999999999</v>
      </c>
      <c r="R2192" s="22">
        <f t="shared" si="609"/>
        <v>1.47</v>
      </c>
      <c r="S2192" s="22">
        <f t="shared" si="610"/>
        <v>158.74</v>
      </c>
      <c r="U2192" s="22">
        <v>163.15</v>
      </c>
      <c r="V2192" s="23">
        <v>45</v>
      </c>
      <c r="W2192" s="41">
        <v>50</v>
      </c>
      <c r="X2192" s="23">
        <f t="shared" si="611"/>
        <v>-5</v>
      </c>
      <c r="Y2192" s="24">
        <f t="shared" si="612"/>
        <v>-60</v>
      </c>
      <c r="Z2192" s="24">
        <f t="shared" si="613"/>
        <v>384</v>
      </c>
      <c r="AA2192" s="22">
        <f t="shared" si="618"/>
        <v>0.42486979166666666</v>
      </c>
      <c r="AB2192" s="22">
        <f t="shared" si="617"/>
        <v>5.0984375000000002</v>
      </c>
      <c r="AC2192" s="22">
        <f t="shared" si="616"/>
        <v>158.05156250000002</v>
      </c>
      <c r="AD2192" s="22">
        <f t="shared" si="614"/>
        <v>-0.68843749999999204</v>
      </c>
      <c r="AE2192" s="24"/>
      <c r="AF2192" s="4">
        <v>5.0984375000000002</v>
      </c>
      <c r="AG2192" s="4">
        <v>0</v>
      </c>
      <c r="AH2192" s="4">
        <f t="shared" si="615"/>
        <v>5.0984375000000002</v>
      </c>
    </row>
    <row r="2193" spans="1:34">
      <c r="A2193" s="16" t="s">
        <v>4553</v>
      </c>
      <c r="B2193" s="16" t="s">
        <v>4554</v>
      </c>
      <c r="C2193" s="16" t="s">
        <v>2308</v>
      </c>
      <c r="D2193" s="19">
        <v>39814</v>
      </c>
      <c r="E2193" s="16" t="s">
        <v>111</v>
      </c>
      <c r="F2193" s="20">
        <v>50</v>
      </c>
      <c r="G2193" s="20">
        <v>0</v>
      </c>
      <c r="H2193" s="20">
        <v>36</v>
      </c>
      <c r="I2193" s="20">
        <v>4</v>
      </c>
      <c r="J2193" s="21">
        <f t="shared" si="606"/>
        <v>436</v>
      </c>
      <c r="K2193" s="22">
        <v>417.42</v>
      </c>
      <c r="L2193" s="19">
        <v>44804</v>
      </c>
      <c r="M2193" s="22">
        <v>114.12</v>
      </c>
      <c r="N2193" s="22">
        <v>303.3</v>
      </c>
      <c r="O2193" s="22">
        <f t="shared" si="607"/>
        <v>308.86</v>
      </c>
      <c r="P2193" s="22">
        <v>5.56</v>
      </c>
      <c r="Q2193" s="22">
        <f t="shared" si="608"/>
        <v>0.69499999999999995</v>
      </c>
      <c r="R2193" s="22">
        <f t="shared" si="609"/>
        <v>2.78</v>
      </c>
      <c r="S2193" s="22">
        <f t="shared" si="610"/>
        <v>300.52000000000004</v>
      </c>
      <c r="U2193" s="22">
        <v>308.86</v>
      </c>
      <c r="V2193" s="23">
        <v>45</v>
      </c>
      <c r="W2193" s="41">
        <v>50</v>
      </c>
      <c r="X2193" s="23">
        <f t="shared" si="611"/>
        <v>-5</v>
      </c>
      <c r="Y2193" s="24">
        <f t="shared" si="612"/>
        <v>-60</v>
      </c>
      <c r="Z2193" s="24">
        <f t="shared" si="613"/>
        <v>384</v>
      </c>
      <c r="AA2193" s="22">
        <f t="shared" si="618"/>
        <v>0.80432291666666667</v>
      </c>
      <c r="AB2193" s="22">
        <f t="shared" si="617"/>
        <v>9.6518750000000004</v>
      </c>
      <c r="AC2193" s="22">
        <f t="shared" si="616"/>
        <v>299.208125</v>
      </c>
      <c r="AD2193" s="22">
        <f t="shared" si="614"/>
        <v>-1.3118750000000432</v>
      </c>
      <c r="AE2193" s="24"/>
      <c r="AF2193" s="4">
        <v>9.6518750000000004</v>
      </c>
      <c r="AG2193" s="4">
        <v>0</v>
      </c>
      <c r="AH2193" s="4">
        <f t="shared" si="615"/>
        <v>9.6518750000000004</v>
      </c>
    </row>
    <row r="2194" spans="1:34">
      <c r="A2194" s="16" t="s">
        <v>4555</v>
      </c>
      <c r="B2194" s="16" t="s">
        <v>4556</v>
      </c>
      <c r="C2194" s="16" t="s">
        <v>2436</v>
      </c>
      <c r="D2194" s="19">
        <v>39845</v>
      </c>
      <c r="E2194" s="16" t="s">
        <v>111</v>
      </c>
      <c r="F2194" s="20">
        <v>50</v>
      </c>
      <c r="G2194" s="20">
        <v>0</v>
      </c>
      <c r="H2194" s="20">
        <v>36</v>
      </c>
      <c r="I2194" s="20">
        <v>5</v>
      </c>
      <c r="J2194" s="21">
        <f t="shared" si="606"/>
        <v>437</v>
      </c>
      <c r="K2194" s="22">
        <v>150.31</v>
      </c>
      <c r="L2194" s="19">
        <v>44804</v>
      </c>
      <c r="M2194" s="22">
        <v>40.880000000000003</v>
      </c>
      <c r="N2194" s="22">
        <v>109.43</v>
      </c>
      <c r="O2194" s="22">
        <f t="shared" si="607"/>
        <v>111.43</v>
      </c>
      <c r="P2194" s="22">
        <v>2</v>
      </c>
      <c r="Q2194" s="22">
        <f t="shared" si="608"/>
        <v>0.25</v>
      </c>
      <c r="R2194" s="22">
        <f t="shared" si="609"/>
        <v>1</v>
      </c>
      <c r="S2194" s="22">
        <f t="shared" si="610"/>
        <v>108.43</v>
      </c>
      <c r="U2194" s="22">
        <v>111.43</v>
      </c>
      <c r="V2194" s="23">
        <v>45</v>
      </c>
      <c r="W2194" s="41">
        <v>50</v>
      </c>
      <c r="X2194" s="23">
        <f t="shared" si="611"/>
        <v>-5</v>
      </c>
      <c r="Y2194" s="24">
        <f t="shared" si="612"/>
        <v>-60</v>
      </c>
      <c r="Z2194" s="24">
        <f t="shared" si="613"/>
        <v>385</v>
      </c>
      <c r="AA2194" s="22">
        <f t="shared" si="618"/>
        <v>0.28942857142857142</v>
      </c>
      <c r="AB2194" s="22">
        <f t="shared" si="617"/>
        <v>3.4731428571428573</v>
      </c>
      <c r="AC2194" s="22">
        <f t="shared" si="616"/>
        <v>107.95685714285715</v>
      </c>
      <c r="AD2194" s="22">
        <f t="shared" si="614"/>
        <v>-0.47314285714286086</v>
      </c>
      <c r="AE2194" s="24"/>
      <c r="AF2194" s="4">
        <v>3.4731428571428573</v>
      </c>
      <c r="AG2194" s="4">
        <v>0</v>
      </c>
      <c r="AH2194" s="4">
        <f t="shared" si="615"/>
        <v>3.4731428571428573</v>
      </c>
    </row>
    <row r="2195" spans="1:34">
      <c r="A2195" s="16" t="s">
        <v>4557</v>
      </c>
      <c r="B2195" s="16" t="s">
        <v>4558</v>
      </c>
      <c r="C2195" s="16" t="s">
        <v>2268</v>
      </c>
      <c r="D2195" s="19">
        <v>39873</v>
      </c>
      <c r="E2195" s="16" t="s">
        <v>111</v>
      </c>
      <c r="F2195" s="20">
        <v>50</v>
      </c>
      <c r="G2195" s="20">
        <v>0</v>
      </c>
      <c r="H2195" s="20">
        <v>36</v>
      </c>
      <c r="I2195" s="20">
        <v>6</v>
      </c>
      <c r="J2195" s="21">
        <f t="shared" si="606"/>
        <v>438</v>
      </c>
      <c r="K2195" s="22">
        <v>1666.4</v>
      </c>
      <c r="L2195" s="19">
        <v>44804</v>
      </c>
      <c r="M2195" s="22">
        <v>449.96</v>
      </c>
      <c r="N2195" s="22">
        <v>1216.44</v>
      </c>
      <c r="O2195" s="22">
        <f t="shared" si="607"/>
        <v>1238.6600000000001</v>
      </c>
      <c r="P2195" s="22">
        <v>22.22</v>
      </c>
      <c r="Q2195" s="22">
        <f t="shared" si="608"/>
        <v>2.7774999999999999</v>
      </c>
      <c r="R2195" s="22">
        <f t="shared" si="609"/>
        <v>11.11</v>
      </c>
      <c r="S2195" s="22">
        <f t="shared" si="610"/>
        <v>1205.3300000000002</v>
      </c>
      <c r="U2195" s="22">
        <v>1238.6600000000001</v>
      </c>
      <c r="V2195" s="23">
        <v>45</v>
      </c>
      <c r="W2195" s="41">
        <v>50</v>
      </c>
      <c r="X2195" s="23">
        <f t="shared" si="611"/>
        <v>-5</v>
      </c>
      <c r="Y2195" s="24">
        <f t="shared" si="612"/>
        <v>-60</v>
      </c>
      <c r="Z2195" s="24">
        <f t="shared" si="613"/>
        <v>386</v>
      </c>
      <c r="AA2195" s="22">
        <f t="shared" si="618"/>
        <v>3.2089637305699483</v>
      </c>
      <c r="AB2195" s="22">
        <f t="shared" si="617"/>
        <v>38.50756476683938</v>
      </c>
      <c r="AC2195" s="22">
        <f t="shared" si="616"/>
        <v>1200.1524352331608</v>
      </c>
      <c r="AD2195" s="22">
        <f t="shared" si="614"/>
        <v>-5.1775647668393958</v>
      </c>
      <c r="AE2195" s="24"/>
      <c r="AF2195" s="4">
        <v>38.50756476683938</v>
      </c>
      <c r="AG2195" s="4">
        <v>0</v>
      </c>
      <c r="AH2195" s="4">
        <f t="shared" si="615"/>
        <v>38.50756476683938</v>
      </c>
    </row>
    <row r="2196" spans="1:34">
      <c r="A2196" s="16" t="s">
        <v>4559</v>
      </c>
      <c r="B2196" s="16" t="s">
        <v>4560</v>
      </c>
      <c r="C2196" s="16" t="s">
        <v>2308</v>
      </c>
      <c r="D2196" s="19">
        <v>39873</v>
      </c>
      <c r="E2196" s="16" t="s">
        <v>111</v>
      </c>
      <c r="F2196" s="20">
        <v>50</v>
      </c>
      <c r="G2196" s="20">
        <v>0</v>
      </c>
      <c r="H2196" s="20">
        <v>36</v>
      </c>
      <c r="I2196" s="20">
        <v>6</v>
      </c>
      <c r="J2196" s="21">
        <f t="shared" si="606"/>
        <v>438</v>
      </c>
      <c r="K2196" s="22">
        <v>756.55</v>
      </c>
      <c r="L2196" s="19">
        <v>44804</v>
      </c>
      <c r="M2196" s="22">
        <v>204.25</v>
      </c>
      <c r="N2196" s="22">
        <v>552.29999999999995</v>
      </c>
      <c r="O2196" s="22">
        <f t="shared" si="607"/>
        <v>562.38</v>
      </c>
      <c r="P2196" s="22">
        <v>10.08</v>
      </c>
      <c r="Q2196" s="22">
        <f t="shared" si="608"/>
        <v>1.26</v>
      </c>
      <c r="R2196" s="22">
        <f t="shared" si="609"/>
        <v>5.04</v>
      </c>
      <c r="S2196" s="22">
        <f t="shared" si="610"/>
        <v>547.26</v>
      </c>
      <c r="U2196" s="22">
        <v>562.38</v>
      </c>
      <c r="V2196" s="23">
        <v>45</v>
      </c>
      <c r="W2196" s="41">
        <v>50</v>
      </c>
      <c r="X2196" s="23">
        <f t="shared" si="611"/>
        <v>-5</v>
      </c>
      <c r="Y2196" s="24">
        <f t="shared" si="612"/>
        <v>-60</v>
      </c>
      <c r="Z2196" s="24">
        <f t="shared" si="613"/>
        <v>386</v>
      </c>
      <c r="AA2196" s="22">
        <f t="shared" si="618"/>
        <v>1.4569430051813472</v>
      </c>
      <c r="AB2196" s="22">
        <f t="shared" si="617"/>
        <v>17.483316062176165</v>
      </c>
      <c r="AC2196" s="22">
        <f t="shared" si="616"/>
        <v>544.89668393782381</v>
      </c>
      <c r="AD2196" s="22">
        <f t="shared" si="614"/>
        <v>-2.3633160621761817</v>
      </c>
      <c r="AE2196" s="24"/>
      <c r="AF2196" s="4">
        <v>17.483316062176165</v>
      </c>
      <c r="AG2196" s="4">
        <v>0</v>
      </c>
      <c r="AH2196" s="4">
        <f t="shared" si="615"/>
        <v>17.483316062176165</v>
      </c>
    </row>
    <row r="2197" spans="1:34">
      <c r="A2197" s="16" t="s">
        <v>4561</v>
      </c>
      <c r="B2197" s="16" t="s">
        <v>4562</v>
      </c>
      <c r="C2197" s="16" t="s">
        <v>1355</v>
      </c>
      <c r="D2197" s="19">
        <v>39904</v>
      </c>
      <c r="E2197" s="16" t="s">
        <v>111</v>
      </c>
      <c r="F2197" s="20">
        <v>50</v>
      </c>
      <c r="G2197" s="20">
        <v>0</v>
      </c>
      <c r="H2197" s="20">
        <v>36</v>
      </c>
      <c r="I2197" s="20">
        <v>7</v>
      </c>
      <c r="J2197" s="21">
        <f t="shared" si="606"/>
        <v>439</v>
      </c>
      <c r="K2197" s="22">
        <v>171</v>
      </c>
      <c r="L2197" s="19">
        <v>44804</v>
      </c>
      <c r="M2197" s="22">
        <v>45.88</v>
      </c>
      <c r="N2197" s="22">
        <v>125.12</v>
      </c>
      <c r="O2197" s="22">
        <f t="shared" si="607"/>
        <v>127.4</v>
      </c>
      <c r="P2197" s="22">
        <v>2.2799999999999998</v>
      </c>
      <c r="Q2197" s="22">
        <f t="shared" si="608"/>
        <v>0.28499999999999998</v>
      </c>
      <c r="R2197" s="22">
        <f t="shared" si="609"/>
        <v>1.1399999999999999</v>
      </c>
      <c r="S2197" s="22">
        <f t="shared" si="610"/>
        <v>123.98</v>
      </c>
      <c r="U2197" s="22">
        <v>127.4</v>
      </c>
      <c r="V2197" s="23">
        <v>45</v>
      </c>
      <c r="W2197" s="41">
        <v>50</v>
      </c>
      <c r="X2197" s="23">
        <f t="shared" si="611"/>
        <v>-5</v>
      </c>
      <c r="Y2197" s="24">
        <f t="shared" si="612"/>
        <v>-60</v>
      </c>
      <c r="Z2197" s="24">
        <f t="shared" si="613"/>
        <v>387</v>
      </c>
      <c r="AA2197" s="22">
        <f t="shared" si="618"/>
        <v>0.32919896640826873</v>
      </c>
      <c r="AB2197" s="22">
        <f t="shared" si="617"/>
        <v>3.9503875968992248</v>
      </c>
      <c r="AC2197" s="22">
        <f t="shared" si="616"/>
        <v>123.44961240310079</v>
      </c>
      <c r="AD2197" s="22">
        <f t="shared" si="614"/>
        <v>-0.53038759689921733</v>
      </c>
      <c r="AE2197" s="24"/>
      <c r="AF2197" s="4">
        <v>3.9503875968992248</v>
      </c>
      <c r="AG2197" s="4">
        <v>0</v>
      </c>
      <c r="AH2197" s="4">
        <f t="shared" si="615"/>
        <v>3.9503875968992248</v>
      </c>
    </row>
    <row r="2198" spans="1:34">
      <c r="A2198" s="16" t="s">
        <v>4563</v>
      </c>
      <c r="B2198" s="16" t="s">
        <v>4564</v>
      </c>
      <c r="C2198" s="16" t="s">
        <v>2308</v>
      </c>
      <c r="D2198" s="19">
        <v>39904</v>
      </c>
      <c r="E2198" s="16" t="s">
        <v>111</v>
      </c>
      <c r="F2198" s="20">
        <v>50</v>
      </c>
      <c r="G2198" s="20">
        <v>0</v>
      </c>
      <c r="H2198" s="20">
        <v>36</v>
      </c>
      <c r="I2198" s="20">
        <v>7</v>
      </c>
      <c r="J2198" s="21">
        <f t="shared" si="606"/>
        <v>439</v>
      </c>
      <c r="K2198" s="22">
        <v>474.24</v>
      </c>
      <c r="L2198" s="19">
        <v>44804</v>
      </c>
      <c r="M2198" s="22">
        <v>127.31</v>
      </c>
      <c r="N2198" s="22">
        <v>346.93</v>
      </c>
      <c r="O2198" s="22">
        <f t="shared" si="607"/>
        <v>353.25</v>
      </c>
      <c r="P2198" s="22">
        <v>6.32</v>
      </c>
      <c r="Q2198" s="22">
        <f t="shared" si="608"/>
        <v>0.79</v>
      </c>
      <c r="R2198" s="22">
        <f t="shared" si="609"/>
        <v>3.16</v>
      </c>
      <c r="S2198" s="22">
        <f t="shared" si="610"/>
        <v>343.77</v>
      </c>
      <c r="U2198" s="22">
        <v>353.25</v>
      </c>
      <c r="V2198" s="23">
        <v>45</v>
      </c>
      <c r="W2198" s="41">
        <v>50</v>
      </c>
      <c r="X2198" s="23">
        <f t="shared" si="611"/>
        <v>-5</v>
      </c>
      <c r="Y2198" s="24">
        <f t="shared" si="612"/>
        <v>-60</v>
      </c>
      <c r="Z2198" s="24">
        <f t="shared" si="613"/>
        <v>387</v>
      </c>
      <c r="AA2198" s="22">
        <f t="shared" si="618"/>
        <v>0.91279069767441856</v>
      </c>
      <c r="AB2198" s="22">
        <f t="shared" si="617"/>
        <v>10.953488372093023</v>
      </c>
      <c r="AC2198" s="22">
        <f t="shared" si="616"/>
        <v>342.29651162790697</v>
      </c>
      <c r="AD2198" s="22">
        <f t="shared" si="614"/>
        <v>-1.4734883720930156</v>
      </c>
      <c r="AE2198" s="24"/>
      <c r="AF2198" s="4">
        <v>10.953488372093023</v>
      </c>
      <c r="AG2198" s="4">
        <v>0</v>
      </c>
      <c r="AH2198" s="4">
        <f t="shared" si="615"/>
        <v>10.953488372093023</v>
      </c>
    </row>
    <row r="2199" spans="1:34">
      <c r="A2199" s="16" t="s">
        <v>4565</v>
      </c>
      <c r="B2199" s="16" t="s">
        <v>4566</v>
      </c>
      <c r="C2199" s="16" t="s">
        <v>2308</v>
      </c>
      <c r="D2199" s="19">
        <v>39934</v>
      </c>
      <c r="E2199" s="16" t="s">
        <v>111</v>
      </c>
      <c r="F2199" s="20">
        <v>50</v>
      </c>
      <c r="G2199" s="20">
        <v>0</v>
      </c>
      <c r="H2199" s="20">
        <v>36</v>
      </c>
      <c r="I2199" s="20">
        <v>8</v>
      </c>
      <c r="J2199" s="21">
        <f t="shared" si="606"/>
        <v>440</v>
      </c>
      <c r="K2199" s="22">
        <v>1135.54</v>
      </c>
      <c r="L2199" s="19">
        <v>44804</v>
      </c>
      <c r="M2199" s="22">
        <v>302.8</v>
      </c>
      <c r="N2199" s="22">
        <v>832.74</v>
      </c>
      <c r="O2199" s="22">
        <f t="shared" si="607"/>
        <v>847.88</v>
      </c>
      <c r="P2199" s="22">
        <v>15.14</v>
      </c>
      <c r="Q2199" s="22">
        <f t="shared" si="608"/>
        <v>1.8925000000000001</v>
      </c>
      <c r="R2199" s="22">
        <f t="shared" si="609"/>
        <v>7.57</v>
      </c>
      <c r="S2199" s="22">
        <f t="shared" si="610"/>
        <v>825.17</v>
      </c>
      <c r="U2199" s="22">
        <v>847.88</v>
      </c>
      <c r="V2199" s="23">
        <v>45</v>
      </c>
      <c r="W2199" s="41">
        <v>50</v>
      </c>
      <c r="X2199" s="23">
        <f t="shared" si="611"/>
        <v>-5</v>
      </c>
      <c r="Y2199" s="24">
        <f t="shared" si="612"/>
        <v>-60</v>
      </c>
      <c r="Z2199" s="24">
        <f t="shared" si="613"/>
        <v>388</v>
      </c>
      <c r="AA2199" s="22">
        <f t="shared" si="618"/>
        <v>2.1852577319587629</v>
      </c>
      <c r="AB2199" s="22">
        <f t="shared" si="617"/>
        <v>26.223092783505155</v>
      </c>
      <c r="AC2199" s="22">
        <f t="shared" si="616"/>
        <v>821.6569072164948</v>
      </c>
      <c r="AD2199" s="22">
        <f t="shared" si="614"/>
        <v>-3.513092783505158</v>
      </c>
      <c r="AE2199" s="24"/>
      <c r="AF2199" s="4">
        <v>26.223092783505155</v>
      </c>
      <c r="AG2199" s="4">
        <v>0</v>
      </c>
      <c r="AH2199" s="4">
        <f t="shared" si="615"/>
        <v>26.223092783505155</v>
      </c>
    </row>
    <row r="2200" spans="1:34">
      <c r="A2200" s="16" t="s">
        <v>4567</v>
      </c>
      <c r="B2200" s="16" t="s">
        <v>4568</v>
      </c>
      <c r="C2200" s="16" t="s">
        <v>2308</v>
      </c>
      <c r="D2200" s="19">
        <v>39965</v>
      </c>
      <c r="E2200" s="16" t="s">
        <v>111</v>
      </c>
      <c r="F2200" s="20">
        <v>50</v>
      </c>
      <c r="G2200" s="20">
        <v>0</v>
      </c>
      <c r="H2200" s="20">
        <v>36</v>
      </c>
      <c r="I2200" s="20">
        <v>9</v>
      </c>
      <c r="J2200" s="21">
        <f t="shared" si="606"/>
        <v>441</v>
      </c>
      <c r="K2200" s="22">
        <v>694.19</v>
      </c>
      <c r="L2200" s="19">
        <v>44804</v>
      </c>
      <c r="M2200" s="22">
        <v>183.92</v>
      </c>
      <c r="N2200" s="22">
        <v>510.27</v>
      </c>
      <c r="O2200" s="22">
        <f t="shared" si="607"/>
        <v>519.52</v>
      </c>
      <c r="P2200" s="22">
        <v>9.25</v>
      </c>
      <c r="Q2200" s="22">
        <f t="shared" si="608"/>
        <v>1.15625</v>
      </c>
      <c r="R2200" s="22">
        <f t="shared" si="609"/>
        <v>4.625</v>
      </c>
      <c r="S2200" s="22">
        <f t="shared" si="610"/>
        <v>505.64499999999998</v>
      </c>
      <c r="U2200" s="22">
        <v>519.52</v>
      </c>
      <c r="V2200" s="23">
        <v>45</v>
      </c>
      <c r="W2200" s="41">
        <v>50</v>
      </c>
      <c r="X2200" s="23">
        <f t="shared" si="611"/>
        <v>-5</v>
      </c>
      <c r="Y2200" s="24">
        <f t="shared" si="612"/>
        <v>-60</v>
      </c>
      <c r="Z2200" s="24">
        <f t="shared" si="613"/>
        <v>389</v>
      </c>
      <c r="AA2200" s="22">
        <f t="shared" si="618"/>
        <v>1.3355269922879176</v>
      </c>
      <c r="AB2200" s="22">
        <f t="shared" si="617"/>
        <v>16.026323907455012</v>
      </c>
      <c r="AC2200" s="22">
        <f t="shared" si="616"/>
        <v>503.49367609254494</v>
      </c>
      <c r="AD2200" s="22">
        <f t="shared" si="614"/>
        <v>-2.151323907455037</v>
      </c>
      <c r="AE2200" s="24"/>
      <c r="AF2200" s="4">
        <v>16.026323907455012</v>
      </c>
      <c r="AG2200" s="4">
        <v>0</v>
      </c>
      <c r="AH2200" s="4">
        <f t="shared" si="615"/>
        <v>16.026323907455012</v>
      </c>
    </row>
    <row r="2201" spans="1:34">
      <c r="A2201" s="16" t="s">
        <v>4569</v>
      </c>
      <c r="B2201" s="16" t="s">
        <v>4570</v>
      </c>
      <c r="C2201" s="16" t="s">
        <v>2308</v>
      </c>
      <c r="D2201" s="19">
        <v>39995</v>
      </c>
      <c r="E2201" s="16" t="s">
        <v>111</v>
      </c>
      <c r="F2201" s="20">
        <v>50</v>
      </c>
      <c r="G2201" s="20">
        <v>0</v>
      </c>
      <c r="H2201" s="20">
        <v>36</v>
      </c>
      <c r="I2201" s="20">
        <v>10</v>
      </c>
      <c r="J2201" s="21">
        <f t="shared" si="606"/>
        <v>442</v>
      </c>
      <c r="K2201" s="22">
        <v>1245.3800000000001</v>
      </c>
      <c r="L2201" s="19">
        <v>44804</v>
      </c>
      <c r="M2201" s="22">
        <v>327.98</v>
      </c>
      <c r="N2201" s="22">
        <v>917.4</v>
      </c>
      <c r="O2201" s="22">
        <f t="shared" si="607"/>
        <v>934</v>
      </c>
      <c r="P2201" s="22">
        <v>16.600000000000001</v>
      </c>
      <c r="Q2201" s="22">
        <f t="shared" si="608"/>
        <v>2.0750000000000002</v>
      </c>
      <c r="R2201" s="22">
        <f t="shared" si="609"/>
        <v>8.3000000000000007</v>
      </c>
      <c r="S2201" s="22">
        <f t="shared" si="610"/>
        <v>909.1</v>
      </c>
      <c r="U2201" s="22">
        <v>934</v>
      </c>
      <c r="V2201" s="23">
        <v>45</v>
      </c>
      <c r="W2201" s="41">
        <v>50</v>
      </c>
      <c r="X2201" s="23">
        <f t="shared" si="611"/>
        <v>-5</v>
      </c>
      <c r="Y2201" s="24">
        <f t="shared" si="612"/>
        <v>-60</v>
      </c>
      <c r="Z2201" s="24">
        <f t="shared" si="613"/>
        <v>390</v>
      </c>
      <c r="AA2201" s="22">
        <f t="shared" si="618"/>
        <v>2.3948717948717948</v>
      </c>
      <c r="AB2201" s="22">
        <f t="shared" si="617"/>
        <v>28.738461538461536</v>
      </c>
      <c r="AC2201" s="22">
        <f t="shared" si="616"/>
        <v>905.26153846153852</v>
      </c>
      <c r="AD2201" s="22">
        <f t="shared" si="614"/>
        <v>-3.8384615384615017</v>
      </c>
      <c r="AE2201" s="24"/>
      <c r="AF2201" s="4">
        <v>28.738461538461536</v>
      </c>
      <c r="AG2201" s="4">
        <v>0</v>
      </c>
      <c r="AH2201" s="4">
        <f t="shared" si="615"/>
        <v>28.738461538461536</v>
      </c>
    </row>
    <row r="2202" spans="1:34">
      <c r="A2202" s="16" t="s">
        <v>4571</v>
      </c>
      <c r="B2202" s="16" t="s">
        <v>4572</v>
      </c>
      <c r="C2202" s="16" t="s">
        <v>2268</v>
      </c>
      <c r="D2202" s="19">
        <v>39995</v>
      </c>
      <c r="E2202" s="16" t="s">
        <v>111</v>
      </c>
      <c r="F2202" s="20">
        <v>50</v>
      </c>
      <c r="G2202" s="20">
        <v>0</v>
      </c>
      <c r="H2202" s="20">
        <v>36</v>
      </c>
      <c r="I2202" s="20">
        <v>10</v>
      </c>
      <c r="J2202" s="21">
        <f t="shared" si="606"/>
        <v>442</v>
      </c>
      <c r="K2202" s="22">
        <v>248.34</v>
      </c>
      <c r="L2202" s="19">
        <v>44804</v>
      </c>
      <c r="M2202" s="22">
        <v>65.430000000000007</v>
      </c>
      <c r="N2202" s="22">
        <v>182.91</v>
      </c>
      <c r="O2202" s="22">
        <f t="shared" si="607"/>
        <v>186.22</v>
      </c>
      <c r="P2202" s="22">
        <v>3.31</v>
      </c>
      <c r="Q2202" s="22">
        <f t="shared" si="608"/>
        <v>0.41375000000000001</v>
      </c>
      <c r="R2202" s="22">
        <f t="shared" si="609"/>
        <v>1.655</v>
      </c>
      <c r="S2202" s="22">
        <f t="shared" si="610"/>
        <v>181.255</v>
      </c>
      <c r="U2202" s="22">
        <v>186.22</v>
      </c>
      <c r="V2202" s="23">
        <v>45</v>
      </c>
      <c r="W2202" s="41">
        <v>50</v>
      </c>
      <c r="X2202" s="23">
        <f t="shared" si="611"/>
        <v>-5</v>
      </c>
      <c r="Y2202" s="24">
        <f t="shared" si="612"/>
        <v>-60</v>
      </c>
      <c r="Z2202" s="24">
        <f t="shared" si="613"/>
        <v>390</v>
      </c>
      <c r="AA2202" s="22">
        <f t="shared" si="618"/>
        <v>0.4774871794871795</v>
      </c>
      <c r="AB2202" s="22">
        <f t="shared" si="617"/>
        <v>5.7298461538461538</v>
      </c>
      <c r="AC2202" s="22">
        <f t="shared" si="616"/>
        <v>180.49015384615385</v>
      </c>
      <c r="AD2202" s="22">
        <f t="shared" si="614"/>
        <v>-0.7648461538461504</v>
      </c>
      <c r="AE2202" s="24"/>
      <c r="AF2202" s="4">
        <v>5.7298461538461538</v>
      </c>
      <c r="AG2202" s="4">
        <v>0</v>
      </c>
      <c r="AH2202" s="4">
        <f t="shared" si="615"/>
        <v>5.7298461538461538</v>
      </c>
    </row>
    <row r="2203" spans="1:34">
      <c r="A2203" s="16" t="s">
        <v>4573</v>
      </c>
      <c r="B2203" s="16" t="s">
        <v>4574</v>
      </c>
      <c r="C2203" s="16" t="s">
        <v>1714</v>
      </c>
      <c r="D2203" s="19">
        <v>39995</v>
      </c>
      <c r="E2203" s="16" t="s">
        <v>111</v>
      </c>
      <c r="F2203" s="20">
        <v>50</v>
      </c>
      <c r="G2203" s="20">
        <v>0</v>
      </c>
      <c r="H2203" s="20">
        <v>36</v>
      </c>
      <c r="I2203" s="20">
        <v>10</v>
      </c>
      <c r="J2203" s="21">
        <f t="shared" si="606"/>
        <v>442</v>
      </c>
      <c r="K2203" s="22">
        <v>169.94</v>
      </c>
      <c r="L2203" s="19">
        <v>44804</v>
      </c>
      <c r="M2203" s="22">
        <v>44.74</v>
      </c>
      <c r="N2203" s="22">
        <v>125.2</v>
      </c>
      <c r="O2203" s="22">
        <f t="shared" si="607"/>
        <v>127.46000000000001</v>
      </c>
      <c r="P2203" s="22">
        <v>2.2599999999999998</v>
      </c>
      <c r="Q2203" s="22">
        <f t="shared" si="608"/>
        <v>0.28249999999999997</v>
      </c>
      <c r="R2203" s="22">
        <f t="shared" si="609"/>
        <v>1.1299999999999999</v>
      </c>
      <c r="S2203" s="22">
        <f t="shared" si="610"/>
        <v>124.07000000000001</v>
      </c>
      <c r="U2203" s="22">
        <v>127.46000000000001</v>
      </c>
      <c r="V2203" s="23">
        <v>45</v>
      </c>
      <c r="W2203" s="41">
        <v>50</v>
      </c>
      <c r="X2203" s="23">
        <f t="shared" si="611"/>
        <v>-5</v>
      </c>
      <c r="Y2203" s="24">
        <f t="shared" si="612"/>
        <v>-60</v>
      </c>
      <c r="Z2203" s="24">
        <f t="shared" si="613"/>
        <v>390</v>
      </c>
      <c r="AA2203" s="22">
        <f t="shared" si="618"/>
        <v>0.32682051282051283</v>
      </c>
      <c r="AB2203" s="22">
        <f t="shared" si="617"/>
        <v>3.921846153846154</v>
      </c>
      <c r="AC2203" s="22">
        <f t="shared" si="616"/>
        <v>123.53815384615385</v>
      </c>
      <c r="AD2203" s="22">
        <f t="shared" si="614"/>
        <v>-0.53184615384616052</v>
      </c>
      <c r="AE2203" s="24"/>
      <c r="AF2203" s="4">
        <v>3.921846153846154</v>
      </c>
      <c r="AG2203" s="4">
        <v>0</v>
      </c>
      <c r="AH2203" s="4">
        <f t="shared" si="615"/>
        <v>3.921846153846154</v>
      </c>
    </row>
    <row r="2204" spans="1:34">
      <c r="A2204" s="16" t="s">
        <v>4575</v>
      </c>
      <c r="B2204" s="16" t="s">
        <v>4576</v>
      </c>
      <c r="C2204" s="16" t="s">
        <v>2308</v>
      </c>
      <c r="D2204" s="19">
        <v>40026</v>
      </c>
      <c r="E2204" s="16" t="s">
        <v>111</v>
      </c>
      <c r="F2204" s="20">
        <v>50</v>
      </c>
      <c r="G2204" s="20">
        <v>0</v>
      </c>
      <c r="H2204" s="20">
        <v>36</v>
      </c>
      <c r="I2204" s="20">
        <v>11</v>
      </c>
      <c r="J2204" s="21">
        <f t="shared" si="606"/>
        <v>443</v>
      </c>
      <c r="K2204" s="22">
        <v>1933.86</v>
      </c>
      <c r="L2204" s="19">
        <v>44804</v>
      </c>
      <c r="M2204" s="22">
        <v>506.06</v>
      </c>
      <c r="N2204" s="22">
        <v>1427.8</v>
      </c>
      <c r="O2204" s="22">
        <f t="shared" si="607"/>
        <v>1453.58</v>
      </c>
      <c r="P2204" s="22">
        <v>25.78</v>
      </c>
      <c r="Q2204" s="22">
        <f t="shared" si="608"/>
        <v>3.2225000000000001</v>
      </c>
      <c r="R2204" s="22">
        <f t="shared" si="609"/>
        <v>12.89</v>
      </c>
      <c r="S2204" s="22">
        <f t="shared" si="610"/>
        <v>1414.9099999999999</v>
      </c>
      <c r="U2204" s="22">
        <v>1453.58</v>
      </c>
      <c r="V2204" s="23">
        <v>45</v>
      </c>
      <c r="W2204" s="41">
        <v>50</v>
      </c>
      <c r="X2204" s="23">
        <f t="shared" si="611"/>
        <v>-5</v>
      </c>
      <c r="Y2204" s="24">
        <f t="shared" si="612"/>
        <v>-60</v>
      </c>
      <c r="Z2204" s="24">
        <f t="shared" si="613"/>
        <v>391</v>
      </c>
      <c r="AA2204" s="22">
        <f t="shared" si="618"/>
        <v>3.7175959079283887</v>
      </c>
      <c r="AB2204" s="22">
        <f t="shared" si="617"/>
        <v>44.611150895140668</v>
      </c>
      <c r="AC2204" s="22">
        <f t="shared" si="616"/>
        <v>1408.9688491048591</v>
      </c>
      <c r="AD2204" s="22">
        <f t="shared" si="614"/>
        <v>-5.9411508951407086</v>
      </c>
      <c r="AE2204" s="24"/>
      <c r="AF2204" s="4">
        <v>44.611150895140668</v>
      </c>
      <c r="AG2204" s="4">
        <v>0</v>
      </c>
      <c r="AH2204" s="4">
        <f t="shared" si="615"/>
        <v>44.611150895140668</v>
      </c>
    </row>
    <row r="2205" spans="1:34">
      <c r="A2205" s="16" t="s">
        <v>4577</v>
      </c>
      <c r="B2205" s="16" t="s">
        <v>4578</v>
      </c>
      <c r="C2205" s="16" t="s">
        <v>2573</v>
      </c>
      <c r="D2205" s="19">
        <v>40026</v>
      </c>
      <c r="E2205" s="16" t="s">
        <v>111</v>
      </c>
      <c r="F2205" s="20">
        <v>50</v>
      </c>
      <c r="G2205" s="20">
        <v>0</v>
      </c>
      <c r="H2205" s="20">
        <v>36</v>
      </c>
      <c r="I2205" s="20">
        <v>11</v>
      </c>
      <c r="J2205" s="21">
        <f t="shared" si="606"/>
        <v>443</v>
      </c>
      <c r="K2205" s="22">
        <v>1193.82</v>
      </c>
      <c r="L2205" s="19">
        <v>44804</v>
      </c>
      <c r="M2205" s="22">
        <v>312.43</v>
      </c>
      <c r="N2205" s="22">
        <v>881.39</v>
      </c>
      <c r="O2205" s="22">
        <f t="shared" si="607"/>
        <v>897.31</v>
      </c>
      <c r="P2205" s="22">
        <v>15.92</v>
      </c>
      <c r="Q2205" s="22">
        <f t="shared" si="608"/>
        <v>1.99</v>
      </c>
      <c r="R2205" s="22">
        <f t="shared" si="609"/>
        <v>7.96</v>
      </c>
      <c r="S2205" s="22">
        <f t="shared" si="610"/>
        <v>873.43</v>
      </c>
      <c r="U2205" s="22">
        <v>897.31</v>
      </c>
      <c r="V2205" s="23">
        <v>45</v>
      </c>
      <c r="W2205" s="41">
        <v>50</v>
      </c>
      <c r="X2205" s="23">
        <f t="shared" si="611"/>
        <v>-5</v>
      </c>
      <c r="Y2205" s="24">
        <f t="shared" si="612"/>
        <v>-60</v>
      </c>
      <c r="Z2205" s="24">
        <f t="shared" si="613"/>
        <v>391</v>
      </c>
      <c r="AA2205" s="22">
        <f t="shared" si="618"/>
        <v>2.2949104859335039</v>
      </c>
      <c r="AB2205" s="22">
        <f t="shared" si="617"/>
        <v>27.538925831202047</v>
      </c>
      <c r="AC2205" s="22">
        <f t="shared" si="616"/>
        <v>869.7710741687979</v>
      </c>
      <c r="AD2205" s="22">
        <f t="shared" si="614"/>
        <v>-3.6589258312020547</v>
      </c>
      <c r="AE2205" s="24"/>
      <c r="AF2205" s="4">
        <v>27.538925831202047</v>
      </c>
      <c r="AG2205" s="4">
        <v>0</v>
      </c>
      <c r="AH2205" s="4">
        <f t="shared" si="615"/>
        <v>27.538925831202047</v>
      </c>
    </row>
    <row r="2206" spans="1:34">
      <c r="A2206" s="16" t="s">
        <v>4579</v>
      </c>
      <c r="B2206" s="16" t="s">
        <v>4580</v>
      </c>
      <c r="C2206" s="16" t="s">
        <v>2308</v>
      </c>
      <c r="D2206" s="19">
        <v>40057</v>
      </c>
      <c r="E2206" s="16" t="s">
        <v>111</v>
      </c>
      <c r="F2206" s="20">
        <v>50</v>
      </c>
      <c r="G2206" s="20">
        <v>0</v>
      </c>
      <c r="H2206" s="20">
        <v>37</v>
      </c>
      <c r="I2206" s="20">
        <v>0</v>
      </c>
      <c r="J2206" s="21">
        <f t="shared" si="606"/>
        <v>444</v>
      </c>
      <c r="K2206" s="22">
        <v>965.94</v>
      </c>
      <c r="L2206" s="19">
        <v>44804</v>
      </c>
      <c r="M2206" s="22">
        <v>251.16</v>
      </c>
      <c r="N2206" s="22">
        <v>714.78</v>
      </c>
      <c r="O2206" s="22">
        <f t="shared" si="607"/>
        <v>727.66</v>
      </c>
      <c r="P2206" s="22">
        <v>12.88</v>
      </c>
      <c r="Q2206" s="22">
        <f t="shared" si="608"/>
        <v>1.61</v>
      </c>
      <c r="R2206" s="22">
        <f t="shared" si="609"/>
        <v>6.44</v>
      </c>
      <c r="S2206" s="22">
        <f t="shared" si="610"/>
        <v>708.33999999999992</v>
      </c>
      <c r="U2206" s="22">
        <v>727.66</v>
      </c>
      <c r="V2206" s="23">
        <v>45</v>
      </c>
      <c r="W2206" s="41">
        <v>50</v>
      </c>
      <c r="X2206" s="23">
        <f t="shared" si="611"/>
        <v>-5</v>
      </c>
      <c r="Y2206" s="24">
        <f t="shared" si="612"/>
        <v>-60</v>
      </c>
      <c r="Z2206" s="24">
        <f t="shared" si="613"/>
        <v>392</v>
      </c>
      <c r="AA2206" s="22">
        <f t="shared" si="618"/>
        <v>1.8562755102040815</v>
      </c>
      <c r="AB2206" s="22">
        <f t="shared" si="617"/>
        <v>22.275306122448978</v>
      </c>
      <c r="AC2206" s="22">
        <f t="shared" si="616"/>
        <v>705.38469387755094</v>
      </c>
      <c r="AD2206" s="22">
        <f t="shared" si="614"/>
        <v>-2.9553061224489738</v>
      </c>
      <c r="AE2206" s="24"/>
      <c r="AF2206" s="4">
        <v>22.275306122448978</v>
      </c>
      <c r="AG2206" s="4">
        <v>0</v>
      </c>
      <c r="AH2206" s="4">
        <f t="shared" si="615"/>
        <v>22.275306122448978</v>
      </c>
    </row>
    <row r="2207" spans="1:34">
      <c r="A2207" s="16" t="s">
        <v>4581</v>
      </c>
      <c r="B2207" s="16" t="s">
        <v>4582</v>
      </c>
      <c r="C2207" s="16" t="s">
        <v>2308</v>
      </c>
      <c r="D2207" s="19">
        <v>40087</v>
      </c>
      <c r="E2207" s="16" t="s">
        <v>111</v>
      </c>
      <c r="F2207" s="20">
        <v>50</v>
      </c>
      <c r="G2207" s="20">
        <v>0</v>
      </c>
      <c r="H2207" s="20">
        <v>37</v>
      </c>
      <c r="I2207" s="20">
        <v>1</v>
      </c>
      <c r="J2207" s="21">
        <f t="shared" si="606"/>
        <v>445</v>
      </c>
      <c r="K2207" s="22">
        <v>999.06</v>
      </c>
      <c r="L2207" s="19">
        <v>44804</v>
      </c>
      <c r="M2207" s="22">
        <v>258.08999999999997</v>
      </c>
      <c r="N2207" s="22">
        <v>740.97</v>
      </c>
      <c r="O2207" s="22">
        <f t="shared" si="607"/>
        <v>754.29000000000008</v>
      </c>
      <c r="P2207" s="22">
        <v>13.32</v>
      </c>
      <c r="Q2207" s="22">
        <f t="shared" si="608"/>
        <v>1.665</v>
      </c>
      <c r="R2207" s="22">
        <f t="shared" si="609"/>
        <v>6.66</v>
      </c>
      <c r="S2207" s="22">
        <f t="shared" si="610"/>
        <v>734.31000000000006</v>
      </c>
      <c r="U2207" s="22">
        <v>754.29000000000008</v>
      </c>
      <c r="V2207" s="23">
        <v>45</v>
      </c>
      <c r="W2207" s="41">
        <v>50</v>
      </c>
      <c r="X2207" s="23">
        <f t="shared" si="611"/>
        <v>-5</v>
      </c>
      <c r="Y2207" s="24">
        <f t="shared" si="612"/>
        <v>-60</v>
      </c>
      <c r="Z2207" s="24">
        <f t="shared" si="613"/>
        <v>393</v>
      </c>
      <c r="AA2207" s="22">
        <f t="shared" si="618"/>
        <v>1.9193129770992368</v>
      </c>
      <c r="AB2207" s="22">
        <f t="shared" si="617"/>
        <v>23.031755725190841</v>
      </c>
      <c r="AC2207" s="22">
        <f t="shared" si="616"/>
        <v>731.25824427480927</v>
      </c>
      <c r="AD2207" s="22">
        <f t="shared" si="614"/>
        <v>-3.0517557251907874</v>
      </c>
      <c r="AE2207" s="24"/>
      <c r="AF2207" s="4">
        <v>23.031755725190841</v>
      </c>
      <c r="AG2207" s="4">
        <v>0</v>
      </c>
      <c r="AH2207" s="4">
        <f t="shared" si="615"/>
        <v>23.031755725190841</v>
      </c>
    </row>
    <row r="2208" spans="1:34">
      <c r="A2208" s="16" t="s">
        <v>4583</v>
      </c>
      <c r="B2208" s="16" t="s">
        <v>4584</v>
      </c>
      <c r="C2208" s="16" t="s">
        <v>1714</v>
      </c>
      <c r="D2208" s="19">
        <v>40087</v>
      </c>
      <c r="E2208" s="16" t="s">
        <v>111</v>
      </c>
      <c r="F2208" s="20">
        <v>50</v>
      </c>
      <c r="G2208" s="20">
        <v>0</v>
      </c>
      <c r="H2208" s="20">
        <v>37</v>
      </c>
      <c r="I2208" s="20">
        <v>1</v>
      </c>
      <c r="J2208" s="21">
        <f t="shared" si="606"/>
        <v>445</v>
      </c>
      <c r="K2208" s="22">
        <v>257.08999999999997</v>
      </c>
      <c r="L2208" s="19">
        <v>44804</v>
      </c>
      <c r="M2208" s="22">
        <v>66.400000000000006</v>
      </c>
      <c r="N2208" s="22">
        <v>190.69</v>
      </c>
      <c r="O2208" s="22">
        <f t="shared" si="607"/>
        <v>194.10999999999999</v>
      </c>
      <c r="P2208" s="22">
        <v>3.42</v>
      </c>
      <c r="Q2208" s="22">
        <f t="shared" si="608"/>
        <v>0.42749999999999999</v>
      </c>
      <c r="R2208" s="22">
        <f t="shared" si="609"/>
        <v>1.71</v>
      </c>
      <c r="S2208" s="22">
        <f t="shared" si="610"/>
        <v>188.98</v>
      </c>
      <c r="U2208" s="22">
        <v>194.10999999999999</v>
      </c>
      <c r="V2208" s="23">
        <v>45</v>
      </c>
      <c r="W2208" s="41">
        <v>50</v>
      </c>
      <c r="X2208" s="23">
        <f t="shared" si="611"/>
        <v>-5</v>
      </c>
      <c r="Y2208" s="24">
        <f t="shared" si="612"/>
        <v>-60</v>
      </c>
      <c r="Z2208" s="24">
        <f t="shared" si="613"/>
        <v>393</v>
      </c>
      <c r="AA2208" s="22">
        <f t="shared" si="618"/>
        <v>0.4939185750636132</v>
      </c>
      <c r="AB2208" s="22">
        <f t="shared" si="617"/>
        <v>5.9270229007633581</v>
      </c>
      <c r="AC2208" s="22">
        <f t="shared" si="616"/>
        <v>188.18297709923664</v>
      </c>
      <c r="AD2208" s="22">
        <f t="shared" si="614"/>
        <v>-0.79702290076335203</v>
      </c>
      <c r="AE2208" s="24"/>
      <c r="AF2208" s="4">
        <v>5.9270229007633581</v>
      </c>
      <c r="AG2208" s="4">
        <v>0</v>
      </c>
      <c r="AH2208" s="4">
        <f t="shared" si="615"/>
        <v>5.9270229007633581</v>
      </c>
    </row>
    <row r="2209" spans="1:34">
      <c r="A2209" s="16" t="s">
        <v>4585</v>
      </c>
      <c r="B2209" s="16" t="s">
        <v>4586</v>
      </c>
      <c r="C2209" s="16" t="s">
        <v>2308</v>
      </c>
      <c r="D2209" s="19">
        <v>40118</v>
      </c>
      <c r="E2209" s="16" t="s">
        <v>111</v>
      </c>
      <c r="F2209" s="20">
        <v>50</v>
      </c>
      <c r="G2209" s="20">
        <v>0</v>
      </c>
      <c r="H2209" s="20">
        <v>37</v>
      </c>
      <c r="I2209" s="20">
        <v>2</v>
      </c>
      <c r="J2209" s="21">
        <f t="shared" si="606"/>
        <v>446</v>
      </c>
      <c r="K2209" s="22">
        <v>2183.16</v>
      </c>
      <c r="L2209" s="19">
        <v>44804</v>
      </c>
      <c r="M2209" s="22">
        <v>560.30999999999995</v>
      </c>
      <c r="N2209" s="22">
        <v>1622.85</v>
      </c>
      <c r="O2209" s="22">
        <f t="shared" si="607"/>
        <v>1651.9499999999998</v>
      </c>
      <c r="P2209" s="22">
        <v>29.1</v>
      </c>
      <c r="Q2209" s="22">
        <f t="shared" si="608"/>
        <v>3.6375000000000002</v>
      </c>
      <c r="R2209" s="22">
        <f t="shared" si="609"/>
        <v>14.55</v>
      </c>
      <c r="S2209" s="22">
        <f t="shared" si="610"/>
        <v>1608.3</v>
      </c>
      <c r="U2209" s="22">
        <v>1651.9499999999998</v>
      </c>
      <c r="V2209" s="23">
        <v>45</v>
      </c>
      <c r="W2209" s="41">
        <v>50</v>
      </c>
      <c r="X2209" s="23">
        <f t="shared" si="611"/>
        <v>-5</v>
      </c>
      <c r="Y2209" s="24">
        <f t="shared" si="612"/>
        <v>-60</v>
      </c>
      <c r="Z2209" s="24">
        <f t="shared" si="613"/>
        <v>394</v>
      </c>
      <c r="AA2209" s="22">
        <f t="shared" si="618"/>
        <v>4.1927664974619283</v>
      </c>
      <c r="AB2209" s="22">
        <f t="shared" si="617"/>
        <v>50.31319796954314</v>
      </c>
      <c r="AC2209" s="22">
        <f t="shared" si="616"/>
        <v>1601.6368020304567</v>
      </c>
      <c r="AD2209" s="22">
        <f t="shared" si="614"/>
        <v>-6.6631979695432619</v>
      </c>
      <c r="AE2209" s="24"/>
      <c r="AF2209" s="4">
        <v>50.31319796954314</v>
      </c>
      <c r="AG2209" s="4">
        <v>0</v>
      </c>
      <c r="AH2209" s="4">
        <f t="shared" si="615"/>
        <v>50.31319796954314</v>
      </c>
    </row>
    <row r="2210" spans="1:34">
      <c r="A2210" s="16" t="s">
        <v>4587</v>
      </c>
      <c r="B2210" s="16" t="s">
        <v>4588</v>
      </c>
      <c r="C2210" s="16" t="s">
        <v>2436</v>
      </c>
      <c r="D2210" s="19">
        <v>40148</v>
      </c>
      <c r="E2210" s="16" t="s">
        <v>111</v>
      </c>
      <c r="F2210" s="20">
        <v>50</v>
      </c>
      <c r="G2210" s="20">
        <v>0</v>
      </c>
      <c r="H2210" s="20">
        <v>37</v>
      </c>
      <c r="I2210" s="20">
        <v>3</v>
      </c>
      <c r="J2210" s="21">
        <f t="shared" si="606"/>
        <v>447</v>
      </c>
      <c r="K2210" s="22">
        <v>188.61</v>
      </c>
      <c r="L2210" s="19">
        <v>44804</v>
      </c>
      <c r="M2210" s="22">
        <v>48.07</v>
      </c>
      <c r="N2210" s="22">
        <v>140.54</v>
      </c>
      <c r="O2210" s="22">
        <f t="shared" si="607"/>
        <v>143.04999999999998</v>
      </c>
      <c r="P2210" s="22">
        <v>2.5099999999999998</v>
      </c>
      <c r="Q2210" s="22">
        <f t="shared" si="608"/>
        <v>0.31374999999999997</v>
      </c>
      <c r="R2210" s="22">
        <f t="shared" si="609"/>
        <v>1.2549999999999999</v>
      </c>
      <c r="S2210" s="22">
        <f t="shared" si="610"/>
        <v>139.285</v>
      </c>
      <c r="U2210" s="22">
        <v>143.04999999999998</v>
      </c>
      <c r="V2210" s="23">
        <v>45</v>
      </c>
      <c r="W2210" s="41">
        <v>50</v>
      </c>
      <c r="X2210" s="23">
        <f t="shared" si="611"/>
        <v>-5</v>
      </c>
      <c r="Y2210" s="24">
        <f t="shared" si="612"/>
        <v>-60</v>
      </c>
      <c r="Z2210" s="24">
        <f t="shared" si="613"/>
        <v>395</v>
      </c>
      <c r="AA2210" s="22">
        <f t="shared" si="618"/>
        <v>0.36215189873417719</v>
      </c>
      <c r="AB2210" s="22">
        <f t="shared" si="617"/>
        <v>4.3458227848101263</v>
      </c>
      <c r="AC2210" s="22">
        <f t="shared" si="616"/>
        <v>138.70417721518984</v>
      </c>
      <c r="AD2210" s="22">
        <f t="shared" si="614"/>
        <v>-0.58082278481015237</v>
      </c>
      <c r="AE2210" s="24"/>
      <c r="AF2210" s="4">
        <v>4.3458227848101263</v>
      </c>
      <c r="AG2210" s="4">
        <v>0</v>
      </c>
      <c r="AH2210" s="4">
        <f t="shared" si="615"/>
        <v>4.3458227848101263</v>
      </c>
    </row>
    <row r="2211" spans="1:34">
      <c r="A2211" s="16" t="s">
        <v>4589</v>
      </c>
      <c r="B2211" s="16" t="s">
        <v>4590</v>
      </c>
      <c r="C2211" s="16" t="s">
        <v>2268</v>
      </c>
      <c r="D2211" s="19">
        <v>40148</v>
      </c>
      <c r="E2211" s="16" t="s">
        <v>111</v>
      </c>
      <c r="F2211" s="20">
        <v>50</v>
      </c>
      <c r="G2211" s="20">
        <v>0</v>
      </c>
      <c r="H2211" s="20">
        <v>37</v>
      </c>
      <c r="I2211" s="20">
        <v>3</v>
      </c>
      <c r="J2211" s="21">
        <f t="shared" si="606"/>
        <v>447</v>
      </c>
      <c r="K2211" s="22">
        <v>298.08</v>
      </c>
      <c r="L2211" s="19">
        <v>44804</v>
      </c>
      <c r="M2211" s="22">
        <v>76</v>
      </c>
      <c r="N2211" s="22">
        <v>222.08</v>
      </c>
      <c r="O2211" s="22">
        <f t="shared" si="607"/>
        <v>226.05</v>
      </c>
      <c r="P2211" s="22">
        <v>3.97</v>
      </c>
      <c r="Q2211" s="22">
        <f t="shared" si="608"/>
        <v>0.49625000000000002</v>
      </c>
      <c r="R2211" s="22">
        <f t="shared" si="609"/>
        <v>1.9850000000000001</v>
      </c>
      <c r="S2211" s="22">
        <f t="shared" si="610"/>
        <v>220.095</v>
      </c>
      <c r="U2211" s="22">
        <v>226.05</v>
      </c>
      <c r="V2211" s="23">
        <v>45</v>
      </c>
      <c r="W2211" s="41">
        <v>50</v>
      </c>
      <c r="X2211" s="23">
        <f t="shared" si="611"/>
        <v>-5</v>
      </c>
      <c r="Y2211" s="24">
        <f t="shared" si="612"/>
        <v>-60</v>
      </c>
      <c r="Z2211" s="24">
        <f t="shared" si="613"/>
        <v>395</v>
      </c>
      <c r="AA2211" s="22">
        <f t="shared" si="618"/>
        <v>0.57227848101265821</v>
      </c>
      <c r="AB2211" s="22">
        <f t="shared" si="617"/>
        <v>6.8673417721518986</v>
      </c>
      <c r="AC2211" s="22">
        <f t="shared" si="616"/>
        <v>219.18265822784812</v>
      </c>
      <c r="AD2211" s="22">
        <f t="shared" si="614"/>
        <v>-0.91234177215187628</v>
      </c>
      <c r="AE2211" s="24"/>
      <c r="AF2211" s="4">
        <v>6.8673417721518986</v>
      </c>
      <c r="AG2211" s="4">
        <v>0</v>
      </c>
      <c r="AH2211" s="4">
        <f t="shared" si="615"/>
        <v>6.8673417721518986</v>
      </c>
    </row>
    <row r="2212" spans="1:34">
      <c r="A2212" s="16" t="s">
        <v>4591</v>
      </c>
      <c r="B2212" s="16" t="s">
        <v>4592</v>
      </c>
      <c r="C2212" s="16" t="s">
        <v>1736</v>
      </c>
      <c r="D2212" s="19">
        <v>40179</v>
      </c>
      <c r="E2212" s="16" t="s">
        <v>111</v>
      </c>
      <c r="F2212" s="20">
        <v>50</v>
      </c>
      <c r="G2212" s="20">
        <v>0</v>
      </c>
      <c r="H2212" s="20">
        <v>37</v>
      </c>
      <c r="I2212" s="20">
        <v>4</v>
      </c>
      <c r="J2212" s="21">
        <f t="shared" si="606"/>
        <v>448</v>
      </c>
      <c r="K2212" s="22">
        <v>104.79</v>
      </c>
      <c r="L2212" s="19">
        <v>44804</v>
      </c>
      <c r="M2212" s="22">
        <v>26.61</v>
      </c>
      <c r="N2212" s="22">
        <v>78.180000000000007</v>
      </c>
      <c r="O2212" s="22">
        <f t="shared" si="607"/>
        <v>79.580000000000013</v>
      </c>
      <c r="P2212" s="22">
        <v>1.4</v>
      </c>
      <c r="Q2212" s="22">
        <f t="shared" si="608"/>
        <v>0.17499999999999999</v>
      </c>
      <c r="R2212" s="22">
        <f t="shared" si="609"/>
        <v>0.7</v>
      </c>
      <c r="S2212" s="22">
        <f t="shared" si="610"/>
        <v>77.48</v>
      </c>
      <c r="U2212" s="22">
        <v>79.580000000000013</v>
      </c>
      <c r="V2212" s="23">
        <v>45</v>
      </c>
      <c r="W2212" s="41">
        <v>50</v>
      </c>
      <c r="X2212" s="23">
        <f t="shared" si="611"/>
        <v>-5</v>
      </c>
      <c r="Y2212" s="24">
        <f t="shared" si="612"/>
        <v>-60</v>
      </c>
      <c r="Z2212" s="24">
        <f t="shared" si="613"/>
        <v>396</v>
      </c>
      <c r="AA2212" s="22">
        <f t="shared" si="618"/>
        <v>0.200959595959596</v>
      </c>
      <c r="AB2212" s="22">
        <f t="shared" si="617"/>
        <v>2.4115151515151521</v>
      </c>
      <c r="AC2212" s="22">
        <f t="shared" si="616"/>
        <v>77.168484848484866</v>
      </c>
      <c r="AD2212" s="22">
        <f t="shared" si="614"/>
        <v>-0.3115151515151382</v>
      </c>
      <c r="AE2212" s="24"/>
      <c r="AF2212" s="4">
        <v>2.4115151515151521</v>
      </c>
      <c r="AG2212" s="4">
        <v>0</v>
      </c>
      <c r="AH2212" s="4">
        <f t="shared" si="615"/>
        <v>2.4115151515151521</v>
      </c>
    </row>
    <row r="2213" spans="1:34">
      <c r="A2213" s="16" t="s">
        <v>4593</v>
      </c>
      <c r="B2213" s="16" t="s">
        <v>4594</v>
      </c>
      <c r="C2213" s="16" t="s">
        <v>2308</v>
      </c>
      <c r="D2213" s="19">
        <v>40179</v>
      </c>
      <c r="E2213" s="16" t="s">
        <v>111</v>
      </c>
      <c r="F2213" s="20">
        <v>50</v>
      </c>
      <c r="G2213" s="20">
        <v>0</v>
      </c>
      <c r="H2213" s="20">
        <v>37</v>
      </c>
      <c r="I2213" s="20">
        <v>4</v>
      </c>
      <c r="J2213" s="21">
        <f t="shared" si="606"/>
        <v>448</v>
      </c>
      <c r="K2213" s="22">
        <v>325.57</v>
      </c>
      <c r="L2213" s="19">
        <v>44804</v>
      </c>
      <c r="M2213" s="22">
        <v>82.44</v>
      </c>
      <c r="N2213" s="22">
        <v>243.13</v>
      </c>
      <c r="O2213" s="22">
        <f t="shared" si="607"/>
        <v>247.47</v>
      </c>
      <c r="P2213" s="22">
        <v>4.34</v>
      </c>
      <c r="Q2213" s="22">
        <f t="shared" si="608"/>
        <v>0.54249999999999998</v>
      </c>
      <c r="R2213" s="22">
        <f t="shared" si="609"/>
        <v>2.17</v>
      </c>
      <c r="S2213" s="22">
        <f t="shared" si="610"/>
        <v>240.96</v>
      </c>
      <c r="U2213" s="22">
        <v>247.47</v>
      </c>
      <c r="V2213" s="23">
        <v>45</v>
      </c>
      <c r="W2213" s="41">
        <v>50</v>
      </c>
      <c r="X2213" s="23">
        <f t="shared" si="611"/>
        <v>-5</v>
      </c>
      <c r="Y2213" s="24">
        <f t="shared" si="612"/>
        <v>-60</v>
      </c>
      <c r="Z2213" s="24">
        <f t="shared" si="613"/>
        <v>396</v>
      </c>
      <c r="AA2213" s="22">
        <f t="shared" si="618"/>
        <v>0.62492424242424238</v>
      </c>
      <c r="AB2213" s="22">
        <f t="shared" si="617"/>
        <v>7.4990909090909081</v>
      </c>
      <c r="AC2213" s="22">
        <f t="shared" si="616"/>
        <v>239.97090909090909</v>
      </c>
      <c r="AD2213" s="22">
        <f t="shared" si="614"/>
        <v>-0.98909090909091901</v>
      </c>
      <c r="AE2213" s="24"/>
      <c r="AF2213" s="4">
        <v>7.4990909090909081</v>
      </c>
      <c r="AG2213" s="4">
        <v>0</v>
      </c>
      <c r="AH2213" s="4">
        <f t="shared" si="615"/>
        <v>7.4990909090909081</v>
      </c>
    </row>
    <row r="2214" spans="1:34">
      <c r="A2214" s="16" t="s">
        <v>4595</v>
      </c>
      <c r="B2214" s="16" t="s">
        <v>4596</v>
      </c>
      <c r="C2214" s="16" t="s">
        <v>2308</v>
      </c>
      <c r="D2214" s="19">
        <v>40210</v>
      </c>
      <c r="E2214" s="16" t="s">
        <v>111</v>
      </c>
      <c r="F2214" s="20">
        <v>50</v>
      </c>
      <c r="G2214" s="20">
        <v>0</v>
      </c>
      <c r="H2214" s="20">
        <v>37</v>
      </c>
      <c r="I2214" s="20">
        <v>5</v>
      </c>
      <c r="J2214" s="21">
        <f t="shared" si="606"/>
        <v>449</v>
      </c>
      <c r="K2214" s="22">
        <v>239.5</v>
      </c>
      <c r="L2214" s="19">
        <v>44804</v>
      </c>
      <c r="M2214" s="22">
        <v>60.28</v>
      </c>
      <c r="N2214" s="22">
        <v>179.22</v>
      </c>
      <c r="O2214" s="22">
        <f t="shared" si="607"/>
        <v>182.41</v>
      </c>
      <c r="P2214" s="22">
        <v>3.19</v>
      </c>
      <c r="Q2214" s="22">
        <f t="shared" si="608"/>
        <v>0.39874999999999999</v>
      </c>
      <c r="R2214" s="22">
        <f t="shared" si="609"/>
        <v>1.595</v>
      </c>
      <c r="S2214" s="22">
        <f t="shared" si="610"/>
        <v>177.625</v>
      </c>
      <c r="U2214" s="22">
        <v>182.41</v>
      </c>
      <c r="V2214" s="23">
        <v>45</v>
      </c>
      <c r="W2214" s="41">
        <v>50</v>
      </c>
      <c r="X2214" s="23">
        <f t="shared" si="611"/>
        <v>-5</v>
      </c>
      <c r="Y2214" s="24">
        <f t="shared" si="612"/>
        <v>-60</v>
      </c>
      <c r="Z2214" s="24">
        <f t="shared" si="613"/>
        <v>397</v>
      </c>
      <c r="AA2214" s="22">
        <f t="shared" si="618"/>
        <v>0.45947103274559192</v>
      </c>
      <c r="AB2214" s="22">
        <f t="shared" si="617"/>
        <v>5.5136523929471029</v>
      </c>
      <c r="AC2214" s="22">
        <f t="shared" si="616"/>
        <v>176.89634760705289</v>
      </c>
      <c r="AD2214" s="22">
        <f t="shared" si="614"/>
        <v>-0.72865239294711159</v>
      </c>
      <c r="AE2214" s="24"/>
      <c r="AF2214" s="4">
        <v>5.5136523929471029</v>
      </c>
      <c r="AG2214" s="4">
        <v>0</v>
      </c>
      <c r="AH2214" s="4">
        <f t="shared" si="615"/>
        <v>5.5136523929471029</v>
      </c>
    </row>
    <row r="2215" spans="1:34">
      <c r="A2215" s="16" t="s">
        <v>4597</v>
      </c>
      <c r="B2215" s="16" t="s">
        <v>4598</v>
      </c>
      <c r="C2215" s="16" t="s">
        <v>1736</v>
      </c>
      <c r="D2215" s="19">
        <v>40269</v>
      </c>
      <c r="E2215" s="16" t="s">
        <v>111</v>
      </c>
      <c r="F2215" s="20">
        <v>50</v>
      </c>
      <c r="G2215" s="20">
        <v>0</v>
      </c>
      <c r="H2215" s="20">
        <v>37</v>
      </c>
      <c r="I2215" s="20">
        <v>7</v>
      </c>
      <c r="J2215" s="21">
        <f t="shared" si="606"/>
        <v>451</v>
      </c>
      <c r="K2215" s="22">
        <v>164.71</v>
      </c>
      <c r="L2215" s="19">
        <v>44804</v>
      </c>
      <c r="M2215" s="22">
        <v>40.98</v>
      </c>
      <c r="N2215" s="22">
        <v>123.73</v>
      </c>
      <c r="O2215" s="22">
        <f t="shared" si="607"/>
        <v>125.93</v>
      </c>
      <c r="P2215" s="22">
        <v>2.2000000000000002</v>
      </c>
      <c r="Q2215" s="22">
        <f t="shared" si="608"/>
        <v>0.27500000000000002</v>
      </c>
      <c r="R2215" s="22">
        <f t="shared" si="609"/>
        <v>1.1000000000000001</v>
      </c>
      <c r="S2215" s="22">
        <f t="shared" si="610"/>
        <v>122.63000000000001</v>
      </c>
      <c r="U2215" s="22">
        <v>125.93</v>
      </c>
      <c r="V2215" s="23">
        <v>45</v>
      </c>
      <c r="W2215" s="41">
        <v>50</v>
      </c>
      <c r="X2215" s="23">
        <f t="shared" si="611"/>
        <v>-5</v>
      </c>
      <c r="Y2215" s="24">
        <f t="shared" si="612"/>
        <v>-60</v>
      </c>
      <c r="Z2215" s="24">
        <f t="shared" si="613"/>
        <v>399</v>
      </c>
      <c r="AA2215" s="22">
        <f t="shared" si="618"/>
        <v>0.31561403508771929</v>
      </c>
      <c r="AB2215" s="22">
        <f t="shared" si="617"/>
        <v>3.7873684210526317</v>
      </c>
      <c r="AC2215" s="22">
        <f t="shared" si="616"/>
        <v>122.14263157894737</v>
      </c>
      <c r="AD2215" s="22">
        <f t="shared" si="614"/>
        <v>-0.48736842105263634</v>
      </c>
      <c r="AE2215" s="24"/>
      <c r="AF2215" s="4">
        <v>3.7873684210526317</v>
      </c>
      <c r="AG2215" s="4">
        <v>0</v>
      </c>
      <c r="AH2215" s="4">
        <f t="shared" si="615"/>
        <v>3.7873684210526317</v>
      </c>
    </row>
    <row r="2216" spans="1:34">
      <c r="A2216" s="16" t="s">
        <v>4599</v>
      </c>
      <c r="B2216" s="16" t="s">
        <v>4600</v>
      </c>
      <c r="C2216" s="16" t="s">
        <v>2308</v>
      </c>
      <c r="D2216" s="19">
        <v>40269</v>
      </c>
      <c r="E2216" s="16" t="s">
        <v>111</v>
      </c>
      <c r="F2216" s="20">
        <v>50</v>
      </c>
      <c r="G2216" s="20">
        <v>0</v>
      </c>
      <c r="H2216" s="20">
        <v>37</v>
      </c>
      <c r="I2216" s="20">
        <v>7</v>
      </c>
      <c r="J2216" s="21">
        <f t="shared" si="606"/>
        <v>451</v>
      </c>
      <c r="K2216" s="22">
        <v>545.12</v>
      </c>
      <c r="L2216" s="19">
        <v>44804</v>
      </c>
      <c r="M2216" s="22">
        <v>135.35</v>
      </c>
      <c r="N2216" s="22">
        <v>409.77</v>
      </c>
      <c r="O2216" s="22">
        <f t="shared" si="607"/>
        <v>417.03</v>
      </c>
      <c r="P2216" s="22">
        <v>7.26</v>
      </c>
      <c r="Q2216" s="22">
        <f t="shared" si="608"/>
        <v>0.90749999999999997</v>
      </c>
      <c r="R2216" s="22">
        <f t="shared" si="609"/>
        <v>3.63</v>
      </c>
      <c r="S2216" s="22">
        <f t="shared" si="610"/>
        <v>406.14</v>
      </c>
      <c r="U2216" s="22">
        <v>417.03</v>
      </c>
      <c r="V2216" s="23">
        <v>45</v>
      </c>
      <c r="W2216" s="41">
        <v>50</v>
      </c>
      <c r="X2216" s="23">
        <f t="shared" si="611"/>
        <v>-5</v>
      </c>
      <c r="Y2216" s="24">
        <f t="shared" si="612"/>
        <v>-60</v>
      </c>
      <c r="Z2216" s="24">
        <f t="shared" si="613"/>
        <v>399</v>
      </c>
      <c r="AA2216" s="22">
        <f t="shared" si="618"/>
        <v>1.0451879699248119</v>
      </c>
      <c r="AB2216" s="22">
        <f t="shared" si="617"/>
        <v>12.542255639097743</v>
      </c>
      <c r="AC2216" s="22">
        <f t="shared" si="616"/>
        <v>404.48774436090224</v>
      </c>
      <c r="AD2216" s="22">
        <f t="shared" si="614"/>
        <v>-1.6522556390977456</v>
      </c>
      <c r="AE2216" s="24"/>
      <c r="AF2216" s="4">
        <v>12.542255639097743</v>
      </c>
      <c r="AG2216" s="4">
        <v>0</v>
      </c>
      <c r="AH2216" s="4">
        <f t="shared" si="615"/>
        <v>12.542255639097743</v>
      </c>
    </row>
    <row r="2217" spans="1:34">
      <c r="A2217" s="16" t="s">
        <v>4601</v>
      </c>
      <c r="B2217" s="16" t="s">
        <v>4602</v>
      </c>
      <c r="C2217" s="16" t="s">
        <v>2308</v>
      </c>
      <c r="D2217" s="19">
        <v>40299</v>
      </c>
      <c r="E2217" s="16" t="s">
        <v>111</v>
      </c>
      <c r="F2217" s="20">
        <v>50</v>
      </c>
      <c r="G2217" s="20">
        <v>0</v>
      </c>
      <c r="H2217" s="20">
        <v>37</v>
      </c>
      <c r="I2217" s="20">
        <v>8</v>
      </c>
      <c r="J2217" s="21">
        <f t="shared" si="606"/>
        <v>452</v>
      </c>
      <c r="K2217" s="22">
        <v>554.61</v>
      </c>
      <c r="L2217" s="19">
        <v>44804</v>
      </c>
      <c r="M2217" s="22">
        <v>135.85</v>
      </c>
      <c r="N2217" s="22">
        <v>418.76</v>
      </c>
      <c r="O2217" s="22">
        <f t="shared" si="607"/>
        <v>426.15</v>
      </c>
      <c r="P2217" s="22">
        <v>7.39</v>
      </c>
      <c r="Q2217" s="22">
        <f t="shared" si="608"/>
        <v>0.92374999999999996</v>
      </c>
      <c r="R2217" s="22">
        <f t="shared" si="609"/>
        <v>3.6949999999999998</v>
      </c>
      <c r="S2217" s="22">
        <f t="shared" si="610"/>
        <v>415.065</v>
      </c>
      <c r="U2217" s="22">
        <v>426.15</v>
      </c>
      <c r="V2217" s="23">
        <v>45</v>
      </c>
      <c r="W2217" s="41">
        <v>50</v>
      </c>
      <c r="X2217" s="23">
        <f t="shared" si="611"/>
        <v>-5</v>
      </c>
      <c r="Y2217" s="24">
        <f t="shared" si="612"/>
        <v>-60</v>
      </c>
      <c r="Z2217" s="24">
        <f t="shared" si="613"/>
        <v>400</v>
      </c>
      <c r="AA2217" s="22">
        <f t="shared" si="618"/>
        <v>1.065375</v>
      </c>
      <c r="AB2217" s="22">
        <f t="shared" si="617"/>
        <v>12.7845</v>
      </c>
      <c r="AC2217" s="22">
        <f t="shared" si="616"/>
        <v>413.3655</v>
      </c>
      <c r="AD2217" s="22">
        <f t="shared" si="614"/>
        <v>-1.6995000000000005</v>
      </c>
      <c r="AE2217" s="24"/>
      <c r="AF2217" s="4">
        <v>12.7845</v>
      </c>
      <c r="AG2217" s="4">
        <v>0</v>
      </c>
      <c r="AH2217" s="4">
        <f t="shared" si="615"/>
        <v>12.7845</v>
      </c>
    </row>
    <row r="2218" spans="1:34">
      <c r="A2218" s="16" t="s">
        <v>4603</v>
      </c>
      <c r="B2218" s="16" t="s">
        <v>4604</v>
      </c>
      <c r="C2218" s="16" t="s">
        <v>2472</v>
      </c>
      <c r="D2218" s="19">
        <v>40299</v>
      </c>
      <c r="E2218" s="16" t="s">
        <v>111</v>
      </c>
      <c r="F2218" s="20">
        <v>50</v>
      </c>
      <c r="G2218" s="20">
        <v>0</v>
      </c>
      <c r="H2218" s="20">
        <v>37</v>
      </c>
      <c r="I2218" s="20">
        <v>8</v>
      </c>
      <c r="J2218" s="21">
        <f t="shared" si="606"/>
        <v>452</v>
      </c>
      <c r="K2218" s="22">
        <v>444.76</v>
      </c>
      <c r="L2218" s="19">
        <v>44804</v>
      </c>
      <c r="M2218" s="22">
        <v>109.02</v>
      </c>
      <c r="N2218" s="22">
        <v>335.74</v>
      </c>
      <c r="O2218" s="22">
        <f t="shared" si="607"/>
        <v>341.67</v>
      </c>
      <c r="P2218" s="22">
        <v>5.93</v>
      </c>
      <c r="Q2218" s="22">
        <f t="shared" si="608"/>
        <v>0.74124999999999996</v>
      </c>
      <c r="R2218" s="22">
        <f t="shared" si="609"/>
        <v>2.9649999999999999</v>
      </c>
      <c r="S2218" s="22">
        <f t="shared" si="610"/>
        <v>332.77500000000003</v>
      </c>
      <c r="U2218" s="22">
        <v>341.67</v>
      </c>
      <c r="V2218" s="23">
        <v>45</v>
      </c>
      <c r="W2218" s="41">
        <v>50</v>
      </c>
      <c r="X2218" s="23">
        <f t="shared" si="611"/>
        <v>-5</v>
      </c>
      <c r="Y2218" s="24">
        <f t="shared" si="612"/>
        <v>-60</v>
      </c>
      <c r="Z2218" s="24">
        <f t="shared" si="613"/>
        <v>400</v>
      </c>
      <c r="AA2218" s="22">
        <f t="shared" si="618"/>
        <v>0.85417500000000002</v>
      </c>
      <c r="AB2218" s="22">
        <f t="shared" si="617"/>
        <v>10.2501</v>
      </c>
      <c r="AC2218" s="22">
        <f t="shared" si="616"/>
        <v>331.41990000000004</v>
      </c>
      <c r="AD2218" s="22">
        <f t="shared" si="614"/>
        <v>-1.3550999999999931</v>
      </c>
      <c r="AE2218" s="24"/>
      <c r="AF2218" s="4">
        <v>10.2501</v>
      </c>
      <c r="AG2218" s="4">
        <v>0</v>
      </c>
      <c r="AH2218" s="4">
        <f t="shared" si="615"/>
        <v>10.2501</v>
      </c>
    </row>
    <row r="2219" spans="1:34">
      <c r="A2219" s="16" t="s">
        <v>4605</v>
      </c>
      <c r="B2219" s="16" t="s">
        <v>4606</v>
      </c>
      <c r="C2219" s="16" t="s">
        <v>2308</v>
      </c>
      <c r="D2219" s="19">
        <v>40330</v>
      </c>
      <c r="E2219" s="16" t="s">
        <v>111</v>
      </c>
      <c r="F2219" s="20">
        <v>50</v>
      </c>
      <c r="G2219" s="20">
        <v>0</v>
      </c>
      <c r="H2219" s="20">
        <v>37</v>
      </c>
      <c r="I2219" s="20">
        <v>9</v>
      </c>
      <c r="J2219" s="21">
        <f t="shared" si="606"/>
        <v>453</v>
      </c>
      <c r="K2219" s="22">
        <v>1337.11</v>
      </c>
      <c r="L2219" s="19">
        <v>44804</v>
      </c>
      <c r="M2219" s="22">
        <v>327.57</v>
      </c>
      <c r="N2219" s="22">
        <v>1009.54</v>
      </c>
      <c r="O2219" s="22">
        <f t="shared" si="607"/>
        <v>1027.3599999999999</v>
      </c>
      <c r="P2219" s="22">
        <v>17.82</v>
      </c>
      <c r="Q2219" s="22">
        <f t="shared" si="608"/>
        <v>2.2275</v>
      </c>
      <c r="R2219" s="22">
        <f t="shared" si="609"/>
        <v>8.91</v>
      </c>
      <c r="S2219" s="22">
        <f t="shared" si="610"/>
        <v>1000.6299999999999</v>
      </c>
      <c r="U2219" s="22">
        <v>1027.3599999999999</v>
      </c>
      <c r="V2219" s="23">
        <v>45</v>
      </c>
      <c r="W2219" s="41">
        <v>50</v>
      </c>
      <c r="X2219" s="23">
        <f t="shared" si="611"/>
        <v>-5</v>
      </c>
      <c r="Y2219" s="24">
        <f t="shared" si="612"/>
        <v>-60</v>
      </c>
      <c r="Z2219" s="24">
        <f t="shared" si="613"/>
        <v>401</v>
      </c>
      <c r="AA2219" s="22">
        <f t="shared" si="618"/>
        <v>2.5619950124688278</v>
      </c>
      <c r="AB2219" s="22">
        <f t="shared" si="617"/>
        <v>30.743940149625935</v>
      </c>
      <c r="AC2219" s="22">
        <f t="shared" si="616"/>
        <v>996.61605985037397</v>
      </c>
      <c r="AD2219" s="22">
        <f t="shared" si="614"/>
        <v>-4.0139401496259097</v>
      </c>
      <c r="AE2219" s="24"/>
      <c r="AF2219" s="4">
        <v>30.743940149625935</v>
      </c>
      <c r="AG2219" s="4">
        <v>0</v>
      </c>
      <c r="AH2219" s="4">
        <f t="shared" si="615"/>
        <v>30.743940149625935</v>
      </c>
    </row>
    <row r="2220" spans="1:34">
      <c r="A2220" s="16" t="s">
        <v>4607</v>
      </c>
      <c r="B2220" s="16" t="s">
        <v>4608</v>
      </c>
      <c r="C2220" s="16" t="s">
        <v>2308</v>
      </c>
      <c r="D2220" s="19">
        <v>40360</v>
      </c>
      <c r="E2220" s="16" t="s">
        <v>111</v>
      </c>
      <c r="F2220" s="20">
        <v>50</v>
      </c>
      <c r="G2220" s="20">
        <v>0</v>
      </c>
      <c r="H2220" s="20">
        <v>37</v>
      </c>
      <c r="I2220" s="20">
        <v>10</v>
      </c>
      <c r="J2220" s="21">
        <f t="shared" si="606"/>
        <v>454</v>
      </c>
      <c r="K2220" s="22">
        <v>378.3</v>
      </c>
      <c r="L2220" s="19">
        <v>44804</v>
      </c>
      <c r="M2220" s="22">
        <v>92.09</v>
      </c>
      <c r="N2220" s="22">
        <v>286.20999999999998</v>
      </c>
      <c r="O2220" s="22">
        <f t="shared" si="607"/>
        <v>291.25</v>
      </c>
      <c r="P2220" s="22">
        <v>5.04</v>
      </c>
      <c r="Q2220" s="22">
        <f t="shared" si="608"/>
        <v>0.63</v>
      </c>
      <c r="R2220" s="22">
        <f t="shared" si="609"/>
        <v>2.52</v>
      </c>
      <c r="S2220" s="22">
        <f t="shared" si="610"/>
        <v>283.69</v>
      </c>
      <c r="U2220" s="22">
        <v>291.25</v>
      </c>
      <c r="V2220" s="23">
        <v>45</v>
      </c>
      <c r="W2220" s="41">
        <v>50</v>
      </c>
      <c r="X2220" s="23">
        <f t="shared" si="611"/>
        <v>-5</v>
      </c>
      <c r="Y2220" s="24">
        <f t="shared" si="612"/>
        <v>-60</v>
      </c>
      <c r="Z2220" s="24">
        <f t="shared" si="613"/>
        <v>402</v>
      </c>
      <c r="AA2220" s="22">
        <f t="shared" si="618"/>
        <v>0.72450248756218905</v>
      </c>
      <c r="AB2220" s="22">
        <f t="shared" si="617"/>
        <v>8.6940298507462686</v>
      </c>
      <c r="AC2220" s="22">
        <f t="shared" si="616"/>
        <v>282.55597014925371</v>
      </c>
      <c r="AD2220" s="22">
        <f t="shared" si="614"/>
        <v>-1.1340298507462876</v>
      </c>
      <c r="AE2220" s="24"/>
      <c r="AF2220" s="4">
        <v>8.6940298507462686</v>
      </c>
      <c r="AG2220" s="4">
        <v>0</v>
      </c>
      <c r="AH2220" s="4">
        <f t="shared" si="615"/>
        <v>8.6940298507462686</v>
      </c>
    </row>
    <row r="2221" spans="1:34">
      <c r="A2221" s="16" t="s">
        <v>4609</v>
      </c>
      <c r="B2221" s="16" t="s">
        <v>4610</v>
      </c>
      <c r="C2221" s="16" t="s">
        <v>1736</v>
      </c>
      <c r="D2221" s="19">
        <v>40360</v>
      </c>
      <c r="E2221" s="16" t="s">
        <v>111</v>
      </c>
      <c r="F2221" s="20">
        <v>50</v>
      </c>
      <c r="G2221" s="20">
        <v>0</v>
      </c>
      <c r="H2221" s="20">
        <v>37</v>
      </c>
      <c r="I2221" s="20">
        <v>10</v>
      </c>
      <c r="J2221" s="21">
        <f t="shared" si="606"/>
        <v>454</v>
      </c>
      <c r="K2221" s="22">
        <v>287.37</v>
      </c>
      <c r="L2221" s="19">
        <v>44804</v>
      </c>
      <c r="M2221" s="22">
        <v>69.959999999999994</v>
      </c>
      <c r="N2221" s="22">
        <v>217.41</v>
      </c>
      <c r="O2221" s="22">
        <f t="shared" si="607"/>
        <v>221.24</v>
      </c>
      <c r="P2221" s="22">
        <v>3.83</v>
      </c>
      <c r="Q2221" s="22">
        <f t="shared" si="608"/>
        <v>0.47875000000000001</v>
      </c>
      <c r="R2221" s="22">
        <f t="shared" si="609"/>
        <v>1.915</v>
      </c>
      <c r="S2221" s="22">
        <f t="shared" si="610"/>
        <v>215.495</v>
      </c>
      <c r="U2221" s="22">
        <v>221.24</v>
      </c>
      <c r="V2221" s="23">
        <v>45</v>
      </c>
      <c r="W2221" s="41">
        <v>50</v>
      </c>
      <c r="X2221" s="23">
        <f t="shared" si="611"/>
        <v>-5</v>
      </c>
      <c r="Y2221" s="24">
        <f t="shared" si="612"/>
        <v>-60</v>
      </c>
      <c r="Z2221" s="24">
        <f t="shared" si="613"/>
        <v>402</v>
      </c>
      <c r="AA2221" s="22">
        <f t="shared" si="618"/>
        <v>0.55034825870646764</v>
      </c>
      <c r="AB2221" s="22">
        <f t="shared" si="617"/>
        <v>6.6041791044776117</v>
      </c>
      <c r="AC2221" s="22">
        <f t="shared" si="616"/>
        <v>214.63582089552239</v>
      </c>
      <c r="AD2221" s="22">
        <f t="shared" si="614"/>
        <v>-0.85917910447761869</v>
      </c>
      <c r="AE2221" s="24"/>
      <c r="AF2221" s="4">
        <v>6.6041791044776117</v>
      </c>
      <c r="AG2221" s="4">
        <v>0</v>
      </c>
      <c r="AH2221" s="4">
        <f t="shared" si="615"/>
        <v>6.6041791044776117</v>
      </c>
    </row>
    <row r="2222" spans="1:34">
      <c r="A2222" s="16" t="s">
        <v>4611</v>
      </c>
      <c r="B2222" s="16" t="s">
        <v>4612</v>
      </c>
      <c r="C2222" s="16" t="s">
        <v>2308</v>
      </c>
      <c r="D2222" s="19">
        <v>40391</v>
      </c>
      <c r="E2222" s="16" t="s">
        <v>111</v>
      </c>
      <c r="F2222" s="20">
        <v>50</v>
      </c>
      <c r="G2222" s="20">
        <v>0</v>
      </c>
      <c r="H2222" s="20">
        <v>37</v>
      </c>
      <c r="I2222" s="20">
        <v>11</v>
      </c>
      <c r="J2222" s="21">
        <f t="shared" si="606"/>
        <v>455</v>
      </c>
      <c r="K2222" s="22">
        <v>1349.64</v>
      </c>
      <c r="L2222" s="19">
        <v>44804</v>
      </c>
      <c r="M2222" s="22">
        <v>326.14</v>
      </c>
      <c r="N2222" s="22">
        <v>1023.5</v>
      </c>
      <c r="O2222" s="22">
        <f t="shared" si="607"/>
        <v>1041.49</v>
      </c>
      <c r="P2222" s="22">
        <v>17.989999999999998</v>
      </c>
      <c r="Q2222" s="22">
        <f t="shared" si="608"/>
        <v>2.2487499999999998</v>
      </c>
      <c r="R2222" s="22">
        <f t="shared" si="609"/>
        <v>8.9949999999999992</v>
      </c>
      <c r="S2222" s="22">
        <f t="shared" si="610"/>
        <v>1014.505</v>
      </c>
      <c r="U2222" s="22">
        <v>1041.49</v>
      </c>
      <c r="V2222" s="23">
        <v>45</v>
      </c>
      <c r="W2222" s="41">
        <v>50</v>
      </c>
      <c r="X2222" s="23">
        <f t="shared" si="611"/>
        <v>-5</v>
      </c>
      <c r="Y2222" s="24">
        <f t="shared" si="612"/>
        <v>-60</v>
      </c>
      <c r="Z2222" s="24">
        <f t="shared" si="613"/>
        <v>403</v>
      </c>
      <c r="AA2222" s="22">
        <f t="shared" si="618"/>
        <v>2.5843424317617867</v>
      </c>
      <c r="AB2222" s="22">
        <f t="shared" si="617"/>
        <v>31.01210918114144</v>
      </c>
      <c r="AC2222" s="22">
        <f t="shared" si="616"/>
        <v>1010.4778908188586</v>
      </c>
      <c r="AD2222" s="22">
        <f t="shared" si="614"/>
        <v>-4.0271091811414408</v>
      </c>
      <c r="AE2222" s="24"/>
      <c r="AF2222" s="4">
        <v>31.01210918114144</v>
      </c>
      <c r="AG2222" s="4">
        <v>0</v>
      </c>
      <c r="AH2222" s="4">
        <f t="shared" si="615"/>
        <v>31.01210918114144</v>
      </c>
    </row>
    <row r="2223" spans="1:34">
      <c r="A2223" s="16" t="s">
        <v>4613</v>
      </c>
      <c r="B2223" s="16" t="s">
        <v>4614</v>
      </c>
      <c r="C2223" s="16" t="s">
        <v>2308</v>
      </c>
      <c r="D2223" s="19">
        <v>40422</v>
      </c>
      <c r="E2223" s="16" t="s">
        <v>111</v>
      </c>
      <c r="F2223" s="20">
        <v>50</v>
      </c>
      <c r="G2223" s="20">
        <v>0</v>
      </c>
      <c r="H2223" s="20">
        <v>38</v>
      </c>
      <c r="I2223" s="20">
        <v>0</v>
      </c>
      <c r="J2223" s="21">
        <f t="shared" si="606"/>
        <v>456</v>
      </c>
      <c r="K2223" s="22">
        <v>1037.72</v>
      </c>
      <c r="L2223" s="19">
        <v>44804</v>
      </c>
      <c r="M2223" s="22">
        <v>249.12</v>
      </c>
      <c r="N2223" s="22">
        <v>788.6</v>
      </c>
      <c r="O2223" s="22">
        <f t="shared" si="607"/>
        <v>802.44</v>
      </c>
      <c r="P2223" s="22">
        <v>13.84</v>
      </c>
      <c r="Q2223" s="22">
        <f t="shared" si="608"/>
        <v>1.73</v>
      </c>
      <c r="R2223" s="22">
        <f t="shared" si="609"/>
        <v>6.92</v>
      </c>
      <c r="S2223" s="22">
        <f t="shared" si="610"/>
        <v>781.68000000000006</v>
      </c>
      <c r="U2223" s="22">
        <v>802.44</v>
      </c>
      <c r="V2223" s="23">
        <v>45</v>
      </c>
      <c r="W2223" s="41">
        <v>50</v>
      </c>
      <c r="X2223" s="23">
        <f t="shared" si="611"/>
        <v>-5</v>
      </c>
      <c r="Y2223" s="24">
        <f t="shared" si="612"/>
        <v>-60</v>
      </c>
      <c r="Z2223" s="24">
        <f t="shared" si="613"/>
        <v>404</v>
      </c>
      <c r="AA2223" s="22">
        <f t="shared" si="618"/>
        <v>1.9862376237623764</v>
      </c>
      <c r="AB2223" s="22">
        <f t="shared" si="617"/>
        <v>23.834851485148519</v>
      </c>
      <c r="AC2223" s="22">
        <f t="shared" si="616"/>
        <v>778.60514851485152</v>
      </c>
      <c r="AD2223" s="22">
        <f t="shared" si="614"/>
        <v>-3.0748514851485425</v>
      </c>
      <c r="AE2223" s="24"/>
      <c r="AF2223" s="4">
        <v>23.834851485148519</v>
      </c>
      <c r="AG2223" s="4">
        <v>0</v>
      </c>
      <c r="AH2223" s="4">
        <f t="shared" si="615"/>
        <v>23.834851485148519</v>
      </c>
    </row>
    <row r="2224" spans="1:34">
      <c r="A2224" s="16" t="s">
        <v>4615</v>
      </c>
      <c r="B2224" s="16" t="s">
        <v>4616</v>
      </c>
      <c r="C2224" s="16" t="s">
        <v>2268</v>
      </c>
      <c r="D2224" s="19">
        <v>40422</v>
      </c>
      <c r="E2224" s="16" t="s">
        <v>111</v>
      </c>
      <c r="F2224" s="20">
        <v>50</v>
      </c>
      <c r="G2224" s="20">
        <v>0</v>
      </c>
      <c r="H2224" s="20">
        <v>38</v>
      </c>
      <c r="I2224" s="20">
        <v>0</v>
      </c>
      <c r="J2224" s="21">
        <f t="shared" si="606"/>
        <v>456</v>
      </c>
      <c r="K2224" s="22">
        <v>722.36</v>
      </c>
      <c r="L2224" s="19">
        <v>44804</v>
      </c>
      <c r="M2224" s="22">
        <v>173.4</v>
      </c>
      <c r="N2224" s="22">
        <v>548.96</v>
      </c>
      <c r="O2224" s="22">
        <f t="shared" si="607"/>
        <v>558.59</v>
      </c>
      <c r="P2224" s="22">
        <v>9.6300000000000008</v>
      </c>
      <c r="Q2224" s="22">
        <f t="shared" si="608"/>
        <v>1.2037500000000001</v>
      </c>
      <c r="R2224" s="22">
        <f t="shared" si="609"/>
        <v>4.8150000000000004</v>
      </c>
      <c r="S2224" s="22">
        <f t="shared" si="610"/>
        <v>544.14499999999998</v>
      </c>
      <c r="U2224" s="22">
        <v>558.59</v>
      </c>
      <c r="V2224" s="23">
        <v>45</v>
      </c>
      <c r="W2224" s="41">
        <v>50</v>
      </c>
      <c r="X2224" s="23">
        <f t="shared" si="611"/>
        <v>-5</v>
      </c>
      <c r="Y2224" s="24">
        <f t="shared" si="612"/>
        <v>-60</v>
      </c>
      <c r="Z2224" s="24">
        <f t="shared" si="613"/>
        <v>404</v>
      </c>
      <c r="AA2224" s="22">
        <f t="shared" si="618"/>
        <v>1.3826485148514853</v>
      </c>
      <c r="AB2224" s="22">
        <f t="shared" si="617"/>
        <v>16.591782178217823</v>
      </c>
      <c r="AC2224" s="22">
        <f t="shared" si="616"/>
        <v>541.99821782178219</v>
      </c>
      <c r="AD2224" s="22">
        <f t="shared" si="614"/>
        <v>-2.1467821782177907</v>
      </c>
      <c r="AE2224" s="24"/>
      <c r="AF2224" s="4">
        <v>16.591782178217823</v>
      </c>
      <c r="AG2224" s="4">
        <v>0</v>
      </c>
      <c r="AH2224" s="4">
        <f t="shared" si="615"/>
        <v>16.591782178217823</v>
      </c>
    </row>
    <row r="2225" spans="1:34">
      <c r="A2225" s="16" t="s">
        <v>4617</v>
      </c>
      <c r="B2225" s="16" t="s">
        <v>4618</v>
      </c>
      <c r="C2225" s="16" t="s">
        <v>2308</v>
      </c>
      <c r="D2225" s="19">
        <v>40452</v>
      </c>
      <c r="E2225" s="16" t="s">
        <v>111</v>
      </c>
      <c r="F2225" s="20">
        <v>50</v>
      </c>
      <c r="G2225" s="20">
        <v>0</v>
      </c>
      <c r="H2225" s="20">
        <v>38</v>
      </c>
      <c r="I2225" s="20">
        <v>1</v>
      </c>
      <c r="J2225" s="21">
        <f t="shared" si="606"/>
        <v>457</v>
      </c>
      <c r="K2225" s="22">
        <v>1251.3599999999999</v>
      </c>
      <c r="L2225" s="19">
        <v>44804</v>
      </c>
      <c r="M2225" s="22">
        <v>298.27999999999997</v>
      </c>
      <c r="N2225" s="22">
        <v>953.08</v>
      </c>
      <c r="O2225" s="22">
        <f t="shared" si="607"/>
        <v>969.76</v>
      </c>
      <c r="P2225" s="22">
        <v>16.68</v>
      </c>
      <c r="Q2225" s="22">
        <f t="shared" si="608"/>
        <v>2.085</v>
      </c>
      <c r="R2225" s="22">
        <f t="shared" si="609"/>
        <v>8.34</v>
      </c>
      <c r="S2225" s="22">
        <f t="shared" si="610"/>
        <v>944.74</v>
      </c>
      <c r="U2225" s="22">
        <v>969.76</v>
      </c>
      <c r="V2225" s="23">
        <v>45</v>
      </c>
      <c r="W2225" s="41">
        <v>50</v>
      </c>
      <c r="X2225" s="23">
        <f t="shared" si="611"/>
        <v>-5</v>
      </c>
      <c r="Y2225" s="24">
        <f t="shared" si="612"/>
        <v>-60</v>
      </c>
      <c r="Z2225" s="24">
        <f t="shared" si="613"/>
        <v>405</v>
      </c>
      <c r="AA2225" s="22">
        <f t="shared" si="618"/>
        <v>2.3944691358024692</v>
      </c>
      <c r="AB2225" s="22">
        <f t="shared" si="617"/>
        <v>28.733629629629633</v>
      </c>
      <c r="AC2225" s="22">
        <f t="shared" si="616"/>
        <v>941.02637037037039</v>
      </c>
      <c r="AD2225" s="22">
        <f t="shared" si="614"/>
        <v>-3.7136296296296223</v>
      </c>
      <c r="AE2225" s="24"/>
      <c r="AF2225" s="4">
        <v>28.733629629629633</v>
      </c>
      <c r="AG2225" s="4">
        <v>0</v>
      </c>
      <c r="AH2225" s="4">
        <f t="shared" si="615"/>
        <v>28.733629629629633</v>
      </c>
    </row>
    <row r="2226" spans="1:34">
      <c r="A2226" s="16" t="s">
        <v>4619</v>
      </c>
      <c r="B2226" s="16" t="s">
        <v>4620</v>
      </c>
      <c r="C2226" s="16" t="s">
        <v>2622</v>
      </c>
      <c r="D2226" s="19">
        <v>40452</v>
      </c>
      <c r="E2226" s="16" t="s">
        <v>111</v>
      </c>
      <c r="F2226" s="20">
        <v>50</v>
      </c>
      <c r="G2226" s="20">
        <v>0</v>
      </c>
      <c r="H2226" s="20">
        <v>38</v>
      </c>
      <c r="I2226" s="20">
        <v>1</v>
      </c>
      <c r="J2226" s="21">
        <f t="shared" si="606"/>
        <v>457</v>
      </c>
      <c r="K2226" s="22">
        <v>245.18</v>
      </c>
      <c r="L2226" s="19">
        <v>44804</v>
      </c>
      <c r="M2226" s="22">
        <v>58.4</v>
      </c>
      <c r="N2226" s="22">
        <v>186.78</v>
      </c>
      <c r="O2226" s="22">
        <f t="shared" si="607"/>
        <v>190.04</v>
      </c>
      <c r="P2226" s="22">
        <v>3.26</v>
      </c>
      <c r="Q2226" s="22">
        <f t="shared" si="608"/>
        <v>0.40749999999999997</v>
      </c>
      <c r="R2226" s="22">
        <f t="shared" si="609"/>
        <v>1.63</v>
      </c>
      <c r="S2226" s="22">
        <f t="shared" si="610"/>
        <v>185.15</v>
      </c>
      <c r="U2226" s="22">
        <v>190.04</v>
      </c>
      <c r="V2226" s="23">
        <v>45</v>
      </c>
      <c r="W2226" s="41">
        <v>50</v>
      </c>
      <c r="X2226" s="23">
        <f t="shared" si="611"/>
        <v>-5</v>
      </c>
      <c r="Y2226" s="24">
        <f t="shared" si="612"/>
        <v>-60</v>
      </c>
      <c r="Z2226" s="24">
        <f t="shared" si="613"/>
        <v>405</v>
      </c>
      <c r="AA2226" s="22">
        <f t="shared" si="618"/>
        <v>0.46923456790123452</v>
      </c>
      <c r="AB2226" s="22">
        <f t="shared" si="617"/>
        <v>5.6308148148148138</v>
      </c>
      <c r="AC2226" s="22">
        <f t="shared" si="616"/>
        <v>184.40918518518518</v>
      </c>
      <c r="AD2226" s="22">
        <f t="shared" si="614"/>
        <v>-0.7408148148148257</v>
      </c>
      <c r="AE2226" s="24"/>
      <c r="AF2226" s="4">
        <v>5.6308148148148138</v>
      </c>
      <c r="AG2226" s="4">
        <v>0</v>
      </c>
      <c r="AH2226" s="4">
        <f t="shared" si="615"/>
        <v>5.6308148148148138</v>
      </c>
    </row>
    <row r="2227" spans="1:34">
      <c r="A2227" s="16" t="s">
        <v>4621</v>
      </c>
      <c r="B2227" s="16" t="s">
        <v>4622</v>
      </c>
      <c r="C2227" s="16" t="s">
        <v>2308</v>
      </c>
      <c r="D2227" s="19">
        <v>40483</v>
      </c>
      <c r="E2227" s="16" t="s">
        <v>111</v>
      </c>
      <c r="F2227" s="20">
        <v>50</v>
      </c>
      <c r="G2227" s="20">
        <v>0</v>
      </c>
      <c r="H2227" s="20">
        <v>38</v>
      </c>
      <c r="I2227" s="20">
        <v>2</v>
      </c>
      <c r="J2227" s="21">
        <f t="shared" si="606"/>
        <v>458</v>
      </c>
      <c r="K2227" s="22">
        <v>1257.82</v>
      </c>
      <c r="L2227" s="19">
        <v>44804</v>
      </c>
      <c r="M2227" s="22">
        <v>297.73</v>
      </c>
      <c r="N2227" s="22">
        <v>960.09</v>
      </c>
      <c r="O2227" s="22">
        <f t="shared" si="607"/>
        <v>976.86</v>
      </c>
      <c r="P2227" s="22">
        <v>16.77</v>
      </c>
      <c r="Q2227" s="22">
        <f t="shared" si="608"/>
        <v>2.0962499999999999</v>
      </c>
      <c r="R2227" s="22">
        <f t="shared" si="609"/>
        <v>8.3849999999999998</v>
      </c>
      <c r="S2227" s="22">
        <f t="shared" si="610"/>
        <v>951.70500000000004</v>
      </c>
      <c r="U2227" s="22">
        <v>976.86</v>
      </c>
      <c r="V2227" s="23">
        <v>45</v>
      </c>
      <c r="W2227" s="41">
        <v>50</v>
      </c>
      <c r="X2227" s="23">
        <f t="shared" si="611"/>
        <v>-5</v>
      </c>
      <c r="Y2227" s="24">
        <f t="shared" si="612"/>
        <v>-60</v>
      </c>
      <c r="Z2227" s="24">
        <f t="shared" si="613"/>
        <v>406</v>
      </c>
      <c r="AA2227" s="22">
        <f t="shared" si="618"/>
        <v>2.4060591133004925</v>
      </c>
      <c r="AB2227" s="22">
        <f t="shared" si="617"/>
        <v>28.87270935960591</v>
      </c>
      <c r="AC2227" s="22">
        <f t="shared" si="616"/>
        <v>947.98729064039412</v>
      </c>
      <c r="AD2227" s="22">
        <f t="shared" si="614"/>
        <v>-3.7177093596059194</v>
      </c>
      <c r="AE2227" s="24"/>
      <c r="AF2227" s="4">
        <v>28.87270935960591</v>
      </c>
      <c r="AG2227" s="4">
        <v>0</v>
      </c>
      <c r="AH2227" s="4">
        <f t="shared" si="615"/>
        <v>28.87270935960591</v>
      </c>
    </row>
    <row r="2228" spans="1:34">
      <c r="A2228" s="16" t="s">
        <v>4623</v>
      </c>
      <c r="B2228" s="16" t="s">
        <v>4624</v>
      </c>
      <c r="C2228" s="16" t="s">
        <v>2308</v>
      </c>
      <c r="D2228" s="19">
        <v>40513</v>
      </c>
      <c r="E2228" s="16" t="s">
        <v>111</v>
      </c>
      <c r="F2228" s="20">
        <v>50</v>
      </c>
      <c r="G2228" s="20">
        <v>0</v>
      </c>
      <c r="H2228" s="20">
        <v>38</v>
      </c>
      <c r="I2228" s="20">
        <v>3</v>
      </c>
      <c r="J2228" s="21">
        <f t="shared" si="606"/>
        <v>459</v>
      </c>
      <c r="K2228" s="22">
        <v>371.17</v>
      </c>
      <c r="L2228" s="19">
        <v>44804</v>
      </c>
      <c r="M2228" s="22">
        <v>87.19</v>
      </c>
      <c r="N2228" s="22">
        <v>283.98</v>
      </c>
      <c r="O2228" s="22">
        <f t="shared" si="607"/>
        <v>288.92</v>
      </c>
      <c r="P2228" s="22">
        <v>4.9400000000000004</v>
      </c>
      <c r="Q2228" s="22">
        <f t="shared" si="608"/>
        <v>0.61750000000000005</v>
      </c>
      <c r="R2228" s="22">
        <f t="shared" si="609"/>
        <v>2.4700000000000002</v>
      </c>
      <c r="S2228" s="22">
        <f t="shared" si="610"/>
        <v>281.51</v>
      </c>
      <c r="U2228" s="22">
        <v>288.92</v>
      </c>
      <c r="V2228" s="23">
        <v>45</v>
      </c>
      <c r="W2228" s="41">
        <v>50</v>
      </c>
      <c r="X2228" s="23">
        <f t="shared" si="611"/>
        <v>-5</v>
      </c>
      <c r="Y2228" s="24">
        <f t="shared" si="612"/>
        <v>-60</v>
      </c>
      <c r="Z2228" s="24">
        <f t="shared" si="613"/>
        <v>407</v>
      </c>
      <c r="AA2228" s="22">
        <f t="shared" si="618"/>
        <v>0.70987714987714989</v>
      </c>
      <c r="AB2228" s="22">
        <f t="shared" si="617"/>
        <v>8.5185257985257987</v>
      </c>
      <c r="AC2228" s="22">
        <f t="shared" si="616"/>
        <v>280.40147420147423</v>
      </c>
      <c r="AD2228" s="22">
        <f t="shared" si="614"/>
        <v>-1.1085257985257613</v>
      </c>
      <c r="AE2228" s="24"/>
      <c r="AF2228" s="4">
        <v>8.5185257985257987</v>
      </c>
      <c r="AG2228" s="4">
        <v>0</v>
      </c>
      <c r="AH2228" s="4">
        <f t="shared" si="615"/>
        <v>8.5185257985257987</v>
      </c>
    </row>
    <row r="2229" spans="1:34">
      <c r="A2229" s="16" t="s">
        <v>4625</v>
      </c>
      <c r="B2229" s="16" t="s">
        <v>4626</v>
      </c>
      <c r="C2229" s="16" t="s">
        <v>2636</v>
      </c>
      <c r="D2229" s="19">
        <v>40544</v>
      </c>
      <c r="E2229" s="16" t="s">
        <v>111</v>
      </c>
      <c r="F2229" s="20">
        <v>50</v>
      </c>
      <c r="G2229" s="20">
        <v>0</v>
      </c>
      <c r="H2229" s="20">
        <v>38</v>
      </c>
      <c r="I2229" s="20">
        <v>4</v>
      </c>
      <c r="J2229" s="21">
        <f t="shared" si="606"/>
        <v>460</v>
      </c>
      <c r="K2229" s="22">
        <v>348.56</v>
      </c>
      <c r="L2229" s="19">
        <v>44804</v>
      </c>
      <c r="M2229" s="22">
        <v>81.209999999999994</v>
      </c>
      <c r="N2229" s="22">
        <v>267.35000000000002</v>
      </c>
      <c r="O2229" s="22">
        <f t="shared" si="607"/>
        <v>271.99</v>
      </c>
      <c r="P2229" s="22">
        <v>4.6399999999999997</v>
      </c>
      <c r="Q2229" s="22">
        <f t="shared" si="608"/>
        <v>0.57999999999999996</v>
      </c>
      <c r="R2229" s="22">
        <f t="shared" si="609"/>
        <v>2.3199999999999998</v>
      </c>
      <c r="S2229" s="22">
        <f t="shared" si="610"/>
        <v>265.03000000000003</v>
      </c>
      <c r="U2229" s="22">
        <v>271.99</v>
      </c>
      <c r="V2229" s="23">
        <v>45</v>
      </c>
      <c r="W2229" s="41">
        <v>50</v>
      </c>
      <c r="X2229" s="23">
        <f t="shared" si="611"/>
        <v>-5</v>
      </c>
      <c r="Y2229" s="24">
        <f t="shared" si="612"/>
        <v>-60</v>
      </c>
      <c r="Z2229" s="24">
        <f t="shared" si="613"/>
        <v>408</v>
      </c>
      <c r="AA2229" s="22">
        <f t="shared" si="618"/>
        <v>0.66664215686274508</v>
      </c>
      <c r="AB2229" s="22">
        <f t="shared" si="617"/>
        <v>7.9997058823529414</v>
      </c>
      <c r="AC2229" s="22">
        <f t="shared" si="616"/>
        <v>263.99029411764707</v>
      </c>
      <c r="AD2229" s="22">
        <f t="shared" si="614"/>
        <v>-1.0397058823529619</v>
      </c>
      <c r="AE2229" s="24"/>
      <c r="AF2229" s="4">
        <v>7.9997058823529414</v>
      </c>
      <c r="AG2229" s="4">
        <v>0</v>
      </c>
      <c r="AH2229" s="4">
        <f t="shared" si="615"/>
        <v>7.9997058823529414</v>
      </c>
    </row>
    <row r="2230" spans="1:34">
      <c r="A2230" s="16" t="s">
        <v>4627</v>
      </c>
      <c r="B2230" s="16" t="s">
        <v>4628</v>
      </c>
      <c r="C2230" s="16" t="s">
        <v>2308</v>
      </c>
      <c r="D2230" s="19">
        <v>40544</v>
      </c>
      <c r="E2230" s="16" t="s">
        <v>111</v>
      </c>
      <c r="F2230" s="20">
        <v>50</v>
      </c>
      <c r="G2230" s="20">
        <v>0</v>
      </c>
      <c r="H2230" s="20">
        <v>38</v>
      </c>
      <c r="I2230" s="20">
        <v>4</v>
      </c>
      <c r="J2230" s="21">
        <f t="shared" si="606"/>
        <v>460</v>
      </c>
      <c r="K2230" s="22">
        <v>467.4</v>
      </c>
      <c r="L2230" s="19">
        <v>44804</v>
      </c>
      <c r="M2230" s="22">
        <v>109.09</v>
      </c>
      <c r="N2230" s="22">
        <v>358.31</v>
      </c>
      <c r="O2230" s="22">
        <f t="shared" si="607"/>
        <v>364.54</v>
      </c>
      <c r="P2230" s="22">
        <v>6.23</v>
      </c>
      <c r="Q2230" s="22">
        <f t="shared" si="608"/>
        <v>0.77875000000000005</v>
      </c>
      <c r="R2230" s="22">
        <f t="shared" si="609"/>
        <v>3.1150000000000002</v>
      </c>
      <c r="S2230" s="22">
        <f t="shared" si="610"/>
        <v>355.19499999999999</v>
      </c>
      <c r="U2230" s="22">
        <v>364.54</v>
      </c>
      <c r="V2230" s="23">
        <v>45</v>
      </c>
      <c r="W2230" s="41">
        <v>50</v>
      </c>
      <c r="X2230" s="23">
        <f t="shared" si="611"/>
        <v>-5</v>
      </c>
      <c r="Y2230" s="24">
        <f t="shared" si="612"/>
        <v>-60</v>
      </c>
      <c r="Z2230" s="24">
        <f t="shared" si="613"/>
        <v>408</v>
      </c>
      <c r="AA2230" s="22">
        <f t="shared" si="618"/>
        <v>0.89348039215686281</v>
      </c>
      <c r="AB2230" s="22">
        <f t="shared" si="617"/>
        <v>10.721764705882354</v>
      </c>
      <c r="AC2230" s="22">
        <f t="shared" si="616"/>
        <v>353.81823529411764</v>
      </c>
      <c r="AD2230" s="22">
        <f t="shared" si="614"/>
        <v>-1.3767647058823513</v>
      </c>
      <c r="AE2230" s="24"/>
      <c r="AF2230" s="4">
        <v>10.721764705882354</v>
      </c>
      <c r="AG2230" s="4">
        <v>0</v>
      </c>
      <c r="AH2230" s="4">
        <f t="shared" si="615"/>
        <v>10.721764705882354</v>
      </c>
    </row>
    <row r="2231" spans="1:34">
      <c r="A2231" s="16" t="s">
        <v>4629</v>
      </c>
      <c r="B2231" s="16" t="s">
        <v>4630</v>
      </c>
      <c r="C2231" s="16" t="s">
        <v>2308</v>
      </c>
      <c r="D2231" s="19">
        <v>40575</v>
      </c>
      <c r="E2231" s="16" t="s">
        <v>111</v>
      </c>
      <c r="F2231" s="20">
        <v>50</v>
      </c>
      <c r="G2231" s="20">
        <v>0</v>
      </c>
      <c r="H2231" s="20">
        <v>38</v>
      </c>
      <c r="I2231" s="20">
        <v>5</v>
      </c>
      <c r="J2231" s="21">
        <f t="shared" si="606"/>
        <v>461</v>
      </c>
      <c r="K2231" s="22">
        <v>760.99</v>
      </c>
      <c r="L2231" s="19">
        <v>44804</v>
      </c>
      <c r="M2231" s="22">
        <v>176.3</v>
      </c>
      <c r="N2231" s="22">
        <v>584.69000000000005</v>
      </c>
      <c r="O2231" s="22">
        <f t="shared" si="607"/>
        <v>594.83000000000004</v>
      </c>
      <c r="P2231" s="22">
        <v>10.14</v>
      </c>
      <c r="Q2231" s="22">
        <f t="shared" si="608"/>
        <v>1.2675000000000001</v>
      </c>
      <c r="R2231" s="22">
        <f t="shared" si="609"/>
        <v>5.07</v>
      </c>
      <c r="S2231" s="22">
        <f t="shared" si="610"/>
        <v>579.62</v>
      </c>
      <c r="U2231" s="22">
        <v>594.83000000000004</v>
      </c>
      <c r="V2231" s="23">
        <v>45</v>
      </c>
      <c r="W2231" s="41">
        <v>50</v>
      </c>
      <c r="X2231" s="23">
        <f t="shared" si="611"/>
        <v>-5</v>
      </c>
      <c r="Y2231" s="24">
        <f t="shared" si="612"/>
        <v>-60</v>
      </c>
      <c r="Z2231" s="24">
        <f t="shared" si="613"/>
        <v>409</v>
      </c>
      <c r="AA2231" s="22">
        <f t="shared" si="618"/>
        <v>1.4543520782396089</v>
      </c>
      <c r="AB2231" s="22">
        <f t="shared" si="617"/>
        <v>17.452224938875307</v>
      </c>
      <c r="AC2231" s="22">
        <f t="shared" si="616"/>
        <v>577.37777506112468</v>
      </c>
      <c r="AD2231" s="22">
        <f t="shared" si="614"/>
        <v>-2.2422249388753244</v>
      </c>
      <c r="AE2231" s="24"/>
      <c r="AF2231" s="4">
        <v>17.452224938875307</v>
      </c>
      <c r="AG2231" s="4">
        <v>0</v>
      </c>
      <c r="AH2231" s="4">
        <f t="shared" si="615"/>
        <v>17.452224938875307</v>
      </c>
    </row>
    <row r="2232" spans="1:34">
      <c r="A2232" s="16" t="s">
        <v>4631</v>
      </c>
      <c r="B2232" s="16" t="s">
        <v>4632</v>
      </c>
      <c r="C2232" s="16" t="s">
        <v>2308</v>
      </c>
      <c r="D2232" s="19">
        <v>40603</v>
      </c>
      <c r="E2232" s="16" t="s">
        <v>111</v>
      </c>
      <c r="F2232" s="20">
        <v>50</v>
      </c>
      <c r="G2232" s="20">
        <v>0</v>
      </c>
      <c r="H2232" s="20">
        <v>38</v>
      </c>
      <c r="I2232" s="20">
        <v>6</v>
      </c>
      <c r="J2232" s="21">
        <f t="shared" si="606"/>
        <v>462</v>
      </c>
      <c r="K2232" s="22">
        <v>405.03</v>
      </c>
      <c r="L2232" s="19">
        <v>44804</v>
      </c>
      <c r="M2232" s="22">
        <v>93.16</v>
      </c>
      <c r="N2232" s="22">
        <v>311.87</v>
      </c>
      <c r="O2232" s="22">
        <f t="shared" si="607"/>
        <v>317.27</v>
      </c>
      <c r="P2232" s="22">
        <v>5.4</v>
      </c>
      <c r="Q2232" s="22">
        <f t="shared" si="608"/>
        <v>0.67500000000000004</v>
      </c>
      <c r="R2232" s="22">
        <f t="shared" si="609"/>
        <v>2.7</v>
      </c>
      <c r="S2232" s="22">
        <f t="shared" si="610"/>
        <v>309.17</v>
      </c>
      <c r="U2232" s="22">
        <v>317.27</v>
      </c>
      <c r="V2232" s="23">
        <v>45</v>
      </c>
      <c r="W2232" s="41">
        <v>50</v>
      </c>
      <c r="X2232" s="23">
        <f t="shared" si="611"/>
        <v>-5</v>
      </c>
      <c r="Y2232" s="24">
        <f t="shared" si="612"/>
        <v>-60</v>
      </c>
      <c r="Z2232" s="24">
        <f t="shared" si="613"/>
        <v>410</v>
      </c>
      <c r="AA2232" s="22">
        <f t="shared" si="618"/>
        <v>0.77382926829268284</v>
      </c>
      <c r="AB2232" s="22">
        <f t="shared" si="617"/>
        <v>9.285951219512194</v>
      </c>
      <c r="AC2232" s="22">
        <f t="shared" si="616"/>
        <v>307.9840487804878</v>
      </c>
      <c r="AD2232" s="22">
        <f t="shared" si="614"/>
        <v>-1.1859512195122193</v>
      </c>
      <c r="AE2232" s="24"/>
      <c r="AF2232" s="4">
        <v>9.285951219512194</v>
      </c>
      <c r="AG2232" s="4">
        <v>0</v>
      </c>
      <c r="AH2232" s="4">
        <f t="shared" si="615"/>
        <v>9.285951219512194</v>
      </c>
    </row>
    <row r="2233" spans="1:34">
      <c r="A2233" s="16" t="s">
        <v>4633</v>
      </c>
      <c r="B2233" s="16" t="s">
        <v>4634</v>
      </c>
      <c r="C2233" s="16" t="s">
        <v>2308</v>
      </c>
      <c r="D2233" s="19">
        <v>40634</v>
      </c>
      <c r="E2233" s="16" t="s">
        <v>111</v>
      </c>
      <c r="F2233" s="20">
        <v>50</v>
      </c>
      <c r="G2233" s="20">
        <v>0</v>
      </c>
      <c r="H2233" s="20">
        <v>38</v>
      </c>
      <c r="I2233" s="20">
        <v>7</v>
      </c>
      <c r="J2233" s="21">
        <f t="shared" si="606"/>
        <v>463</v>
      </c>
      <c r="K2233" s="22">
        <v>636.91</v>
      </c>
      <c r="L2233" s="19">
        <v>44804</v>
      </c>
      <c r="M2233" s="22">
        <v>145.44</v>
      </c>
      <c r="N2233" s="22">
        <v>491.47</v>
      </c>
      <c r="O2233" s="22">
        <f t="shared" si="607"/>
        <v>499.96000000000004</v>
      </c>
      <c r="P2233" s="22">
        <v>8.49</v>
      </c>
      <c r="Q2233" s="22">
        <f t="shared" si="608"/>
        <v>1.06125</v>
      </c>
      <c r="R2233" s="22">
        <f t="shared" si="609"/>
        <v>4.2450000000000001</v>
      </c>
      <c r="S2233" s="22">
        <f t="shared" si="610"/>
        <v>487.22500000000002</v>
      </c>
      <c r="U2233" s="22">
        <v>499.96000000000004</v>
      </c>
      <c r="V2233" s="23">
        <v>45</v>
      </c>
      <c r="W2233" s="41">
        <v>50</v>
      </c>
      <c r="X2233" s="23">
        <f t="shared" si="611"/>
        <v>-5</v>
      </c>
      <c r="Y2233" s="24">
        <f t="shared" si="612"/>
        <v>-60</v>
      </c>
      <c r="Z2233" s="24">
        <f t="shared" si="613"/>
        <v>411</v>
      </c>
      <c r="AA2233" s="22">
        <f t="shared" si="618"/>
        <v>1.216447688564477</v>
      </c>
      <c r="AB2233" s="22">
        <f t="shared" si="617"/>
        <v>14.597372262773725</v>
      </c>
      <c r="AC2233" s="22">
        <f t="shared" si="616"/>
        <v>485.36262773722632</v>
      </c>
      <c r="AD2233" s="22">
        <f t="shared" si="614"/>
        <v>-1.8623722627737038</v>
      </c>
      <c r="AE2233" s="24"/>
      <c r="AF2233" s="4">
        <v>14.597372262773725</v>
      </c>
      <c r="AG2233" s="4">
        <v>0</v>
      </c>
      <c r="AH2233" s="4">
        <f t="shared" si="615"/>
        <v>14.597372262773725</v>
      </c>
    </row>
    <row r="2234" spans="1:34">
      <c r="A2234" s="16" t="s">
        <v>4635</v>
      </c>
      <c r="B2234" s="16" t="s">
        <v>4636</v>
      </c>
      <c r="C2234" s="16" t="s">
        <v>1355</v>
      </c>
      <c r="D2234" s="19">
        <v>40634</v>
      </c>
      <c r="E2234" s="16" t="s">
        <v>111</v>
      </c>
      <c r="F2234" s="20">
        <v>50</v>
      </c>
      <c r="G2234" s="20">
        <v>0</v>
      </c>
      <c r="H2234" s="20">
        <v>38</v>
      </c>
      <c r="I2234" s="20">
        <v>7</v>
      </c>
      <c r="J2234" s="21">
        <f t="shared" si="606"/>
        <v>463</v>
      </c>
      <c r="K2234" s="22">
        <v>41.29</v>
      </c>
      <c r="L2234" s="19">
        <v>44804</v>
      </c>
      <c r="M2234" s="22">
        <v>9.48</v>
      </c>
      <c r="N2234" s="22">
        <v>31.81</v>
      </c>
      <c r="O2234" s="22">
        <f t="shared" si="607"/>
        <v>32.36</v>
      </c>
      <c r="P2234" s="22">
        <v>0.55000000000000004</v>
      </c>
      <c r="Q2234" s="22">
        <f t="shared" si="608"/>
        <v>6.8750000000000006E-2</v>
      </c>
      <c r="R2234" s="22">
        <f t="shared" si="609"/>
        <v>0.27500000000000002</v>
      </c>
      <c r="S2234" s="22">
        <f t="shared" si="610"/>
        <v>31.535</v>
      </c>
      <c r="U2234" s="22">
        <v>32.36</v>
      </c>
      <c r="V2234" s="23">
        <v>45</v>
      </c>
      <c r="W2234" s="41">
        <v>50</v>
      </c>
      <c r="X2234" s="23">
        <f t="shared" si="611"/>
        <v>-5</v>
      </c>
      <c r="Y2234" s="24">
        <f t="shared" si="612"/>
        <v>-60</v>
      </c>
      <c r="Z2234" s="24">
        <f t="shared" si="613"/>
        <v>411</v>
      </c>
      <c r="AA2234" s="22">
        <f t="shared" si="618"/>
        <v>7.8734793187347926E-2</v>
      </c>
      <c r="AB2234" s="22">
        <f t="shared" si="617"/>
        <v>0.94481751824817506</v>
      </c>
      <c r="AC2234" s="22">
        <f t="shared" si="616"/>
        <v>31.415182481751824</v>
      </c>
      <c r="AD2234" s="22">
        <f t="shared" si="614"/>
        <v>-0.11981751824817621</v>
      </c>
      <c r="AE2234" s="24"/>
      <c r="AF2234" s="4">
        <v>0.94481751824817506</v>
      </c>
      <c r="AG2234" s="4">
        <v>0</v>
      </c>
      <c r="AH2234" s="4">
        <f t="shared" si="615"/>
        <v>0.94481751824817506</v>
      </c>
    </row>
    <row r="2235" spans="1:34">
      <c r="A2235" s="16" t="s">
        <v>4637</v>
      </c>
      <c r="B2235" s="16" t="s">
        <v>4638</v>
      </c>
      <c r="C2235" s="16" t="s">
        <v>2308</v>
      </c>
      <c r="D2235" s="19">
        <v>40664</v>
      </c>
      <c r="E2235" s="16" t="s">
        <v>111</v>
      </c>
      <c r="F2235" s="20">
        <v>50</v>
      </c>
      <c r="G2235" s="20">
        <v>0</v>
      </c>
      <c r="H2235" s="20">
        <v>38</v>
      </c>
      <c r="I2235" s="20">
        <v>8</v>
      </c>
      <c r="J2235" s="21">
        <f t="shared" si="606"/>
        <v>464</v>
      </c>
      <c r="K2235" s="22">
        <v>1437.01</v>
      </c>
      <c r="L2235" s="19">
        <v>44804</v>
      </c>
      <c r="M2235" s="22">
        <v>325.73</v>
      </c>
      <c r="N2235" s="22">
        <v>1111.28</v>
      </c>
      <c r="O2235" s="22">
        <f t="shared" si="607"/>
        <v>1130.44</v>
      </c>
      <c r="P2235" s="22">
        <v>19.16</v>
      </c>
      <c r="Q2235" s="22">
        <f t="shared" si="608"/>
        <v>2.395</v>
      </c>
      <c r="R2235" s="22">
        <f t="shared" si="609"/>
        <v>9.58</v>
      </c>
      <c r="S2235" s="22">
        <f t="shared" si="610"/>
        <v>1101.7</v>
      </c>
      <c r="U2235" s="22">
        <v>1130.44</v>
      </c>
      <c r="V2235" s="23">
        <v>45</v>
      </c>
      <c r="W2235" s="41">
        <v>50</v>
      </c>
      <c r="X2235" s="23">
        <f t="shared" si="611"/>
        <v>-5</v>
      </c>
      <c r="Y2235" s="24">
        <f t="shared" si="612"/>
        <v>-60</v>
      </c>
      <c r="Z2235" s="24">
        <f t="shared" si="613"/>
        <v>412</v>
      </c>
      <c r="AA2235" s="22">
        <f t="shared" si="618"/>
        <v>2.7437864077669905</v>
      </c>
      <c r="AB2235" s="22">
        <f t="shared" si="617"/>
        <v>32.925436893203887</v>
      </c>
      <c r="AC2235" s="22">
        <f t="shared" si="616"/>
        <v>1097.5145631067962</v>
      </c>
      <c r="AD2235" s="22">
        <f t="shared" si="614"/>
        <v>-4.1854368932038142</v>
      </c>
      <c r="AE2235" s="24"/>
      <c r="AF2235" s="4">
        <v>32.925436893203887</v>
      </c>
      <c r="AG2235" s="4">
        <v>0</v>
      </c>
      <c r="AH2235" s="4">
        <f t="shared" si="615"/>
        <v>32.925436893203887</v>
      </c>
    </row>
    <row r="2236" spans="1:34">
      <c r="A2236" s="16" t="s">
        <v>4639</v>
      </c>
      <c r="B2236" s="16" t="s">
        <v>4640</v>
      </c>
      <c r="C2236" s="16" t="s">
        <v>2308</v>
      </c>
      <c r="D2236" s="19">
        <v>40695</v>
      </c>
      <c r="E2236" s="16" t="s">
        <v>111</v>
      </c>
      <c r="F2236" s="20">
        <v>50</v>
      </c>
      <c r="G2236" s="20">
        <v>0</v>
      </c>
      <c r="H2236" s="20">
        <v>38</v>
      </c>
      <c r="I2236" s="20">
        <v>9</v>
      </c>
      <c r="J2236" s="21">
        <f t="shared" si="606"/>
        <v>465</v>
      </c>
      <c r="K2236" s="22">
        <v>413.58</v>
      </c>
      <c r="L2236" s="19">
        <v>44804</v>
      </c>
      <c r="M2236" s="22">
        <v>93.05</v>
      </c>
      <c r="N2236" s="22">
        <v>320.52999999999997</v>
      </c>
      <c r="O2236" s="22">
        <f t="shared" si="607"/>
        <v>326.03999999999996</v>
      </c>
      <c r="P2236" s="22">
        <v>5.51</v>
      </c>
      <c r="Q2236" s="22">
        <f t="shared" si="608"/>
        <v>0.68874999999999997</v>
      </c>
      <c r="R2236" s="22">
        <f t="shared" si="609"/>
        <v>2.7549999999999999</v>
      </c>
      <c r="S2236" s="22">
        <f t="shared" si="610"/>
        <v>317.77499999999998</v>
      </c>
      <c r="U2236" s="22">
        <v>326.03999999999996</v>
      </c>
      <c r="V2236" s="23">
        <v>45</v>
      </c>
      <c r="W2236" s="41">
        <v>50</v>
      </c>
      <c r="X2236" s="23">
        <f t="shared" si="611"/>
        <v>-5</v>
      </c>
      <c r="Y2236" s="24">
        <f t="shared" si="612"/>
        <v>-60</v>
      </c>
      <c r="Z2236" s="24">
        <f t="shared" si="613"/>
        <v>413</v>
      </c>
      <c r="AA2236" s="22">
        <f t="shared" si="618"/>
        <v>0.78944309927360767</v>
      </c>
      <c r="AB2236" s="22">
        <f t="shared" si="617"/>
        <v>9.473317191283293</v>
      </c>
      <c r="AC2236" s="22">
        <f t="shared" si="616"/>
        <v>316.56668280871668</v>
      </c>
      <c r="AD2236" s="22">
        <f t="shared" si="614"/>
        <v>-1.2083171912832995</v>
      </c>
      <c r="AE2236" s="24"/>
      <c r="AF2236" s="4">
        <v>9.473317191283293</v>
      </c>
      <c r="AG2236" s="4">
        <v>0</v>
      </c>
      <c r="AH2236" s="4">
        <f t="shared" si="615"/>
        <v>9.473317191283293</v>
      </c>
    </row>
    <row r="2237" spans="1:34">
      <c r="A2237" s="16" t="s">
        <v>4641</v>
      </c>
      <c r="B2237" s="16" t="s">
        <v>4642</v>
      </c>
      <c r="C2237" s="16" t="s">
        <v>2308</v>
      </c>
      <c r="D2237" s="19">
        <v>40725</v>
      </c>
      <c r="E2237" s="16" t="s">
        <v>111</v>
      </c>
      <c r="F2237" s="20">
        <v>50</v>
      </c>
      <c r="G2237" s="20">
        <v>0</v>
      </c>
      <c r="H2237" s="20">
        <v>38</v>
      </c>
      <c r="I2237" s="20">
        <v>10</v>
      </c>
      <c r="J2237" s="21">
        <f t="shared" si="606"/>
        <v>466</v>
      </c>
      <c r="K2237" s="22">
        <v>649.41</v>
      </c>
      <c r="L2237" s="19">
        <v>44804</v>
      </c>
      <c r="M2237" s="22">
        <v>145.06</v>
      </c>
      <c r="N2237" s="22">
        <v>504.35</v>
      </c>
      <c r="O2237" s="22">
        <f t="shared" si="607"/>
        <v>513.01</v>
      </c>
      <c r="P2237" s="22">
        <v>8.66</v>
      </c>
      <c r="Q2237" s="22">
        <f t="shared" si="608"/>
        <v>1.0825</v>
      </c>
      <c r="R2237" s="22">
        <f t="shared" si="609"/>
        <v>4.33</v>
      </c>
      <c r="S2237" s="22">
        <f t="shared" si="610"/>
        <v>500.02</v>
      </c>
      <c r="U2237" s="22">
        <v>513.01</v>
      </c>
      <c r="V2237" s="23">
        <v>45</v>
      </c>
      <c r="W2237" s="41">
        <v>50</v>
      </c>
      <c r="X2237" s="23">
        <f t="shared" si="611"/>
        <v>-5</v>
      </c>
      <c r="Y2237" s="24">
        <f t="shared" si="612"/>
        <v>-60</v>
      </c>
      <c r="Z2237" s="24">
        <f t="shared" si="613"/>
        <v>414</v>
      </c>
      <c r="AA2237" s="22">
        <f t="shared" si="618"/>
        <v>1.2391545893719806</v>
      </c>
      <c r="AB2237" s="22">
        <f t="shared" si="617"/>
        <v>14.869855072463768</v>
      </c>
      <c r="AC2237" s="22">
        <f t="shared" si="616"/>
        <v>498.1401449275362</v>
      </c>
      <c r="AD2237" s="22">
        <f t="shared" si="614"/>
        <v>-1.8798550724637835</v>
      </c>
      <c r="AE2237" s="24"/>
      <c r="AF2237" s="4">
        <v>14.869855072463768</v>
      </c>
      <c r="AG2237" s="4">
        <v>0</v>
      </c>
      <c r="AH2237" s="4">
        <f t="shared" si="615"/>
        <v>14.869855072463768</v>
      </c>
    </row>
    <row r="2238" spans="1:34">
      <c r="A2238" s="16" t="s">
        <v>4643</v>
      </c>
      <c r="B2238" s="16" t="s">
        <v>4644</v>
      </c>
      <c r="C2238" s="16" t="s">
        <v>1736</v>
      </c>
      <c r="D2238" s="19">
        <v>40725</v>
      </c>
      <c r="E2238" s="16" t="s">
        <v>111</v>
      </c>
      <c r="F2238" s="20">
        <v>50</v>
      </c>
      <c r="G2238" s="20">
        <v>0</v>
      </c>
      <c r="H2238" s="20">
        <v>38</v>
      </c>
      <c r="I2238" s="20">
        <v>10</v>
      </c>
      <c r="J2238" s="21">
        <f t="shared" si="606"/>
        <v>466</v>
      </c>
      <c r="K2238" s="22">
        <v>70.33</v>
      </c>
      <c r="L2238" s="19">
        <v>44804</v>
      </c>
      <c r="M2238" s="22">
        <v>15.63</v>
      </c>
      <c r="N2238" s="22">
        <v>54.7</v>
      </c>
      <c r="O2238" s="22">
        <f t="shared" si="607"/>
        <v>55.64</v>
      </c>
      <c r="P2238" s="22">
        <v>0.94</v>
      </c>
      <c r="Q2238" s="22">
        <f t="shared" si="608"/>
        <v>0.11749999999999999</v>
      </c>
      <c r="R2238" s="22">
        <f t="shared" si="609"/>
        <v>0.47</v>
      </c>
      <c r="S2238" s="22">
        <f t="shared" si="610"/>
        <v>54.230000000000004</v>
      </c>
      <c r="U2238" s="22">
        <v>55.64</v>
      </c>
      <c r="V2238" s="23">
        <v>45</v>
      </c>
      <c r="W2238" s="41">
        <v>50</v>
      </c>
      <c r="X2238" s="23">
        <f t="shared" si="611"/>
        <v>-5</v>
      </c>
      <c r="Y2238" s="24">
        <f t="shared" si="612"/>
        <v>-60</v>
      </c>
      <c r="Z2238" s="24">
        <f t="shared" si="613"/>
        <v>414</v>
      </c>
      <c r="AA2238" s="22">
        <f t="shared" si="618"/>
        <v>0.13439613526570049</v>
      </c>
      <c r="AB2238" s="22">
        <f t="shared" si="617"/>
        <v>1.6127536231884059</v>
      </c>
      <c r="AC2238" s="22">
        <f t="shared" si="616"/>
        <v>54.027246376811597</v>
      </c>
      <c r="AD2238" s="22">
        <f t="shared" si="614"/>
        <v>-0.20275362318840706</v>
      </c>
      <c r="AE2238" s="24"/>
      <c r="AF2238" s="4">
        <v>1.6127536231884059</v>
      </c>
      <c r="AG2238" s="4">
        <v>0</v>
      </c>
      <c r="AH2238" s="4">
        <f t="shared" si="615"/>
        <v>1.6127536231884059</v>
      </c>
    </row>
    <row r="2239" spans="1:34">
      <c r="A2239" s="16" t="s">
        <v>4645</v>
      </c>
      <c r="B2239" s="16" t="s">
        <v>4646</v>
      </c>
      <c r="C2239" s="16" t="s">
        <v>2308</v>
      </c>
      <c r="D2239" s="19">
        <v>40756</v>
      </c>
      <c r="E2239" s="16" t="s">
        <v>111</v>
      </c>
      <c r="F2239" s="20">
        <v>50</v>
      </c>
      <c r="G2239" s="20">
        <v>0</v>
      </c>
      <c r="H2239" s="20">
        <v>38</v>
      </c>
      <c r="I2239" s="20">
        <v>11</v>
      </c>
      <c r="J2239" s="21">
        <f t="shared" si="606"/>
        <v>467</v>
      </c>
      <c r="K2239" s="22">
        <v>418.95</v>
      </c>
      <c r="L2239" s="19">
        <v>44804</v>
      </c>
      <c r="M2239" s="22">
        <v>92.88</v>
      </c>
      <c r="N2239" s="22">
        <v>326.07</v>
      </c>
      <c r="O2239" s="22">
        <f t="shared" si="607"/>
        <v>331.65</v>
      </c>
      <c r="P2239" s="22">
        <v>5.58</v>
      </c>
      <c r="Q2239" s="22">
        <f t="shared" si="608"/>
        <v>0.69750000000000001</v>
      </c>
      <c r="R2239" s="22">
        <f t="shared" si="609"/>
        <v>2.79</v>
      </c>
      <c r="S2239" s="22">
        <f t="shared" si="610"/>
        <v>323.27999999999997</v>
      </c>
      <c r="U2239" s="22">
        <v>331.65</v>
      </c>
      <c r="V2239" s="23">
        <v>45</v>
      </c>
      <c r="W2239" s="41">
        <v>50</v>
      </c>
      <c r="X2239" s="23">
        <f t="shared" si="611"/>
        <v>-5</v>
      </c>
      <c r="Y2239" s="24">
        <f t="shared" si="612"/>
        <v>-60</v>
      </c>
      <c r="Z2239" s="24">
        <f t="shared" si="613"/>
        <v>415</v>
      </c>
      <c r="AA2239" s="22">
        <f t="shared" si="618"/>
        <v>0.79915662650602404</v>
      </c>
      <c r="AB2239" s="22">
        <f t="shared" si="617"/>
        <v>9.5898795180722889</v>
      </c>
      <c r="AC2239" s="22">
        <f t="shared" si="616"/>
        <v>322.0601204819277</v>
      </c>
      <c r="AD2239" s="22">
        <f t="shared" si="614"/>
        <v>-1.2198795180722755</v>
      </c>
      <c r="AE2239" s="24"/>
      <c r="AF2239" s="4">
        <v>9.5898795180722889</v>
      </c>
      <c r="AG2239" s="4">
        <v>0</v>
      </c>
      <c r="AH2239" s="4">
        <f t="shared" si="615"/>
        <v>9.5898795180722889</v>
      </c>
    </row>
    <row r="2240" spans="1:34">
      <c r="A2240" s="16" t="s">
        <v>4647</v>
      </c>
      <c r="B2240" s="16" t="s">
        <v>4648</v>
      </c>
      <c r="C2240" s="16" t="s">
        <v>2308</v>
      </c>
      <c r="D2240" s="19">
        <v>40787</v>
      </c>
      <c r="E2240" s="16" t="s">
        <v>111</v>
      </c>
      <c r="F2240" s="20">
        <v>50</v>
      </c>
      <c r="G2240" s="20">
        <v>0</v>
      </c>
      <c r="H2240" s="20">
        <v>39</v>
      </c>
      <c r="I2240" s="20">
        <v>0</v>
      </c>
      <c r="J2240" s="21">
        <f t="shared" si="606"/>
        <v>468</v>
      </c>
      <c r="K2240" s="22">
        <v>1672.84</v>
      </c>
      <c r="L2240" s="19">
        <v>44804</v>
      </c>
      <c r="M2240" s="22">
        <v>368.06</v>
      </c>
      <c r="N2240" s="22">
        <v>1304.78</v>
      </c>
      <c r="O2240" s="22">
        <f t="shared" si="607"/>
        <v>1327.08</v>
      </c>
      <c r="P2240" s="22">
        <v>22.3</v>
      </c>
      <c r="Q2240" s="22">
        <f t="shared" si="608"/>
        <v>2.7875000000000001</v>
      </c>
      <c r="R2240" s="22">
        <f t="shared" si="609"/>
        <v>11.15</v>
      </c>
      <c r="S2240" s="22">
        <f t="shared" si="610"/>
        <v>1293.6299999999999</v>
      </c>
      <c r="U2240" s="22">
        <v>1327.08</v>
      </c>
      <c r="V2240" s="23">
        <v>45</v>
      </c>
      <c r="W2240" s="41">
        <v>50</v>
      </c>
      <c r="X2240" s="23">
        <f t="shared" si="611"/>
        <v>-5</v>
      </c>
      <c r="Y2240" s="24">
        <f t="shared" si="612"/>
        <v>-60</v>
      </c>
      <c r="Z2240" s="24">
        <f t="shared" si="613"/>
        <v>416</v>
      </c>
      <c r="AA2240" s="22">
        <f t="shared" si="618"/>
        <v>3.1900961538461536</v>
      </c>
      <c r="AB2240" s="22">
        <f t="shared" si="617"/>
        <v>38.281153846153842</v>
      </c>
      <c r="AC2240" s="22">
        <f t="shared" si="616"/>
        <v>1288.7988461538462</v>
      </c>
      <c r="AD2240" s="22">
        <f t="shared" si="614"/>
        <v>-4.8311538461537111</v>
      </c>
      <c r="AE2240" s="24"/>
      <c r="AF2240" s="4">
        <v>38.281153846153842</v>
      </c>
      <c r="AG2240" s="4">
        <v>0</v>
      </c>
      <c r="AH2240" s="4">
        <f t="shared" si="615"/>
        <v>38.281153846153842</v>
      </c>
    </row>
    <row r="2241" spans="1:34">
      <c r="A2241" s="16" t="s">
        <v>4649</v>
      </c>
      <c r="B2241" s="16" t="s">
        <v>4650</v>
      </c>
      <c r="C2241" s="16" t="s">
        <v>1714</v>
      </c>
      <c r="D2241" s="19">
        <v>40817</v>
      </c>
      <c r="E2241" s="16" t="s">
        <v>111</v>
      </c>
      <c r="F2241" s="20">
        <v>50</v>
      </c>
      <c r="G2241" s="20">
        <v>0</v>
      </c>
      <c r="H2241" s="20">
        <v>39</v>
      </c>
      <c r="I2241" s="20">
        <v>1</v>
      </c>
      <c r="J2241" s="21">
        <f t="shared" si="606"/>
        <v>469</v>
      </c>
      <c r="K2241" s="22">
        <v>310.47000000000003</v>
      </c>
      <c r="L2241" s="19">
        <v>44804</v>
      </c>
      <c r="M2241" s="22">
        <v>67.8</v>
      </c>
      <c r="N2241" s="22">
        <v>242.67</v>
      </c>
      <c r="O2241" s="22">
        <f t="shared" si="607"/>
        <v>246.80999999999997</v>
      </c>
      <c r="P2241" s="22">
        <v>4.1399999999999997</v>
      </c>
      <c r="Q2241" s="22">
        <f t="shared" si="608"/>
        <v>0.51749999999999996</v>
      </c>
      <c r="R2241" s="22">
        <f t="shared" si="609"/>
        <v>2.0699999999999998</v>
      </c>
      <c r="S2241" s="22">
        <f t="shared" si="610"/>
        <v>240.6</v>
      </c>
      <c r="U2241" s="22">
        <v>246.80999999999997</v>
      </c>
      <c r="V2241" s="23">
        <v>45</v>
      </c>
      <c r="W2241" s="41">
        <v>50</v>
      </c>
      <c r="X2241" s="23">
        <f t="shared" si="611"/>
        <v>-5</v>
      </c>
      <c r="Y2241" s="24">
        <f t="shared" si="612"/>
        <v>-60</v>
      </c>
      <c r="Z2241" s="24">
        <f t="shared" si="613"/>
        <v>417</v>
      </c>
      <c r="AA2241" s="22">
        <f t="shared" si="618"/>
        <v>0.59187050359712223</v>
      </c>
      <c r="AB2241" s="22">
        <f t="shared" si="617"/>
        <v>7.1024460431654663</v>
      </c>
      <c r="AC2241" s="22">
        <f t="shared" si="616"/>
        <v>239.70755395683452</v>
      </c>
      <c r="AD2241" s="22">
        <f t="shared" si="614"/>
        <v>-0.89244604316547793</v>
      </c>
      <c r="AE2241" s="24"/>
      <c r="AF2241" s="4">
        <v>7.1024460431654663</v>
      </c>
      <c r="AG2241" s="4">
        <v>0</v>
      </c>
      <c r="AH2241" s="4">
        <f t="shared" si="615"/>
        <v>7.1024460431654663</v>
      </c>
    </row>
    <row r="2242" spans="1:34">
      <c r="A2242" s="16" t="s">
        <v>4651</v>
      </c>
      <c r="B2242" s="16" t="s">
        <v>4652</v>
      </c>
      <c r="C2242" s="16" t="s">
        <v>2268</v>
      </c>
      <c r="D2242" s="19">
        <v>40817</v>
      </c>
      <c r="E2242" s="16" t="s">
        <v>111</v>
      </c>
      <c r="F2242" s="20">
        <v>50</v>
      </c>
      <c r="G2242" s="20">
        <v>0</v>
      </c>
      <c r="H2242" s="20">
        <v>39</v>
      </c>
      <c r="I2242" s="20">
        <v>1</v>
      </c>
      <c r="J2242" s="21">
        <f t="shared" si="606"/>
        <v>469</v>
      </c>
      <c r="K2242" s="22">
        <v>270.57</v>
      </c>
      <c r="L2242" s="19">
        <v>44804</v>
      </c>
      <c r="M2242" s="22">
        <v>59.05</v>
      </c>
      <c r="N2242" s="22">
        <v>211.52</v>
      </c>
      <c r="O2242" s="22">
        <f t="shared" si="607"/>
        <v>215.12</v>
      </c>
      <c r="P2242" s="22">
        <v>3.6</v>
      </c>
      <c r="Q2242" s="22">
        <f t="shared" si="608"/>
        <v>0.45</v>
      </c>
      <c r="R2242" s="22">
        <f t="shared" si="609"/>
        <v>1.8</v>
      </c>
      <c r="S2242" s="22">
        <f t="shared" si="610"/>
        <v>209.72</v>
      </c>
      <c r="U2242" s="22">
        <v>215.12</v>
      </c>
      <c r="V2242" s="23">
        <v>45</v>
      </c>
      <c r="W2242" s="41">
        <v>50</v>
      </c>
      <c r="X2242" s="23">
        <f t="shared" si="611"/>
        <v>-5</v>
      </c>
      <c r="Y2242" s="24">
        <f t="shared" si="612"/>
        <v>-60</v>
      </c>
      <c r="Z2242" s="24">
        <f t="shared" si="613"/>
        <v>417</v>
      </c>
      <c r="AA2242" s="22">
        <f t="shared" si="618"/>
        <v>0.51587529976019186</v>
      </c>
      <c r="AB2242" s="22">
        <f t="shared" si="617"/>
        <v>6.1905035971223024</v>
      </c>
      <c r="AC2242" s="22">
        <f t="shared" si="616"/>
        <v>208.9294964028777</v>
      </c>
      <c r="AD2242" s="22">
        <f t="shared" si="614"/>
        <v>-0.79050359712229579</v>
      </c>
      <c r="AE2242" s="24"/>
      <c r="AF2242" s="4">
        <v>6.1905035971223024</v>
      </c>
      <c r="AG2242" s="4">
        <v>0</v>
      </c>
      <c r="AH2242" s="4">
        <f t="shared" si="615"/>
        <v>6.1905035971223024</v>
      </c>
    </row>
    <row r="2243" spans="1:34">
      <c r="A2243" s="16" t="s">
        <v>4653</v>
      </c>
      <c r="B2243" s="16" t="s">
        <v>4654</v>
      </c>
      <c r="C2243" s="16" t="s">
        <v>2308</v>
      </c>
      <c r="D2243" s="19">
        <v>40817</v>
      </c>
      <c r="E2243" s="16" t="s">
        <v>111</v>
      </c>
      <c r="F2243" s="20">
        <v>50</v>
      </c>
      <c r="G2243" s="20">
        <v>0</v>
      </c>
      <c r="H2243" s="20">
        <v>39</v>
      </c>
      <c r="I2243" s="20">
        <v>1</v>
      </c>
      <c r="J2243" s="21">
        <f t="shared" si="606"/>
        <v>469</v>
      </c>
      <c r="K2243" s="22">
        <v>1323.75</v>
      </c>
      <c r="L2243" s="19">
        <v>44804</v>
      </c>
      <c r="M2243" s="22">
        <v>289.08</v>
      </c>
      <c r="N2243" s="22">
        <v>1034.67</v>
      </c>
      <c r="O2243" s="22">
        <f t="shared" si="607"/>
        <v>1052.3200000000002</v>
      </c>
      <c r="P2243" s="22">
        <v>17.649999999999999</v>
      </c>
      <c r="Q2243" s="22">
        <f t="shared" si="608"/>
        <v>2.2062499999999998</v>
      </c>
      <c r="R2243" s="22">
        <f t="shared" si="609"/>
        <v>8.8249999999999993</v>
      </c>
      <c r="S2243" s="22">
        <f t="shared" si="610"/>
        <v>1025.845</v>
      </c>
      <c r="U2243" s="22">
        <v>1052.3200000000002</v>
      </c>
      <c r="V2243" s="23">
        <v>45</v>
      </c>
      <c r="W2243" s="41">
        <v>50</v>
      </c>
      <c r="X2243" s="23">
        <f t="shared" si="611"/>
        <v>-5</v>
      </c>
      <c r="Y2243" s="24">
        <f t="shared" si="612"/>
        <v>-60</v>
      </c>
      <c r="Z2243" s="24">
        <f t="shared" si="613"/>
        <v>417</v>
      </c>
      <c r="AA2243" s="22">
        <f t="shared" si="618"/>
        <v>2.5235491606714633</v>
      </c>
      <c r="AB2243" s="22">
        <f t="shared" si="617"/>
        <v>30.282589928057561</v>
      </c>
      <c r="AC2243" s="22">
        <f t="shared" si="616"/>
        <v>1022.0374100719426</v>
      </c>
      <c r="AD2243" s="22">
        <f t="shared" si="614"/>
        <v>-3.8075899280573822</v>
      </c>
      <c r="AE2243" s="24"/>
      <c r="AF2243" s="4">
        <v>30.282589928057561</v>
      </c>
      <c r="AG2243" s="4">
        <v>0</v>
      </c>
      <c r="AH2243" s="4">
        <f t="shared" si="615"/>
        <v>30.282589928057561</v>
      </c>
    </row>
    <row r="2244" spans="1:34">
      <c r="A2244" s="16" t="s">
        <v>4655</v>
      </c>
      <c r="B2244" s="16" t="s">
        <v>4656</v>
      </c>
      <c r="C2244" s="16" t="s">
        <v>2308</v>
      </c>
      <c r="D2244" s="19">
        <v>40848</v>
      </c>
      <c r="E2244" s="16" t="s">
        <v>111</v>
      </c>
      <c r="F2244" s="20">
        <v>50</v>
      </c>
      <c r="G2244" s="20">
        <v>0</v>
      </c>
      <c r="H2244" s="20">
        <v>39</v>
      </c>
      <c r="I2244" s="20">
        <v>2</v>
      </c>
      <c r="J2244" s="21">
        <f t="shared" si="606"/>
        <v>470</v>
      </c>
      <c r="K2244" s="22">
        <v>417.1</v>
      </c>
      <c r="L2244" s="19">
        <v>44804</v>
      </c>
      <c r="M2244" s="22">
        <v>90.36</v>
      </c>
      <c r="N2244" s="22">
        <v>326.74</v>
      </c>
      <c r="O2244" s="22">
        <f t="shared" si="607"/>
        <v>332.3</v>
      </c>
      <c r="P2244" s="22">
        <v>5.56</v>
      </c>
      <c r="Q2244" s="22">
        <f t="shared" si="608"/>
        <v>0.69499999999999995</v>
      </c>
      <c r="R2244" s="22">
        <f t="shared" si="609"/>
        <v>2.78</v>
      </c>
      <c r="S2244" s="22">
        <f t="shared" si="610"/>
        <v>323.96000000000004</v>
      </c>
      <c r="U2244" s="22">
        <v>332.3</v>
      </c>
      <c r="V2244" s="23">
        <v>45</v>
      </c>
      <c r="W2244" s="41">
        <v>50</v>
      </c>
      <c r="X2244" s="23">
        <f t="shared" si="611"/>
        <v>-5</v>
      </c>
      <c r="Y2244" s="24">
        <f t="shared" si="612"/>
        <v>-60</v>
      </c>
      <c r="Z2244" s="24">
        <f t="shared" si="613"/>
        <v>418</v>
      </c>
      <c r="AA2244" s="22">
        <f t="shared" si="618"/>
        <v>0.794976076555024</v>
      </c>
      <c r="AB2244" s="22">
        <f t="shared" si="617"/>
        <v>9.5397129186602889</v>
      </c>
      <c r="AC2244" s="22">
        <f t="shared" si="616"/>
        <v>322.7602870813397</v>
      </c>
      <c r="AD2244" s="22">
        <f t="shared" si="614"/>
        <v>-1.1997129186603388</v>
      </c>
      <c r="AE2244" s="24"/>
      <c r="AF2244" s="4">
        <v>9.5397129186602889</v>
      </c>
      <c r="AG2244" s="4">
        <v>0</v>
      </c>
      <c r="AH2244" s="4">
        <f t="shared" si="615"/>
        <v>9.5397129186602889</v>
      </c>
    </row>
    <row r="2245" spans="1:34">
      <c r="A2245" s="16" t="s">
        <v>4657</v>
      </c>
      <c r="B2245" s="16" t="s">
        <v>4658</v>
      </c>
      <c r="C2245" s="16" t="s">
        <v>2308</v>
      </c>
      <c r="D2245" s="19">
        <v>40878</v>
      </c>
      <c r="E2245" s="16" t="s">
        <v>111</v>
      </c>
      <c r="F2245" s="20">
        <v>50</v>
      </c>
      <c r="G2245" s="20">
        <v>0</v>
      </c>
      <c r="H2245" s="20">
        <v>39</v>
      </c>
      <c r="I2245" s="20">
        <v>3</v>
      </c>
      <c r="J2245" s="21">
        <f t="shared" si="606"/>
        <v>471</v>
      </c>
      <c r="K2245" s="22">
        <v>952.25</v>
      </c>
      <c r="L2245" s="19">
        <v>44804</v>
      </c>
      <c r="M2245" s="22">
        <v>204.8</v>
      </c>
      <c r="N2245" s="22">
        <v>747.45</v>
      </c>
      <c r="O2245" s="22">
        <f t="shared" si="607"/>
        <v>760.15000000000009</v>
      </c>
      <c r="P2245" s="22">
        <v>12.7</v>
      </c>
      <c r="Q2245" s="22">
        <f t="shared" si="608"/>
        <v>1.5874999999999999</v>
      </c>
      <c r="R2245" s="22">
        <f t="shared" si="609"/>
        <v>6.35</v>
      </c>
      <c r="S2245" s="22">
        <f t="shared" si="610"/>
        <v>741.1</v>
      </c>
      <c r="U2245" s="22">
        <v>760.15000000000009</v>
      </c>
      <c r="V2245" s="23">
        <v>45</v>
      </c>
      <c r="W2245" s="41">
        <v>50</v>
      </c>
      <c r="X2245" s="23">
        <f t="shared" si="611"/>
        <v>-5</v>
      </c>
      <c r="Y2245" s="24">
        <f t="shared" si="612"/>
        <v>-60</v>
      </c>
      <c r="Z2245" s="24">
        <f t="shared" si="613"/>
        <v>419</v>
      </c>
      <c r="AA2245" s="22">
        <f t="shared" si="618"/>
        <v>1.8142004773269691</v>
      </c>
      <c r="AB2245" s="22">
        <f t="shared" si="617"/>
        <v>21.770405727923631</v>
      </c>
      <c r="AC2245" s="22">
        <f t="shared" si="616"/>
        <v>738.37959427207647</v>
      </c>
      <c r="AD2245" s="22">
        <f t="shared" si="614"/>
        <v>-2.7204057279235485</v>
      </c>
      <c r="AE2245" s="24"/>
      <c r="AF2245" s="4">
        <v>21.770405727923631</v>
      </c>
      <c r="AG2245" s="4">
        <v>0</v>
      </c>
      <c r="AH2245" s="4">
        <f t="shared" si="615"/>
        <v>21.770405727923631</v>
      </c>
    </row>
    <row r="2246" spans="1:34">
      <c r="A2246" s="16" t="s">
        <v>4659</v>
      </c>
      <c r="B2246" s="16" t="s">
        <v>4660</v>
      </c>
      <c r="C2246" s="16" t="s">
        <v>2436</v>
      </c>
      <c r="D2246" s="19">
        <v>40909</v>
      </c>
      <c r="E2246" s="16" t="s">
        <v>111</v>
      </c>
      <c r="F2246" s="20">
        <v>50</v>
      </c>
      <c r="G2246" s="20">
        <v>0</v>
      </c>
      <c r="H2246" s="20">
        <v>39</v>
      </c>
      <c r="I2246" s="20">
        <v>4</v>
      </c>
      <c r="J2246" s="21">
        <f t="shared" si="606"/>
        <v>472</v>
      </c>
      <c r="K2246" s="22">
        <v>181.67</v>
      </c>
      <c r="L2246" s="19">
        <v>44804</v>
      </c>
      <c r="M2246" s="22">
        <v>38.72</v>
      </c>
      <c r="N2246" s="22">
        <v>142.94999999999999</v>
      </c>
      <c r="O2246" s="22">
        <f t="shared" si="607"/>
        <v>145.36999999999998</v>
      </c>
      <c r="P2246" s="22">
        <v>2.42</v>
      </c>
      <c r="Q2246" s="22">
        <f t="shared" si="608"/>
        <v>0.30249999999999999</v>
      </c>
      <c r="R2246" s="22">
        <f t="shared" si="609"/>
        <v>1.21</v>
      </c>
      <c r="S2246" s="22">
        <f t="shared" si="610"/>
        <v>141.73999999999998</v>
      </c>
      <c r="U2246" s="22">
        <v>145.36999999999998</v>
      </c>
      <c r="V2246" s="23">
        <v>45</v>
      </c>
      <c r="W2246" s="41">
        <v>50</v>
      </c>
      <c r="X2246" s="23">
        <f t="shared" si="611"/>
        <v>-5</v>
      </c>
      <c r="Y2246" s="24">
        <f t="shared" si="612"/>
        <v>-60</v>
      </c>
      <c r="Z2246" s="24">
        <f t="shared" si="613"/>
        <v>420</v>
      </c>
      <c r="AA2246" s="22">
        <f t="shared" si="618"/>
        <v>0.34611904761904755</v>
      </c>
      <c r="AB2246" s="22">
        <f t="shared" si="617"/>
        <v>4.1534285714285701</v>
      </c>
      <c r="AC2246" s="22">
        <f t="shared" si="616"/>
        <v>141.2165714285714</v>
      </c>
      <c r="AD2246" s="22">
        <f t="shared" si="614"/>
        <v>-0.52342857142858179</v>
      </c>
      <c r="AE2246" s="24"/>
      <c r="AF2246" s="4">
        <v>4.1534285714285701</v>
      </c>
      <c r="AG2246" s="4">
        <v>0</v>
      </c>
      <c r="AH2246" s="4">
        <f t="shared" si="615"/>
        <v>4.1534285714285701</v>
      </c>
    </row>
    <row r="2247" spans="1:34">
      <c r="A2247" s="16" t="s">
        <v>4661</v>
      </c>
      <c r="B2247" s="16" t="s">
        <v>4662</v>
      </c>
      <c r="C2247" s="16" t="s">
        <v>1714</v>
      </c>
      <c r="D2247" s="19">
        <v>40909</v>
      </c>
      <c r="E2247" s="16" t="s">
        <v>111</v>
      </c>
      <c r="F2247" s="20">
        <v>50</v>
      </c>
      <c r="G2247" s="20">
        <v>0</v>
      </c>
      <c r="H2247" s="20">
        <v>39</v>
      </c>
      <c r="I2247" s="20">
        <v>4</v>
      </c>
      <c r="J2247" s="21">
        <f t="shared" ref="J2247:J2310" si="619">(H2247*12)+I2247</f>
        <v>472</v>
      </c>
      <c r="K2247" s="22">
        <v>215.58</v>
      </c>
      <c r="L2247" s="19">
        <v>44804</v>
      </c>
      <c r="M2247" s="22">
        <v>45.98</v>
      </c>
      <c r="N2247" s="22">
        <v>169.6</v>
      </c>
      <c r="O2247" s="22">
        <f t="shared" ref="O2247:O2310" si="620">+N2247+P2247</f>
        <v>172.47</v>
      </c>
      <c r="P2247" s="22">
        <v>2.87</v>
      </c>
      <c r="Q2247" s="22">
        <f t="shared" ref="Q2247:Q2310" si="621">+P2247/8</f>
        <v>0.35875000000000001</v>
      </c>
      <c r="R2247" s="22">
        <f t="shared" ref="R2247:R2310" si="622">+Q2247*4</f>
        <v>1.4350000000000001</v>
      </c>
      <c r="S2247" s="22">
        <f t="shared" ref="S2247:S2310" si="623">+O2247-P2247-R2247</f>
        <v>168.16499999999999</v>
      </c>
      <c r="U2247" s="22">
        <v>172.47</v>
      </c>
      <c r="V2247" s="23">
        <v>45</v>
      </c>
      <c r="W2247" s="41">
        <v>50</v>
      </c>
      <c r="X2247" s="23">
        <f t="shared" ref="X2247:X2310" si="624">+V2247-W2247</f>
        <v>-5</v>
      </c>
      <c r="Y2247" s="24">
        <f t="shared" ref="Y2247:Y2310" si="625">+X2247*12</f>
        <v>-60</v>
      </c>
      <c r="Z2247" s="24">
        <f t="shared" ref="Z2247:Z2310" si="626">+J2247+Y2247+8</f>
        <v>420</v>
      </c>
      <c r="AA2247" s="22">
        <f t="shared" si="618"/>
        <v>0.41064285714285714</v>
      </c>
      <c r="AB2247" s="22">
        <f t="shared" si="617"/>
        <v>4.9277142857142859</v>
      </c>
      <c r="AC2247" s="22">
        <f t="shared" si="616"/>
        <v>167.54228571428573</v>
      </c>
      <c r="AD2247" s="22">
        <f t="shared" ref="AD2247:AD2310" si="627">+AC2247-S2247</f>
        <v>-0.62271428571426668</v>
      </c>
      <c r="AE2247" s="24"/>
      <c r="AF2247" s="4">
        <v>4.9277142857142859</v>
      </c>
      <c r="AG2247" s="4">
        <v>0</v>
      </c>
      <c r="AH2247" s="4">
        <f t="shared" ref="AH2247:AH2310" si="628">+AF2247+AG2247</f>
        <v>4.9277142857142859</v>
      </c>
    </row>
    <row r="2248" spans="1:34">
      <c r="A2248" s="16" t="s">
        <v>4663</v>
      </c>
      <c r="B2248" s="16" t="s">
        <v>4664</v>
      </c>
      <c r="C2248" s="16" t="s">
        <v>2308</v>
      </c>
      <c r="D2248" s="19">
        <v>40940</v>
      </c>
      <c r="E2248" s="16" t="s">
        <v>111</v>
      </c>
      <c r="F2248" s="20">
        <v>50</v>
      </c>
      <c r="G2248" s="20">
        <v>0</v>
      </c>
      <c r="H2248" s="20">
        <v>39</v>
      </c>
      <c r="I2248" s="20">
        <v>5</v>
      </c>
      <c r="J2248" s="21">
        <f t="shared" si="619"/>
        <v>473</v>
      </c>
      <c r="K2248" s="22">
        <v>425.12</v>
      </c>
      <c r="L2248" s="19">
        <v>44804</v>
      </c>
      <c r="M2248" s="22">
        <v>89.96</v>
      </c>
      <c r="N2248" s="22">
        <v>335.16</v>
      </c>
      <c r="O2248" s="22">
        <f t="shared" si="620"/>
        <v>340.82000000000005</v>
      </c>
      <c r="P2248" s="22">
        <v>5.66</v>
      </c>
      <c r="Q2248" s="22">
        <f t="shared" si="621"/>
        <v>0.70750000000000002</v>
      </c>
      <c r="R2248" s="22">
        <f t="shared" si="622"/>
        <v>2.83</v>
      </c>
      <c r="S2248" s="22">
        <f t="shared" si="623"/>
        <v>332.33000000000004</v>
      </c>
      <c r="U2248" s="22">
        <v>340.82000000000005</v>
      </c>
      <c r="V2248" s="23">
        <v>45</v>
      </c>
      <c r="W2248" s="41">
        <v>50</v>
      </c>
      <c r="X2248" s="23">
        <f t="shared" si="624"/>
        <v>-5</v>
      </c>
      <c r="Y2248" s="24">
        <f t="shared" si="625"/>
        <v>-60</v>
      </c>
      <c r="Z2248" s="24">
        <f t="shared" si="626"/>
        <v>421</v>
      </c>
      <c r="AA2248" s="22">
        <f t="shared" si="618"/>
        <v>0.80954869358669845</v>
      </c>
      <c r="AB2248" s="22">
        <f t="shared" si="617"/>
        <v>9.7145843230403806</v>
      </c>
      <c r="AC2248" s="22">
        <f t="shared" si="616"/>
        <v>331.10541567695969</v>
      </c>
      <c r="AD2248" s="22">
        <f t="shared" si="627"/>
        <v>-1.2245843230403466</v>
      </c>
      <c r="AE2248" s="24"/>
      <c r="AF2248" s="4">
        <v>9.7145843230403806</v>
      </c>
      <c r="AG2248" s="4">
        <v>0</v>
      </c>
      <c r="AH2248" s="4">
        <f t="shared" si="628"/>
        <v>9.7145843230403806</v>
      </c>
    </row>
    <row r="2249" spans="1:34">
      <c r="A2249" s="16" t="s">
        <v>4665</v>
      </c>
      <c r="B2249" s="16" t="s">
        <v>4666</v>
      </c>
      <c r="C2249" s="16" t="s">
        <v>2308</v>
      </c>
      <c r="D2249" s="19">
        <v>40969</v>
      </c>
      <c r="E2249" s="16" t="s">
        <v>111</v>
      </c>
      <c r="F2249" s="20">
        <v>50</v>
      </c>
      <c r="G2249" s="20">
        <v>0</v>
      </c>
      <c r="H2249" s="20">
        <v>39</v>
      </c>
      <c r="I2249" s="20">
        <v>6</v>
      </c>
      <c r="J2249" s="21">
        <f t="shared" si="619"/>
        <v>474</v>
      </c>
      <c r="K2249" s="22">
        <v>651.76</v>
      </c>
      <c r="L2249" s="19">
        <v>44804</v>
      </c>
      <c r="M2249" s="22">
        <v>136.91999999999999</v>
      </c>
      <c r="N2249" s="22">
        <v>514.84</v>
      </c>
      <c r="O2249" s="22">
        <f t="shared" si="620"/>
        <v>523.53000000000009</v>
      </c>
      <c r="P2249" s="22">
        <v>8.69</v>
      </c>
      <c r="Q2249" s="22">
        <f t="shared" si="621"/>
        <v>1.0862499999999999</v>
      </c>
      <c r="R2249" s="22">
        <f t="shared" si="622"/>
        <v>4.3449999999999998</v>
      </c>
      <c r="S2249" s="22">
        <f t="shared" si="623"/>
        <v>510.495</v>
      </c>
      <c r="U2249" s="22">
        <v>523.53000000000009</v>
      </c>
      <c r="V2249" s="23">
        <v>45</v>
      </c>
      <c r="W2249" s="41">
        <v>50</v>
      </c>
      <c r="X2249" s="23">
        <f t="shared" si="624"/>
        <v>-5</v>
      </c>
      <c r="Y2249" s="24">
        <f t="shared" si="625"/>
        <v>-60</v>
      </c>
      <c r="Z2249" s="24">
        <f t="shared" si="626"/>
        <v>422</v>
      </c>
      <c r="AA2249" s="22">
        <f t="shared" si="618"/>
        <v>1.2405924170616116</v>
      </c>
      <c r="AB2249" s="22">
        <f t="shared" si="617"/>
        <v>14.88710900473934</v>
      </c>
      <c r="AC2249" s="22">
        <f t="shared" ref="AC2249:AC2312" si="629">+U2249-AB2249</f>
        <v>508.64289099526076</v>
      </c>
      <c r="AD2249" s="22">
        <f t="shared" si="627"/>
        <v>-1.8521090047392477</v>
      </c>
      <c r="AE2249" s="24"/>
      <c r="AF2249" s="4">
        <v>14.88710900473934</v>
      </c>
      <c r="AG2249" s="4">
        <v>0</v>
      </c>
      <c r="AH2249" s="4">
        <f t="shared" si="628"/>
        <v>14.88710900473934</v>
      </c>
    </row>
    <row r="2250" spans="1:34">
      <c r="A2250" s="16" t="s">
        <v>4667</v>
      </c>
      <c r="B2250" s="16" t="s">
        <v>4668</v>
      </c>
      <c r="C2250" s="16" t="s">
        <v>2268</v>
      </c>
      <c r="D2250" s="19">
        <v>40969</v>
      </c>
      <c r="E2250" s="16" t="s">
        <v>111</v>
      </c>
      <c r="F2250" s="20">
        <v>50</v>
      </c>
      <c r="G2250" s="20">
        <v>0</v>
      </c>
      <c r="H2250" s="20">
        <v>39</v>
      </c>
      <c r="I2250" s="20">
        <v>6</v>
      </c>
      <c r="J2250" s="21">
        <f t="shared" si="619"/>
        <v>474</v>
      </c>
      <c r="K2250" s="22">
        <v>315.41000000000003</v>
      </c>
      <c r="L2250" s="19">
        <v>44804</v>
      </c>
      <c r="M2250" s="22">
        <v>66.260000000000005</v>
      </c>
      <c r="N2250" s="22">
        <v>249.15</v>
      </c>
      <c r="O2250" s="22">
        <f t="shared" si="620"/>
        <v>253.35</v>
      </c>
      <c r="P2250" s="22">
        <v>4.2</v>
      </c>
      <c r="Q2250" s="22">
        <f t="shared" si="621"/>
        <v>0.52500000000000002</v>
      </c>
      <c r="R2250" s="22">
        <f t="shared" si="622"/>
        <v>2.1</v>
      </c>
      <c r="S2250" s="22">
        <f t="shared" si="623"/>
        <v>247.05</v>
      </c>
      <c r="U2250" s="22">
        <v>253.35</v>
      </c>
      <c r="V2250" s="23">
        <v>45</v>
      </c>
      <c r="W2250" s="41">
        <v>50</v>
      </c>
      <c r="X2250" s="23">
        <f t="shared" si="624"/>
        <v>-5</v>
      </c>
      <c r="Y2250" s="24">
        <f t="shared" si="625"/>
        <v>-60</v>
      </c>
      <c r="Z2250" s="24">
        <f t="shared" si="626"/>
        <v>422</v>
      </c>
      <c r="AA2250" s="22">
        <f t="shared" si="618"/>
        <v>0.60035545023696679</v>
      </c>
      <c r="AB2250" s="22">
        <f t="shared" si="617"/>
        <v>7.2042654028436015</v>
      </c>
      <c r="AC2250" s="22">
        <f t="shared" si="629"/>
        <v>246.14573459715641</v>
      </c>
      <c r="AD2250" s="22">
        <f t="shared" si="627"/>
        <v>-0.90426540284360613</v>
      </c>
      <c r="AE2250" s="24"/>
      <c r="AF2250" s="4">
        <v>7.2042654028436015</v>
      </c>
      <c r="AG2250" s="4">
        <v>0</v>
      </c>
      <c r="AH2250" s="4">
        <f t="shared" si="628"/>
        <v>7.2042654028436015</v>
      </c>
    </row>
    <row r="2251" spans="1:34">
      <c r="A2251" s="16" t="s">
        <v>4669</v>
      </c>
      <c r="B2251" s="16" t="s">
        <v>4670</v>
      </c>
      <c r="C2251" s="16" t="s">
        <v>2436</v>
      </c>
      <c r="D2251" s="19">
        <v>41000</v>
      </c>
      <c r="E2251" s="16" t="s">
        <v>111</v>
      </c>
      <c r="F2251" s="20">
        <v>50</v>
      </c>
      <c r="G2251" s="20">
        <v>0</v>
      </c>
      <c r="H2251" s="20">
        <v>39</v>
      </c>
      <c r="I2251" s="20">
        <v>7</v>
      </c>
      <c r="J2251" s="21">
        <f t="shared" si="619"/>
        <v>475</v>
      </c>
      <c r="K2251" s="22">
        <v>199.53</v>
      </c>
      <c r="L2251" s="19">
        <v>44804</v>
      </c>
      <c r="M2251" s="22">
        <v>41.56</v>
      </c>
      <c r="N2251" s="22">
        <v>157.97</v>
      </c>
      <c r="O2251" s="22">
        <f t="shared" si="620"/>
        <v>160.63</v>
      </c>
      <c r="P2251" s="22">
        <v>2.66</v>
      </c>
      <c r="Q2251" s="22">
        <f t="shared" si="621"/>
        <v>0.33250000000000002</v>
      </c>
      <c r="R2251" s="22">
        <f t="shared" si="622"/>
        <v>1.33</v>
      </c>
      <c r="S2251" s="22">
        <f t="shared" si="623"/>
        <v>156.63999999999999</v>
      </c>
      <c r="U2251" s="22">
        <v>160.63</v>
      </c>
      <c r="V2251" s="23">
        <v>45</v>
      </c>
      <c r="W2251" s="41">
        <v>50</v>
      </c>
      <c r="X2251" s="23">
        <f t="shared" si="624"/>
        <v>-5</v>
      </c>
      <c r="Y2251" s="24">
        <f t="shared" si="625"/>
        <v>-60</v>
      </c>
      <c r="Z2251" s="24">
        <f t="shared" si="626"/>
        <v>423</v>
      </c>
      <c r="AA2251" s="22">
        <f t="shared" si="618"/>
        <v>0.37973995271867611</v>
      </c>
      <c r="AB2251" s="22">
        <f t="shared" ref="AB2251:AB2314" si="630">+AA2251*12</f>
        <v>4.5568794326241129</v>
      </c>
      <c r="AC2251" s="22">
        <f t="shared" si="629"/>
        <v>156.0731205673759</v>
      </c>
      <c r="AD2251" s="22">
        <f t="shared" si="627"/>
        <v>-0.56687943262409135</v>
      </c>
      <c r="AE2251" s="24"/>
      <c r="AF2251" s="4">
        <v>4.5568794326241129</v>
      </c>
      <c r="AG2251" s="4">
        <v>0</v>
      </c>
      <c r="AH2251" s="4">
        <f t="shared" si="628"/>
        <v>4.5568794326241129</v>
      </c>
    </row>
    <row r="2252" spans="1:34">
      <c r="A2252" s="16" t="s">
        <v>4671</v>
      </c>
      <c r="B2252" s="16" t="s">
        <v>4672</v>
      </c>
      <c r="C2252" s="16" t="s">
        <v>3821</v>
      </c>
      <c r="D2252" s="19">
        <v>41000</v>
      </c>
      <c r="E2252" s="16" t="s">
        <v>111</v>
      </c>
      <c r="F2252" s="20">
        <v>50</v>
      </c>
      <c r="G2252" s="20">
        <v>0</v>
      </c>
      <c r="H2252" s="20">
        <v>39</v>
      </c>
      <c r="I2252" s="20">
        <v>7</v>
      </c>
      <c r="J2252" s="21">
        <f t="shared" si="619"/>
        <v>475</v>
      </c>
      <c r="K2252" s="22">
        <v>1886.05</v>
      </c>
      <c r="L2252" s="19">
        <v>44804</v>
      </c>
      <c r="M2252" s="22">
        <v>392.91</v>
      </c>
      <c r="N2252" s="22">
        <v>1493.14</v>
      </c>
      <c r="O2252" s="22">
        <f t="shared" si="620"/>
        <v>1518.2800000000002</v>
      </c>
      <c r="P2252" s="22">
        <v>25.14</v>
      </c>
      <c r="Q2252" s="22">
        <f t="shared" si="621"/>
        <v>3.1425000000000001</v>
      </c>
      <c r="R2252" s="22">
        <f t="shared" si="622"/>
        <v>12.57</v>
      </c>
      <c r="S2252" s="22">
        <f t="shared" si="623"/>
        <v>1480.5700000000002</v>
      </c>
      <c r="U2252" s="22">
        <v>1518.2800000000002</v>
      </c>
      <c r="V2252" s="23">
        <v>45</v>
      </c>
      <c r="W2252" s="41">
        <v>50</v>
      </c>
      <c r="X2252" s="23">
        <f t="shared" si="624"/>
        <v>-5</v>
      </c>
      <c r="Y2252" s="24">
        <f t="shared" si="625"/>
        <v>-60</v>
      </c>
      <c r="Z2252" s="24">
        <f t="shared" si="626"/>
        <v>423</v>
      </c>
      <c r="AA2252" s="22">
        <f t="shared" ref="AA2252:AA2315" si="631">+U2252/Z2252</f>
        <v>3.5893144208037828</v>
      </c>
      <c r="AB2252" s="22">
        <f t="shared" si="630"/>
        <v>43.071773049645394</v>
      </c>
      <c r="AC2252" s="22">
        <f t="shared" si="629"/>
        <v>1475.2082269503549</v>
      </c>
      <c r="AD2252" s="22">
        <f t="shared" si="627"/>
        <v>-5.3617730496453078</v>
      </c>
      <c r="AE2252" s="24"/>
      <c r="AF2252" s="4">
        <v>43.071773049645394</v>
      </c>
      <c r="AG2252" s="4">
        <v>0</v>
      </c>
      <c r="AH2252" s="4">
        <f t="shared" si="628"/>
        <v>43.071773049645394</v>
      </c>
    </row>
    <row r="2253" spans="1:34">
      <c r="A2253" s="16" t="s">
        <v>4673</v>
      </c>
      <c r="B2253" s="16" t="s">
        <v>4674</v>
      </c>
      <c r="C2253" s="16" t="s">
        <v>2268</v>
      </c>
      <c r="D2253" s="19">
        <v>41061</v>
      </c>
      <c r="E2253" s="16" t="s">
        <v>111</v>
      </c>
      <c r="F2253" s="20">
        <v>50</v>
      </c>
      <c r="G2253" s="20">
        <v>0</v>
      </c>
      <c r="H2253" s="20">
        <v>39</v>
      </c>
      <c r="I2253" s="20">
        <v>9</v>
      </c>
      <c r="J2253" s="21">
        <f t="shared" si="619"/>
        <v>477</v>
      </c>
      <c r="K2253" s="22">
        <v>268.62</v>
      </c>
      <c r="L2253" s="19">
        <v>44804</v>
      </c>
      <c r="M2253" s="22">
        <v>55.05</v>
      </c>
      <c r="N2253" s="22">
        <v>213.57</v>
      </c>
      <c r="O2253" s="22">
        <f t="shared" si="620"/>
        <v>217.15</v>
      </c>
      <c r="P2253" s="22">
        <v>3.58</v>
      </c>
      <c r="Q2253" s="22">
        <f t="shared" si="621"/>
        <v>0.44750000000000001</v>
      </c>
      <c r="R2253" s="22">
        <f t="shared" si="622"/>
        <v>1.79</v>
      </c>
      <c r="S2253" s="22">
        <f t="shared" si="623"/>
        <v>211.78</v>
      </c>
      <c r="U2253" s="22">
        <v>217.15</v>
      </c>
      <c r="V2253" s="23">
        <v>45</v>
      </c>
      <c r="W2253" s="41">
        <v>50</v>
      </c>
      <c r="X2253" s="23">
        <f t="shared" si="624"/>
        <v>-5</v>
      </c>
      <c r="Y2253" s="24">
        <f t="shared" si="625"/>
        <v>-60</v>
      </c>
      <c r="Z2253" s="24">
        <f t="shared" si="626"/>
        <v>425</v>
      </c>
      <c r="AA2253" s="22">
        <f t="shared" si="631"/>
        <v>0.51094117647058823</v>
      </c>
      <c r="AB2253" s="22">
        <f t="shared" si="630"/>
        <v>6.1312941176470588</v>
      </c>
      <c r="AC2253" s="22">
        <f t="shared" si="629"/>
        <v>211.01870588235295</v>
      </c>
      <c r="AD2253" s="22">
        <f t="shared" si="627"/>
        <v>-0.76129411764705424</v>
      </c>
      <c r="AE2253" s="24"/>
      <c r="AF2253" s="4">
        <v>6.1312941176470588</v>
      </c>
      <c r="AG2253" s="4">
        <v>0</v>
      </c>
      <c r="AH2253" s="4">
        <f t="shared" si="628"/>
        <v>6.1312941176470588</v>
      </c>
    </row>
    <row r="2254" spans="1:34">
      <c r="A2254" s="16" t="s">
        <v>4675</v>
      </c>
      <c r="B2254" s="16" t="s">
        <v>4676</v>
      </c>
      <c r="C2254" s="16" t="s">
        <v>2308</v>
      </c>
      <c r="D2254" s="19">
        <v>41061</v>
      </c>
      <c r="E2254" s="16" t="s">
        <v>111</v>
      </c>
      <c r="F2254" s="20">
        <v>50</v>
      </c>
      <c r="G2254" s="20">
        <v>0</v>
      </c>
      <c r="H2254" s="20">
        <v>39</v>
      </c>
      <c r="I2254" s="20">
        <v>9</v>
      </c>
      <c r="J2254" s="21">
        <f t="shared" si="619"/>
        <v>477</v>
      </c>
      <c r="K2254" s="22">
        <v>837.1</v>
      </c>
      <c r="L2254" s="19">
        <v>44804</v>
      </c>
      <c r="M2254" s="22">
        <v>171.6</v>
      </c>
      <c r="N2254" s="22">
        <v>665.5</v>
      </c>
      <c r="O2254" s="22">
        <f t="shared" si="620"/>
        <v>676.66</v>
      </c>
      <c r="P2254" s="22">
        <v>11.16</v>
      </c>
      <c r="Q2254" s="22">
        <f t="shared" si="621"/>
        <v>1.395</v>
      </c>
      <c r="R2254" s="22">
        <f t="shared" si="622"/>
        <v>5.58</v>
      </c>
      <c r="S2254" s="22">
        <f t="shared" si="623"/>
        <v>659.92</v>
      </c>
      <c r="U2254" s="22">
        <v>676.66</v>
      </c>
      <c r="V2254" s="23">
        <v>45</v>
      </c>
      <c r="W2254" s="41">
        <v>50</v>
      </c>
      <c r="X2254" s="23">
        <f t="shared" si="624"/>
        <v>-5</v>
      </c>
      <c r="Y2254" s="24">
        <f t="shared" si="625"/>
        <v>-60</v>
      </c>
      <c r="Z2254" s="24">
        <f t="shared" si="626"/>
        <v>425</v>
      </c>
      <c r="AA2254" s="22">
        <f t="shared" si="631"/>
        <v>1.5921411764705882</v>
      </c>
      <c r="AB2254" s="22">
        <f t="shared" si="630"/>
        <v>19.105694117647058</v>
      </c>
      <c r="AC2254" s="22">
        <f t="shared" si="629"/>
        <v>657.55430588235288</v>
      </c>
      <c r="AD2254" s="22">
        <f t="shared" si="627"/>
        <v>-2.3656941176470809</v>
      </c>
      <c r="AE2254" s="24"/>
      <c r="AF2254" s="4">
        <v>19.105694117647058</v>
      </c>
      <c r="AG2254" s="4">
        <v>0</v>
      </c>
      <c r="AH2254" s="4">
        <f t="shared" si="628"/>
        <v>19.105694117647058</v>
      </c>
    </row>
    <row r="2255" spans="1:34">
      <c r="A2255" s="16" t="s">
        <v>4677</v>
      </c>
      <c r="B2255" s="16" t="s">
        <v>4678</v>
      </c>
      <c r="C2255" s="16" t="s">
        <v>2308</v>
      </c>
      <c r="D2255" s="19">
        <v>41091</v>
      </c>
      <c r="E2255" s="16" t="s">
        <v>111</v>
      </c>
      <c r="F2255" s="20">
        <v>50</v>
      </c>
      <c r="G2255" s="20">
        <v>0</v>
      </c>
      <c r="H2255" s="20">
        <v>39</v>
      </c>
      <c r="I2255" s="20">
        <v>10</v>
      </c>
      <c r="J2255" s="21">
        <f t="shared" si="619"/>
        <v>478</v>
      </c>
      <c r="K2255" s="22">
        <v>700.87</v>
      </c>
      <c r="L2255" s="19">
        <v>44804</v>
      </c>
      <c r="M2255" s="22">
        <v>142.54</v>
      </c>
      <c r="N2255" s="22">
        <v>558.33000000000004</v>
      </c>
      <c r="O2255" s="22">
        <f t="shared" si="620"/>
        <v>567.67000000000007</v>
      </c>
      <c r="P2255" s="22">
        <v>9.34</v>
      </c>
      <c r="Q2255" s="22">
        <f t="shared" si="621"/>
        <v>1.1675</v>
      </c>
      <c r="R2255" s="22">
        <f t="shared" si="622"/>
        <v>4.67</v>
      </c>
      <c r="S2255" s="22">
        <f t="shared" si="623"/>
        <v>553.66000000000008</v>
      </c>
      <c r="U2255" s="22">
        <v>567.67000000000007</v>
      </c>
      <c r="V2255" s="23">
        <v>45</v>
      </c>
      <c r="W2255" s="41">
        <v>50</v>
      </c>
      <c r="X2255" s="23">
        <f t="shared" si="624"/>
        <v>-5</v>
      </c>
      <c r="Y2255" s="24">
        <f t="shared" si="625"/>
        <v>-60</v>
      </c>
      <c r="Z2255" s="24">
        <f t="shared" si="626"/>
        <v>426</v>
      </c>
      <c r="AA2255" s="22">
        <f t="shared" si="631"/>
        <v>1.3325586854460096</v>
      </c>
      <c r="AB2255" s="22">
        <f t="shared" si="630"/>
        <v>15.990704225352115</v>
      </c>
      <c r="AC2255" s="22">
        <f t="shared" si="629"/>
        <v>551.67929577464793</v>
      </c>
      <c r="AD2255" s="22">
        <f t="shared" si="627"/>
        <v>-1.9807042253521558</v>
      </c>
      <c r="AE2255" s="24"/>
      <c r="AF2255" s="4">
        <v>15.990704225352115</v>
      </c>
      <c r="AG2255" s="4">
        <v>0</v>
      </c>
      <c r="AH2255" s="4">
        <f t="shared" si="628"/>
        <v>15.990704225352115</v>
      </c>
    </row>
    <row r="2256" spans="1:34">
      <c r="A2256" s="16" t="s">
        <v>4679</v>
      </c>
      <c r="B2256" s="16" t="s">
        <v>4680</v>
      </c>
      <c r="C2256" s="16" t="s">
        <v>2308</v>
      </c>
      <c r="D2256" s="19">
        <v>41122</v>
      </c>
      <c r="E2256" s="16" t="s">
        <v>111</v>
      </c>
      <c r="F2256" s="20">
        <v>50</v>
      </c>
      <c r="G2256" s="20">
        <v>0</v>
      </c>
      <c r="H2256" s="20">
        <v>39</v>
      </c>
      <c r="I2256" s="20">
        <v>11</v>
      </c>
      <c r="J2256" s="21">
        <f t="shared" si="619"/>
        <v>479</v>
      </c>
      <c r="K2256" s="22">
        <v>2144.7600000000002</v>
      </c>
      <c r="L2256" s="19">
        <v>44804</v>
      </c>
      <c r="M2256" s="22">
        <v>432.58</v>
      </c>
      <c r="N2256" s="22">
        <v>1712.18</v>
      </c>
      <c r="O2256" s="22">
        <f t="shared" si="620"/>
        <v>1740.78</v>
      </c>
      <c r="P2256" s="22">
        <v>28.6</v>
      </c>
      <c r="Q2256" s="22">
        <f t="shared" si="621"/>
        <v>3.5750000000000002</v>
      </c>
      <c r="R2256" s="22">
        <f t="shared" si="622"/>
        <v>14.3</v>
      </c>
      <c r="S2256" s="22">
        <f t="shared" si="623"/>
        <v>1697.88</v>
      </c>
      <c r="U2256" s="22">
        <v>1740.78</v>
      </c>
      <c r="V2256" s="23">
        <v>45</v>
      </c>
      <c r="W2256" s="41">
        <v>50</v>
      </c>
      <c r="X2256" s="23">
        <f t="shared" si="624"/>
        <v>-5</v>
      </c>
      <c r="Y2256" s="24">
        <f t="shared" si="625"/>
        <v>-60</v>
      </c>
      <c r="Z2256" s="24">
        <f t="shared" si="626"/>
        <v>427</v>
      </c>
      <c r="AA2256" s="22">
        <f t="shared" si="631"/>
        <v>4.0767681498829038</v>
      </c>
      <c r="AB2256" s="22">
        <f t="shared" si="630"/>
        <v>48.921217798594846</v>
      </c>
      <c r="AC2256" s="22">
        <f t="shared" si="629"/>
        <v>1691.8587822014051</v>
      </c>
      <c r="AD2256" s="22">
        <f t="shared" si="627"/>
        <v>-6.0212177985949893</v>
      </c>
      <c r="AE2256" s="24"/>
      <c r="AF2256" s="4">
        <v>48.921217798594846</v>
      </c>
      <c r="AG2256" s="4">
        <v>0</v>
      </c>
      <c r="AH2256" s="4">
        <f t="shared" si="628"/>
        <v>48.921217798594846</v>
      </c>
    </row>
    <row r="2257" spans="1:34">
      <c r="A2257" s="16" t="s">
        <v>4681</v>
      </c>
      <c r="B2257" s="16" t="s">
        <v>4682</v>
      </c>
      <c r="C2257" s="16" t="s">
        <v>1714</v>
      </c>
      <c r="D2257" s="19">
        <v>41091</v>
      </c>
      <c r="E2257" s="16" t="s">
        <v>111</v>
      </c>
      <c r="F2257" s="20">
        <v>50</v>
      </c>
      <c r="G2257" s="20">
        <v>0</v>
      </c>
      <c r="H2257" s="20">
        <v>39</v>
      </c>
      <c r="I2257" s="20">
        <v>10</v>
      </c>
      <c r="J2257" s="21">
        <f t="shared" si="619"/>
        <v>478</v>
      </c>
      <c r="K2257" s="22">
        <v>1411.12</v>
      </c>
      <c r="L2257" s="19">
        <v>44804</v>
      </c>
      <c r="M2257" s="22">
        <v>286.89999999999998</v>
      </c>
      <c r="N2257" s="22">
        <v>1124.22</v>
      </c>
      <c r="O2257" s="22">
        <f t="shared" si="620"/>
        <v>1143.03</v>
      </c>
      <c r="P2257" s="22">
        <v>18.809999999999999</v>
      </c>
      <c r="Q2257" s="22">
        <f t="shared" si="621"/>
        <v>2.3512499999999998</v>
      </c>
      <c r="R2257" s="22">
        <f t="shared" si="622"/>
        <v>9.4049999999999994</v>
      </c>
      <c r="S2257" s="22">
        <f t="shared" si="623"/>
        <v>1114.8150000000001</v>
      </c>
      <c r="U2257" s="22">
        <v>1143.03</v>
      </c>
      <c r="V2257" s="23">
        <v>45</v>
      </c>
      <c r="W2257" s="41">
        <v>50</v>
      </c>
      <c r="X2257" s="23">
        <f t="shared" si="624"/>
        <v>-5</v>
      </c>
      <c r="Y2257" s="24">
        <f t="shared" si="625"/>
        <v>-60</v>
      </c>
      <c r="Z2257" s="24">
        <f t="shared" si="626"/>
        <v>426</v>
      </c>
      <c r="AA2257" s="22">
        <f t="shared" si="631"/>
        <v>2.6831690140845068</v>
      </c>
      <c r="AB2257" s="22">
        <f t="shared" si="630"/>
        <v>32.19802816901408</v>
      </c>
      <c r="AC2257" s="22">
        <f t="shared" si="629"/>
        <v>1110.8319718309858</v>
      </c>
      <c r="AD2257" s="22">
        <f t="shared" si="627"/>
        <v>-3.9830281690142328</v>
      </c>
      <c r="AE2257" s="24"/>
      <c r="AF2257" s="4">
        <v>32.19802816901408</v>
      </c>
      <c r="AG2257" s="4">
        <v>0</v>
      </c>
      <c r="AH2257" s="4">
        <f t="shared" si="628"/>
        <v>32.19802816901408</v>
      </c>
    </row>
    <row r="2258" spans="1:34">
      <c r="A2258" s="16" t="s">
        <v>4683</v>
      </c>
      <c r="B2258" s="16" t="s">
        <v>4684</v>
      </c>
      <c r="C2258" s="16" t="s">
        <v>2308</v>
      </c>
      <c r="D2258" s="19">
        <v>41153</v>
      </c>
      <c r="E2258" s="16" t="s">
        <v>111</v>
      </c>
      <c r="F2258" s="20">
        <v>50</v>
      </c>
      <c r="G2258" s="20">
        <v>0</v>
      </c>
      <c r="H2258" s="20">
        <v>40</v>
      </c>
      <c r="I2258" s="20">
        <v>0</v>
      </c>
      <c r="J2258" s="21">
        <f t="shared" si="619"/>
        <v>480</v>
      </c>
      <c r="K2258" s="22">
        <v>827.02</v>
      </c>
      <c r="L2258" s="19">
        <v>44804</v>
      </c>
      <c r="M2258" s="22">
        <v>165.4</v>
      </c>
      <c r="N2258" s="22">
        <v>661.62</v>
      </c>
      <c r="O2258" s="22">
        <f t="shared" si="620"/>
        <v>672.64</v>
      </c>
      <c r="P2258" s="22">
        <v>11.02</v>
      </c>
      <c r="Q2258" s="22">
        <f t="shared" si="621"/>
        <v>1.3774999999999999</v>
      </c>
      <c r="R2258" s="22">
        <f t="shared" si="622"/>
        <v>5.51</v>
      </c>
      <c r="S2258" s="22">
        <f t="shared" si="623"/>
        <v>656.11</v>
      </c>
      <c r="U2258" s="22">
        <v>672.64</v>
      </c>
      <c r="V2258" s="23">
        <v>45</v>
      </c>
      <c r="W2258" s="41">
        <v>50</v>
      </c>
      <c r="X2258" s="23">
        <f t="shared" si="624"/>
        <v>-5</v>
      </c>
      <c r="Y2258" s="24">
        <f t="shared" si="625"/>
        <v>-60</v>
      </c>
      <c r="Z2258" s="24">
        <f t="shared" si="626"/>
        <v>428</v>
      </c>
      <c r="AA2258" s="22">
        <f t="shared" si="631"/>
        <v>1.5715887850467289</v>
      </c>
      <c r="AB2258" s="22">
        <f t="shared" si="630"/>
        <v>18.859065420560746</v>
      </c>
      <c r="AC2258" s="22">
        <f t="shared" si="629"/>
        <v>653.78093457943919</v>
      </c>
      <c r="AD2258" s="22">
        <f t="shared" si="627"/>
        <v>-2.3290654205608234</v>
      </c>
      <c r="AE2258" s="24"/>
      <c r="AF2258" s="4">
        <v>18.859065420560746</v>
      </c>
      <c r="AG2258" s="4">
        <v>0</v>
      </c>
      <c r="AH2258" s="4">
        <f t="shared" si="628"/>
        <v>18.859065420560746</v>
      </c>
    </row>
    <row r="2259" spans="1:34">
      <c r="A2259" s="16" t="s">
        <v>4685</v>
      </c>
      <c r="B2259" s="16" t="s">
        <v>4686</v>
      </c>
      <c r="C2259" s="16" t="s">
        <v>2436</v>
      </c>
      <c r="D2259" s="19">
        <v>41183</v>
      </c>
      <c r="E2259" s="16" t="s">
        <v>111</v>
      </c>
      <c r="F2259" s="20">
        <v>50</v>
      </c>
      <c r="G2259" s="20">
        <v>0</v>
      </c>
      <c r="H2259" s="20">
        <v>40</v>
      </c>
      <c r="I2259" s="20">
        <v>1</v>
      </c>
      <c r="J2259" s="21">
        <f t="shared" si="619"/>
        <v>481</v>
      </c>
      <c r="K2259" s="22">
        <v>226.82</v>
      </c>
      <c r="L2259" s="19">
        <v>44804</v>
      </c>
      <c r="M2259" s="22">
        <v>45.02</v>
      </c>
      <c r="N2259" s="22">
        <v>181.8</v>
      </c>
      <c r="O2259" s="22">
        <f t="shared" si="620"/>
        <v>184.82000000000002</v>
      </c>
      <c r="P2259" s="22">
        <v>3.02</v>
      </c>
      <c r="Q2259" s="22">
        <f t="shared" si="621"/>
        <v>0.3775</v>
      </c>
      <c r="R2259" s="22">
        <f t="shared" si="622"/>
        <v>1.51</v>
      </c>
      <c r="S2259" s="22">
        <f t="shared" si="623"/>
        <v>180.29000000000002</v>
      </c>
      <c r="U2259" s="22">
        <v>184.82000000000002</v>
      </c>
      <c r="V2259" s="23">
        <v>45</v>
      </c>
      <c r="W2259" s="41">
        <v>50</v>
      </c>
      <c r="X2259" s="23">
        <f t="shared" si="624"/>
        <v>-5</v>
      </c>
      <c r="Y2259" s="24">
        <f t="shared" si="625"/>
        <v>-60</v>
      </c>
      <c r="Z2259" s="24">
        <f t="shared" si="626"/>
        <v>429</v>
      </c>
      <c r="AA2259" s="22">
        <f t="shared" si="631"/>
        <v>0.43081585081585089</v>
      </c>
      <c r="AB2259" s="22">
        <f t="shared" si="630"/>
        <v>5.1697902097902109</v>
      </c>
      <c r="AC2259" s="22">
        <f t="shared" si="629"/>
        <v>179.6502097902098</v>
      </c>
      <c r="AD2259" s="22">
        <f t="shared" si="627"/>
        <v>-0.63979020979022039</v>
      </c>
      <c r="AE2259" s="24"/>
      <c r="AF2259" s="4">
        <v>5.1697902097902109</v>
      </c>
      <c r="AG2259" s="4">
        <v>0</v>
      </c>
      <c r="AH2259" s="4">
        <f t="shared" si="628"/>
        <v>5.1697902097902109</v>
      </c>
    </row>
    <row r="2260" spans="1:34">
      <c r="A2260" s="16" t="s">
        <v>4687</v>
      </c>
      <c r="B2260" s="16" t="s">
        <v>4688</v>
      </c>
      <c r="C2260" s="16" t="s">
        <v>1736</v>
      </c>
      <c r="D2260" s="19">
        <v>41183</v>
      </c>
      <c r="E2260" s="16" t="s">
        <v>111</v>
      </c>
      <c r="F2260" s="20">
        <v>50</v>
      </c>
      <c r="G2260" s="20">
        <v>0</v>
      </c>
      <c r="H2260" s="20">
        <v>40</v>
      </c>
      <c r="I2260" s="20">
        <v>1</v>
      </c>
      <c r="J2260" s="21">
        <f t="shared" si="619"/>
        <v>481</v>
      </c>
      <c r="K2260" s="22">
        <v>96.92</v>
      </c>
      <c r="L2260" s="19">
        <v>44804</v>
      </c>
      <c r="M2260" s="22">
        <v>19.239999999999998</v>
      </c>
      <c r="N2260" s="22">
        <v>77.680000000000007</v>
      </c>
      <c r="O2260" s="22">
        <f t="shared" si="620"/>
        <v>78.970000000000013</v>
      </c>
      <c r="P2260" s="22">
        <v>1.29</v>
      </c>
      <c r="Q2260" s="22">
        <f t="shared" si="621"/>
        <v>0.16125</v>
      </c>
      <c r="R2260" s="22">
        <f t="shared" si="622"/>
        <v>0.64500000000000002</v>
      </c>
      <c r="S2260" s="22">
        <f t="shared" si="623"/>
        <v>77.035000000000011</v>
      </c>
      <c r="U2260" s="22">
        <v>78.970000000000013</v>
      </c>
      <c r="V2260" s="23">
        <v>45</v>
      </c>
      <c r="W2260" s="41">
        <v>50</v>
      </c>
      <c r="X2260" s="23">
        <f t="shared" si="624"/>
        <v>-5</v>
      </c>
      <c r="Y2260" s="24">
        <f t="shared" si="625"/>
        <v>-60</v>
      </c>
      <c r="Z2260" s="24">
        <f t="shared" si="626"/>
        <v>429</v>
      </c>
      <c r="AA2260" s="22">
        <f t="shared" si="631"/>
        <v>0.1840792540792541</v>
      </c>
      <c r="AB2260" s="22">
        <f t="shared" si="630"/>
        <v>2.2089510489510493</v>
      </c>
      <c r="AC2260" s="22">
        <f t="shared" si="629"/>
        <v>76.761048951048963</v>
      </c>
      <c r="AD2260" s="22">
        <f t="shared" si="627"/>
        <v>-0.27395104895104794</v>
      </c>
      <c r="AE2260" s="24"/>
      <c r="AF2260" s="4">
        <v>2.2089510489510493</v>
      </c>
      <c r="AG2260" s="4">
        <v>0</v>
      </c>
      <c r="AH2260" s="4">
        <f t="shared" si="628"/>
        <v>2.2089510489510493</v>
      </c>
    </row>
    <row r="2261" spans="1:34">
      <c r="A2261" s="16" t="s">
        <v>4689</v>
      </c>
      <c r="B2261" s="16" t="s">
        <v>4690</v>
      </c>
      <c r="C2261" s="16" t="s">
        <v>2308</v>
      </c>
      <c r="D2261" s="19">
        <v>41244</v>
      </c>
      <c r="E2261" s="16" t="s">
        <v>111</v>
      </c>
      <c r="F2261" s="20">
        <v>50</v>
      </c>
      <c r="G2261" s="20">
        <v>0</v>
      </c>
      <c r="H2261" s="20">
        <v>40</v>
      </c>
      <c r="I2261" s="20">
        <v>3</v>
      </c>
      <c r="J2261" s="21">
        <f t="shared" si="619"/>
        <v>483</v>
      </c>
      <c r="K2261" s="22">
        <v>727.25</v>
      </c>
      <c r="L2261" s="19">
        <v>44804</v>
      </c>
      <c r="M2261" s="22">
        <v>141.86000000000001</v>
      </c>
      <c r="N2261" s="22">
        <v>585.39</v>
      </c>
      <c r="O2261" s="22">
        <f t="shared" si="620"/>
        <v>595.09</v>
      </c>
      <c r="P2261" s="22">
        <v>9.6999999999999993</v>
      </c>
      <c r="Q2261" s="22">
        <f t="shared" si="621"/>
        <v>1.2124999999999999</v>
      </c>
      <c r="R2261" s="22">
        <f t="shared" si="622"/>
        <v>4.8499999999999996</v>
      </c>
      <c r="S2261" s="22">
        <f t="shared" si="623"/>
        <v>580.54</v>
      </c>
      <c r="U2261" s="22">
        <v>595.09</v>
      </c>
      <c r="V2261" s="23">
        <v>45</v>
      </c>
      <c r="W2261" s="41">
        <v>50</v>
      </c>
      <c r="X2261" s="23">
        <f t="shared" si="624"/>
        <v>-5</v>
      </c>
      <c r="Y2261" s="24">
        <f t="shared" si="625"/>
        <v>-60</v>
      </c>
      <c r="Z2261" s="24">
        <f t="shared" si="626"/>
        <v>431</v>
      </c>
      <c r="AA2261" s="22">
        <f t="shared" si="631"/>
        <v>1.3807192575406033</v>
      </c>
      <c r="AB2261" s="22">
        <f t="shared" si="630"/>
        <v>16.568631090487241</v>
      </c>
      <c r="AC2261" s="22">
        <f t="shared" si="629"/>
        <v>578.52136890951283</v>
      </c>
      <c r="AD2261" s="22">
        <f t="shared" si="627"/>
        <v>-2.0186310904871334</v>
      </c>
      <c r="AE2261" s="24"/>
      <c r="AF2261" s="4">
        <v>16.568631090487241</v>
      </c>
      <c r="AG2261" s="4">
        <v>0</v>
      </c>
      <c r="AH2261" s="4">
        <f t="shared" si="628"/>
        <v>16.568631090487241</v>
      </c>
    </row>
    <row r="2262" spans="1:34">
      <c r="A2262" s="16" t="s">
        <v>4691</v>
      </c>
      <c r="B2262" s="16" t="s">
        <v>4692</v>
      </c>
      <c r="C2262" s="16" t="s">
        <v>2436</v>
      </c>
      <c r="D2262" s="19">
        <v>41275</v>
      </c>
      <c r="E2262" s="16" t="s">
        <v>111</v>
      </c>
      <c r="F2262" s="20">
        <v>50</v>
      </c>
      <c r="G2262" s="20">
        <v>0</v>
      </c>
      <c r="H2262" s="20">
        <v>40</v>
      </c>
      <c r="I2262" s="20">
        <v>4</v>
      </c>
      <c r="J2262" s="21">
        <f t="shared" si="619"/>
        <v>484</v>
      </c>
      <c r="K2262" s="22">
        <v>162.49</v>
      </c>
      <c r="L2262" s="19">
        <v>44804</v>
      </c>
      <c r="M2262" s="22">
        <v>31.4</v>
      </c>
      <c r="N2262" s="22">
        <v>131.09</v>
      </c>
      <c r="O2262" s="22">
        <f t="shared" si="620"/>
        <v>133.25</v>
      </c>
      <c r="P2262" s="22">
        <v>2.16</v>
      </c>
      <c r="Q2262" s="22">
        <f t="shared" si="621"/>
        <v>0.27</v>
      </c>
      <c r="R2262" s="22">
        <f t="shared" si="622"/>
        <v>1.08</v>
      </c>
      <c r="S2262" s="22">
        <f t="shared" si="623"/>
        <v>130.01</v>
      </c>
      <c r="U2262" s="22">
        <v>133.25</v>
      </c>
      <c r="V2262" s="23">
        <v>45</v>
      </c>
      <c r="W2262" s="41">
        <v>50</v>
      </c>
      <c r="X2262" s="23">
        <f t="shared" si="624"/>
        <v>-5</v>
      </c>
      <c r="Y2262" s="24">
        <f t="shared" si="625"/>
        <v>-60</v>
      </c>
      <c r="Z2262" s="24">
        <f t="shared" si="626"/>
        <v>432</v>
      </c>
      <c r="AA2262" s="22">
        <f t="shared" si="631"/>
        <v>0.30844907407407407</v>
      </c>
      <c r="AB2262" s="22">
        <f t="shared" si="630"/>
        <v>3.7013888888888888</v>
      </c>
      <c r="AC2262" s="22">
        <f t="shared" si="629"/>
        <v>129.54861111111111</v>
      </c>
      <c r="AD2262" s="22">
        <f t="shared" si="627"/>
        <v>-0.46138888888887664</v>
      </c>
      <c r="AE2262" s="24"/>
      <c r="AF2262" s="4">
        <v>3.7013888888888888</v>
      </c>
      <c r="AG2262" s="4">
        <v>0</v>
      </c>
      <c r="AH2262" s="4">
        <f t="shared" si="628"/>
        <v>3.7013888888888888</v>
      </c>
    </row>
    <row r="2263" spans="1:34">
      <c r="A2263" s="16" t="s">
        <v>4693</v>
      </c>
      <c r="B2263" s="16" t="s">
        <v>4694</v>
      </c>
      <c r="C2263" s="16" t="s">
        <v>2734</v>
      </c>
      <c r="D2263" s="19">
        <v>41275</v>
      </c>
      <c r="E2263" s="16" t="s">
        <v>111</v>
      </c>
      <c r="F2263" s="20">
        <v>50</v>
      </c>
      <c r="G2263" s="20">
        <v>0</v>
      </c>
      <c r="H2263" s="20">
        <v>40</v>
      </c>
      <c r="I2263" s="20">
        <v>4</v>
      </c>
      <c r="J2263" s="21">
        <f t="shared" si="619"/>
        <v>484</v>
      </c>
      <c r="K2263" s="22">
        <v>102.71</v>
      </c>
      <c r="L2263" s="19">
        <v>44804</v>
      </c>
      <c r="M2263" s="22">
        <v>19.91</v>
      </c>
      <c r="N2263" s="22">
        <v>82.8</v>
      </c>
      <c r="O2263" s="22">
        <f t="shared" si="620"/>
        <v>84.17</v>
      </c>
      <c r="P2263" s="22">
        <v>1.37</v>
      </c>
      <c r="Q2263" s="22">
        <f t="shared" si="621"/>
        <v>0.17125000000000001</v>
      </c>
      <c r="R2263" s="22">
        <f t="shared" si="622"/>
        <v>0.68500000000000005</v>
      </c>
      <c r="S2263" s="22">
        <f t="shared" si="623"/>
        <v>82.114999999999995</v>
      </c>
      <c r="U2263" s="22">
        <v>84.17</v>
      </c>
      <c r="V2263" s="23">
        <v>45</v>
      </c>
      <c r="W2263" s="41">
        <v>50</v>
      </c>
      <c r="X2263" s="23">
        <f t="shared" si="624"/>
        <v>-5</v>
      </c>
      <c r="Y2263" s="24">
        <f t="shared" si="625"/>
        <v>-60</v>
      </c>
      <c r="Z2263" s="24">
        <f t="shared" si="626"/>
        <v>432</v>
      </c>
      <c r="AA2263" s="22">
        <f t="shared" si="631"/>
        <v>0.19483796296296296</v>
      </c>
      <c r="AB2263" s="22">
        <f t="shared" si="630"/>
        <v>2.3380555555555556</v>
      </c>
      <c r="AC2263" s="22">
        <f t="shared" si="629"/>
        <v>81.831944444444446</v>
      </c>
      <c r="AD2263" s="22">
        <f t="shared" si="627"/>
        <v>-0.28305555555554918</v>
      </c>
      <c r="AE2263" s="24"/>
      <c r="AF2263" s="4">
        <v>2.3380555555555556</v>
      </c>
      <c r="AG2263" s="4">
        <v>0</v>
      </c>
      <c r="AH2263" s="4">
        <f t="shared" si="628"/>
        <v>2.3380555555555556</v>
      </c>
    </row>
    <row r="2264" spans="1:34">
      <c r="A2264" s="16" t="s">
        <v>4695</v>
      </c>
      <c r="B2264" s="16" t="s">
        <v>4696</v>
      </c>
      <c r="C2264" s="16" t="s">
        <v>2308</v>
      </c>
      <c r="D2264" s="19">
        <v>41334</v>
      </c>
      <c r="E2264" s="16" t="s">
        <v>111</v>
      </c>
      <c r="F2264" s="20">
        <v>50</v>
      </c>
      <c r="G2264" s="20">
        <v>0</v>
      </c>
      <c r="H2264" s="20">
        <v>40</v>
      </c>
      <c r="I2264" s="20">
        <v>6</v>
      </c>
      <c r="J2264" s="21">
        <f t="shared" si="619"/>
        <v>486</v>
      </c>
      <c r="K2264" s="22">
        <v>428.23</v>
      </c>
      <c r="L2264" s="19">
        <v>44804</v>
      </c>
      <c r="M2264" s="22">
        <v>81.41</v>
      </c>
      <c r="N2264" s="22">
        <v>346.82</v>
      </c>
      <c r="O2264" s="22">
        <f t="shared" si="620"/>
        <v>352.53</v>
      </c>
      <c r="P2264" s="22">
        <v>5.71</v>
      </c>
      <c r="Q2264" s="22">
        <f t="shared" si="621"/>
        <v>0.71375</v>
      </c>
      <c r="R2264" s="22">
        <f t="shared" si="622"/>
        <v>2.855</v>
      </c>
      <c r="S2264" s="22">
        <f t="shared" si="623"/>
        <v>343.96499999999997</v>
      </c>
      <c r="U2264" s="22">
        <v>352.53</v>
      </c>
      <c r="V2264" s="23">
        <v>45</v>
      </c>
      <c r="W2264" s="41">
        <v>50</v>
      </c>
      <c r="X2264" s="23">
        <f t="shared" si="624"/>
        <v>-5</v>
      </c>
      <c r="Y2264" s="24">
        <f t="shared" si="625"/>
        <v>-60</v>
      </c>
      <c r="Z2264" s="24">
        <f t="shared" si="626"/>
        <v>434</v>
      </c>
      <c r="AA2264" s="22">
        <f t="shared" si="631"/>
        <v>0.81228110599078329</v>
      </c>
      <c r="AB2264" s="22">
        <f t="shared" si="630"/>
        <v>9.7473732718893995</v>
      </c>
      <c r="AC2264" s="22">
        <f t="shared" si="629"/>
        <v>342.78262672811059</v>
      </c>
      <c r="AD2264" s="22">
        <f t="shared" si="627"/>
        <v>-1.1823732718893893</v>
      </c>
      <c r="AE2264" s="24"/>
      <c r="AF2264" s="4">
        <v>9.7473732718893995</v>
      </c>
      <c r="AG2264" s="4">
        <v>0</v>
      </c>
      <c r="AH2264" s="4">
        <f t="shared" si="628"/>
        <v>9.7473732718893995</v>
      </c>
    </row>
    <row r="2265" spans="1:34">
      <c r="A2265" s="16" t="s">
        <v>4697</v>
      </c>
      <c r="B2265" s="16" t="s">
        <v>4698</v>
      </c>
      <c r="C2265" s="16" t="s">
        <v>2308</v>
      </c>
      <c r="D2265" s="19">
        <v>41365</v>
      </c>
      <c r="E2265" s="16" t="s">
        <v>111</v>
      </c>
      <c r="F2265" s="20">
        <v>50</v>
      </c>
      <c r="G2265" s="20">
        <v>0</v>
      </c>
      <c r="H2265" s="20">
        <v>40</v>
      </c>
      <c r="I2265" s="20">
        <v>7</v>
      </c>
      <c r="J2265" s="21">
        <f t="shared" si="619"/>
        <v>487</v>
      </c>
      <c r="K2265" s="22">
        <v>613.79</v>
      </c>
      <c r="L2265" s="19">
        <v>44804</v>
      </c>
      <c r="M2265" s="22">
        <v>115.63</v>
      </c>
      <c r="N2265" s="22">
        <v>498.16</v>
      </c>
      <c r="O2265" s="22">
        <f t="shared" si="620"/>
        <v>506.34000000000003</v>
      </c>
      <c r="P2265" s="22">
        <v>8.18</v>
      </c>
      <c r="Q2265" s="22">
        <f t="shared" si="621"/>
        <v>1.0225</v>
      </c>
      <c r="R2265" s="22">
        <f t="shared" si="622"/>
        <v>4.09</v>
      </c>
      <c r="S2265" s="22">
        <f t="shared" si="623"/>
        <v>494.07000000000005</v>
      </c>
      <c r="U2265" s="22">
        <v>506.34000000000003</v>
      </c>
      <c r="V2265" s="23">
        <v>45</v>
      </c>
      <c r="W2265" s="41">
        <v>50</v>
      </c>
      <c r="X2265" s="23">
        <f t="shared" si="624"/>
        <v>-5</v>
      </c>
      <c r="Y2265" s="24">
        <f t="shared" si="625"/>
        <v>-60</v>
      </c>
      <c r="Z2265" s="24">
        <f t="shared" si="626"/>
        <v>435</v>
      </c>
      <c r="AA2265" s="22">
        <f t="shared" si="631"/>
        <v>1.1640000000000001</v>
      </c>
      <c r="AB2265" s="22">
        <f t="shared" si="630"/>
        <v>13.968000000000002</v>
      </c>
      <c r="AC2265" s="22">
        <f t="shared" si="629"/>
        <v>492.37200000000001</v>
      </c>
      <c r="AD2265" s="22">
        <f t="shared" si="627"/>
        <v>-1.6980000000000359</v>
      </c>
      <c r="AE2265" s="24"/>
      <c r="AF2265" s="4">
        <v>13.968000000000002</v>
      </c>
      <c r="AG2265" s="4">
        <v>0</v>
      </c>
      <c r="AH2265" s="4">
        <f t="shared" si="628"/>
        <v>13.968000000000002</v>
      </c>
    </row>
    <row r="2266" spans="1:34">
      <c r="A2266" s="16" t="s">
        <v>4699</v>
      </c>
      <c r="B2266" s="16" t="s">
        <v>4700</v>
      </c>
      <c r="C2266" s="16" t="s">
        <v>2308</v>
      </c>
      <c r="D2266" s="19">
        <v>41395</v>
      </c>
      <c r="E2266" s="16" t="s">
        <v>111</v>
      </c>
      <c r="F2266" s="20">
        <v>50</v>
      </c>
      <c r="G2266" s="20">
        <v>0</v>
      </c>
      <c r="H2266" s="20">
        <v>40</v>
      </c>
      <c r="I2266" s="20">
        <v>8</v>
      </c>
      <c r="J2266" s="21">
        <f t="shared" si="619"/>
        <v>488</v>
      </c>
      <c r="K2266" s="22">
        <v>1096.73</v>
      </c>
      <c r="L2266" s="19">
        <v>44804</v>
      </c>
      <c r="M2266" s="22">
        <v>204.77</v>
      </c>
      <c r="N2266" s="22">
        <v>891.96</v>
      </c>
      <c r="O2266" s="22">
        <f t="shared" si="620"/>
        <v>906.58</v>
      </c>
      <c r="P2266" s="22">
        <v>14.62</v>
      </c>
      <c r="Q2266" s="22">
        <f t="shared" si="621"/>
        <v>1.8274999999999999</v>
      </c>
      <c r="R2266" s="22">
        <f t="shared" si="622"/>
        <v>7.31</v>
      </c>
      <c r="S2266" s="22">
        <f t="shared" si="623"/>
        <v>884.65000000000009</v>
      </c>
      <c r="U2266" s="22">
        <v>906.58</v>
      </c>
      <c r="V2266" s="23">
        <v>45</v>
      </c>
      <c r="W2266" s="41">
        <v>50</v>
      </c>
      <c r="X2266" s="23">
        <f t="shared" si="624"/>
        <v>-5</v>
      </c>
      <c r="Y2266" s="24">
        <f t="shared" si="625"/>
        <v>-60</v>
      </c>
      <c r="Z2266" s="24">
        <f t="shared" si="626"/>
        <v>436</v>
      </c>
      <c r="AA2266" s="22">
        <f t="shared" si="631"/>
        <v>2.0793119266055049</v>
      </c>
      <c r="AB2266" s="22">
        <f t="shared" si="630"/>
        <v>24.951743119266059</v>
      </c>
      <c r="AC2266" s="22">
        <f t="shared" si="629"/>
        <v>881.62825688073394</v>
      </c>
      <c r="AD2266" s="22">
        <f t="shared" si="627"/>
        <v>-3.0217431192661479</v>
      </c>
      <c r="AE2266" s="24"/>
      <c r="AF2266" s="4">
        <v>24.951743119266059</v>
      </c>
      <c r="AG2266" s="4">
        <v>0</v>
      </c>
      <c r="AH2266" s="4">
        <f t="shared" si="628"/>
        <v>24.951743119266059</v>
      </c>
    </row>
    <row r="2267" spans="1:34">
      <c r="A2267" s="16" t="s">
        <v>4701</v>
      </c>
      <c r="B2267" s="16" t="s">
        <v>4702</v>
      </c>
      <c r="C2267" s="16" t="s">
        <v>2436</v>
      </c>
      <c r="D2267" s="19">
        <v>41426</v>
      </c>
      <c r="E2267" s="16" t="s">
        <v>111</v>
      </c>
      <c r="F2267" s="20">
        <v>50</v>
      </c>
      <c r="G2267" s="20">
        <v>0</v>
      </c>
      <c r="H2267" s="20">
        <v>40</v>
      </c>
      <c r="I2267" s="20">
        <v>9</v>
      </c>
      <c r="J2267" s="21">
        <f t="shared" si="619"/>
        <v>489</v>
      </c>
      <c r="K2267" s="22">
        <v>311.76</v>
      </c>
      <c r="L2267" s="19">
        <v>44804</v>
      </c>
      <c r="M2267" s="22">
        <v>57.72</v>
      </c>
      <c r="N2267" s="22">
        <v>254.04</v>
      </c>
      <c r="O2267" s="22">
        <f t="shared" si="620"/>
        <v>258.2</v>
      </c>
      <c r="P2267" s="22">
        <v>4.16</v>
      </c>
      <c r="Q2267" s="22">
        <f t="shared" si="621"/>
        <v>0.52</v>
      </c>
      <c r="R2267" s="22">
        <f t="shared" si="622"/>
        <v>2.08</v>
      </c>
      <c r="S2267" s="22">
        <f t="shared" si="623"/>
        <v>251.95999999999998</v>
      </c>
      <c r="U2267" s="22">
        <v>258.2</v>
      </c>
      <c r="V2267" s="23">
        <v>45</v>
      </c>
      <c r="W2267" s="41">
        <v>50</v>
      </c>
      <c r="X2267" s="23">
        <f t="shared" si="624"/>
        <v>-5</v>
      </c>
      <c r="Y2267" s="24">
        <f t="shared" si="625"/>
        <v>-60</v>
      </c>
      <c r="Z2267" s="24">
        <f t="shared" si="626"/>
        <v>437</v>
      </c>
      <c r="AA2267" s="22">
        <f t="shared" si="631"/>
        <v>0.5908466819221968</v>
      </c>
      <c r="AB2267" s="22">
        <f t="shared" si="630"/>
        <v>7.0901601830663612</v>
      </c>
      <c r="AC2267" s="22">
        <f t="shared" si="629"/>
        <v>251.10983981693363</v>
      </c>
      <c r="AD2267" s="22">
        <f t="shared" si="627"/>
        <v>-0.85016018306635033</v>
      </c>
      <c r="AE2267" s="24"/>
      <c r="AF2267" s="4">
        <v>7.0901601830663612</v>
      </c>
      <c r="AG2267" s="4">
        <v>0</v>
      </c>
      <c r="AH2267" s="4">
        <f t="shared" si="628"/>
        <v>7.0901601830663612</v>
      </c>
    </row>
    <row r="2268" spans="1:34">
      <c r="A2268" s="16" t="s">
        <v>4703</v>
      </c>
      <c r="B2268" s="16" t="s">
        <v>4704</v>
      </c>
      <c r="C2268" s="16" t="s">
        <v>2308</v>
      </c>
      <c r="D2268" s="19">
        <v>41456</v>
      </c>
      <c r="E2268" s="16" t="s">
        <v>111</v>
      </c>
      <c r="F2268" s="20">
        <v>50</v>
      </c>
      <c r="G2268" s="20">
        <v>0</v>
      </c>
      <c r="H2268" s="20">
        <v>40</v>
      </c>
      <c r="I2268" s="20">
        <v>10</v>
      </c>
      <c r="J2268" s="21">
        <f t="shared" si="619"/>
        <v>490</v>
      </c>
      <c r="K2268" s="22">
        <v>641.72</v>
      </c>
      <c r="L2268" s="19">
        <v>44804</v>
      </c>
      <c r="M2268" s="22">
        <v>117.7</v>
      </c>
      <c r="N2268" s="22">
        <v>524.02</v>
      </c>
      <c r="O2268" s="22">
        <f t="shared" si="620"/>
        <v>532.57999999999993</v>
      </c>
      <c r="P2268" s="22">
        <v>8.56</v>
      </c>
      <c r="Q2268" s="22">
        <f t="shared" si="621"/>
        <v>1.07</v>
      </c>
      <c r="R2268" s="22">
        <f t="shared" si="622"/>
        <v>4.28</v>
      </c>
      <c r="S2268" s="22">
        <f t="shared" si="623"/>
        <v>519.74</v>
      </c>
      <c r="U2268" s="22">
        <v>532.57999999999993</v>
      </c>
      <c r="V2268" s="23">
        <v>45</v>
      </c>
      <c r="W2268" s="41">
        <v>50</v>
      </c>
      <c r="X2268" s="23">
        <f t="shared" si="624"/>
        <v>-5</v>
      </c>
      <c r="Y2268" s="24">
        <f t="shared" si="625"/>
        <v>-60</v>
      </c>
      <c r="Z2268" s="24">
        <f t="shared" si="626"/>
        <v>438</v>
      </c>
      <c r="AA2268" s="22">
        <f t="shared" si="631"/>
        <v>1.2159360730593605</v>
      </c>
      <c r="AB2268" s="22">
        <f t="shared" si="630"/>
        <v>14.591232876712326</v>
      </c>
      <c r="AC2268" s="22">
        <f t="shared" si="629"/>
        <v>517.98876712328763</v>
      </c>
      <c r="AD2268" s="22">
        <f t="shared" si="627"/>
        <v>-1.751232876712379</v>
      </c>
      <c r="AE2268" s="24"/>
      <c r="AF2268" s="4">
        <v>14.591232876712326</v>
      </c>
      <c r="AG2268" s="4">
        <v>0</v>
      </c>
      <c r="AH2268" s="4">
        <f t="shared" si="628"/>
        <v>14.591232876712326</v>
      </c>
    </row>
    <row r="2269" spans="1:34">
      <c r="A2269" s="16" t="s">
        <v>4705</v>
      </c>
      <c r="B2269" s="16" t="s">
        <v>4706</v>
      </c>
      <c r="C2269" s="16" t="s">
        <v>1736</v>
      </c>
      <c r="D2269" s="19">
        <v>41456</v>
      </c>
      <c r="E2269" s="16" t="s">
        <v>111</v>
      </c>
      <c r="F2269" s="20">
        <v>50</v>
      </c>
      <c r="G2269" s="20">
        <v>0</v>
      </c>
      <c r="H2269" s="20">
        <v>40</v>
      </c>
      <c r="I2269" s="20">
        <v>10</v>
      </c>
      <c r="J2269" s="21">
        <f t="shared" si="619"/>
        <v>490</v>
      </c>
      <c r="K2269" s="22">
        <v>131.52000000000001</v>
      </c>
      <c r="L2269" s="19">
        <v>44804</v>
      </c>
      <c r="M2269" s="22">
        <v>24.12</v>
      </c>
      <c r="N2269" s="22">
        <v>107.4</v>
      </c>
      <c r="O2269" s="22">
        <f t="shared" si="620"/>
        <v>109.15</v>
      </c>
      <c r="P2269" s="22">
        <v>1.75</v>
      </c>
      <c r="Q2269" s="22">
        <f t="shared" si="621"/>
        <v>0.21875</v>
      </c>
      <c r="R2269" s="22">
        <f t="shared" si="622"/>
        <v>0.875</v>
      </c>
      <c r="S2269" s="22">
        <f t="shared" si="623"/>
        <v>106.52500000000001</v>
      </c>
      <c r="U2269" s="22">
        <v>109.15</v>
      </c>
      <c r="V2269" s="23">
        <v>45</v>
      </c>
      <c r="W2269" s="41">
        <v>50</v>
      </c>
      <c r="X2269" s="23">
        <f t="shared" si="624"/>
        <v>-5</v>
      </c>
      <c r="Y2269" s="24">
        <f t="shared" si="625"/>
        <v>-60</v>
      </c>
      <c r="Z2269" s="24">
        <f t="shared" si="626"/>
        <v>438</v>
      </c>
      <c r="AA2269" s="22">
        <f t="shared" si="631"/>
        <v>0.24920091324200916</v>
      </c>
      <c r="AB2269" s="22">
        <f t="shared" si="630"/>
        <v>2.9904109589041097</v>
      </c>
      <c r="AC2269" s="22">
        <f t="shared" si="629"/>
        <v>106.1595890410959</v>
      </c>
      <c r="AD2269" s="22">
        <f t="shared" si="627"/>
        <v>-0.36541095890410702</v>
      </c>
      <c r="AE2269" s="24"/>
      <c r="AF2269" s="4">
        <v>2.9904109589041097</v>
      </c>
      <c r="AG2269" s="4">
        <v>0</v>
      </c>
      <c r="AH2269" s="4">
        <f t="shared" si="628"/>
        <v>2.9904109589041097</v>
      </c>
    </row>
    <row r="2270" spans="1:34">
      <c r="A2270" s="16" t="s">
        <v>4707</v>
      </c>
      <c r="B2270" s="16" t="s">
        <v>4708</v>
      </c>
      <c r="C2270" s="16" t="s">
        <v>1736</v>
      </c>
      <c r="D2270" s="19">
        <v>41365</v>
      </c>
      <c r="E2270" s="16" t="s">
        <v>111</v>
      </c>
      <c r="F2270" s="20">
        <v>50</v>
      </c>
      <c r="G2270" s="20">
        <v>0</v>
      </c>
      <c r="H2270" s="20">
        <v>40</v>
      </c>
      <c r="I2270" s="20">
        <v>7</v>
      </c>
      <c r="J2270" s="21">
        <f t="shared" si="619"/>
        <v>487</v>
      </c>
      <c r="K2270" s="22">
        <v>137.66999999999999</v>
      </c>
      <c r="L2270" s="19">
        <v>44804</v>
      </c>
      <c r="M2270" s="22">
        <v>25.91</v>
      </c>
      <c r="N2270" s="22">
        <v>111.76</v>
      </c>
      <c r="O2270" s="22">
        <f t="shared" si="620"/>
        <v>113.59</v>
      </c>
      <c r="P2270" s="22">
        <v>1.83</v>
      </c>
      <c r="Q2270" s="22">
        <f t="shared" si="621"/>
        <v>0.22875000000000001</v>
      </c>
      <c r="R2270" s="22">
        <f t="shared" si="622"/>
        <v>0.91500000000000004</v>
      </c>
      <c r="S2270" s="22">
        <f t="shared" si="623"/>
        <v>110.845</v>
      </c>
      <c r="U2270" s="22">
        <v>113.59</v>
      </c>
      <c r="V2270" s="23">
        <v>45</v>
      </c>
      <c r="W2270" s="41">
        <v>50</v>
      </c>
      <c r="X2270" s="23">
        <f t="shared" si="624"/>
        <v>-5</v>
      </c>
      <c r="Y2270" s="24">
        <f t="shared" si="625"/>
        <v>-60</v>
      </c>
      <c r="Z2270" s="24">
        <f t="shared" si="626"/>
        <v>435</v>
      </c>
      <c r="AA2270" s="22">
        <f t="shared" si="631"/>
        <v>0.26112643678160918</v>
      </c>
      <c r="AB2270" s="22">
        <f t="shared" si="630"/>
        <v>3.1335172413793102</v>
      </c>
      <c r="AC2270" s="22">
        <f t="shared" si="629"/>
        <v>110.45648275862069</v>
      </c>
      <c r="AD2270" s="22">
        <f t="shared" si="627"/>
        <v>-0.38851724137930432</v>
      </c>
      <c r="AE2270" s="24"/>
      <c r="AF2270" s="4">
        <v>3.1335172413793102</v>
      </c>
      <c r="AG2270" s="4">
        <v>0</v>
      </c>
      <c r="AH2270" s="4">
        <f t="shared" si="628"/>
        <v>3.1335172413793102</v>
      </c>
    </row>
    <row r="2271" spans="1:34">
      <c r="A2271" s="16" t="s">
        <v>4709</v>
      </c>
      <c r="B2271" s="16" t="s">
        <v>4710</v>
      </c>
      <c r="C2271" s="16" t="s">
        <v>2308</v>
      </c>
      <c r="D2271" s="19">
        <v>41487</v>
      </c>
      <c r="E2271" s="16" t="s">
        <v>111</v>
      </c>
      <c r="F2271" s="20">
        <v>50</v>
      </c>
      <c r="G2271" s="20">
        <v>0</v>
      </c>
      <c r="H2271" s="20">
        <v>40</v>
      </c>
      <c r="I2271" s="20">
        <v>11</v>
      </c>
      <c r="J2271" s="21">
        <f t="shared" si="619"/>
        <v>491</v>
      </c>
      <c r="K2271" s="22">
        <v>740.79</v>
      </c>
      <c r="L2271" s="19">
        <v>44804</v>
      </c>
      <c r="M2271" s="22">
        <v>134.62</v>
      </c>
      <c r="N2271" s="22">
        <v>606.16999999999996</v>
      </c>
      <c r="O2271" s="22">
        <f t="shared" si="620"/>
        <v>616.04999999999995</v>
      </c>
      <c r="P2271" s="22">
        <v>9.8800000000000008</v>
      </c>
      <c r="Q2271" s="22">
        <f t="shared" si="621"/>
        <v>1.2350000000000001</v>
      </c>
      <c r="R2271" s="22">
        <f t="shared" si="622"/>
        <v>4.9400000000000004</v>
      </c>
      <c r="S2271" s="22">
        <f t="shared" si="623"/>
        <v>601.2299999999999</v>
      </c>
      <c r="U2271" s="22">
        <v>616.04999999999995</v>
      </c>
      <c r="V2271" s="23">
        <v>45</v>
      </c>
      <c r="W2271" s="41">
        <v>50</v>
      </c>
      <c r="X2271" s="23">
        <f t="shared" si="624"/>
        <v>-5</v>
      </c>
      <c r="Y2271" s="24">
        <f t="shared" si="625"/>
        <v>-60</v>
      </c>
      <c r="Z2271" s="24">
        <f t="shared" si="626"/>
        <v>439</v>
      </c>
      <c r="AA2271" s="22">
        <f t="shared" si="631"/>
        <v>1.4033029612756263</v>
      </c>
      <c r="AB2271" s="22">
        <f t="shared" si="630"/>
        <v>16.839635535307515</v>
      </c>
      <c r="AC2271" s="22">
        <f t="shared" si="629"/>
        <v>599.21036446469247</v>
      </c>
      <c r="AD2271" s="22">
        <f t="shared" si="627"/>
        <v>-2.0196355353074296</v>
      </c>
      <c r="AE2271" s="24"/>
      <c r="AF2271" s="4">
        <v>16.839635535307515</v>
      </c>
      <c r="AG2271" s="4">
        <v>0</v>
      </c>
      <c r="AH2271" s="4">
        <f t="shared" si="628"/>
        <v>16.839635535307515</v>
      </c>
    </row>
    <row r="2272" spans="1:34">
      <c r="A2272" s="16" t="s">
        <v>4711</v>
      </c>
      <c r="B2272" s="16" t="s">
        <v>4712</v>
      </c>
      <c r="C2272" s="16" t="s">
        <v>2308</v>
      </c>
      <c r="D2272" s="19">
        <v>41518</v>
      </c>
      <c r="E2272" s="16" t="s">
        <v>111</v>
      </c>
      <c r="F2272" s="20">
        <v>50</v>
      </c>
      <c r="G2272" s="20">
        <v>0</v>
      </c>
      <c r="H2272" s="20">
        <v>41</v>
      </c>
      <c r="I2272" s="20">
        <v>0</v>
      </c>
      <c r="J2272" s="21">
        <f t="shared" si="619"/>
        <v>492</v>
      </c>
      <c r="K2272" s="22">
        <v>670.32</v>
      </c>
      <c r="L2272" s="19">
        <v>44804</v>
      </c>
      <c r="M2272" s="22">
        <v>120.7</v>
      </c>
      <c r="N2272" s="22">
        <v>549.62</v>
      </c>
      <c r="O2272" s="22">
        <f t="shared" si="620"/>
        <v>558.56000000000006</v>
      </c>
      <c r="P2272" s="22">
        <v>8.94</v>
      </c>
      <c r="Q2272" s="22">
        <f t="shared" si="621"/>
        <v>1.1174999999999999</v>
      </c>
      <c r="R2272" s="22">
        <f t="shared" si="622"/>
        <v>4.47</v>
      </c>
      <c r="S2272" s="22">
        <f t="shared" si="623"/>
        <v>545.15</v>
      </c>
      <c r="U2272" s="22">
        <v>558.56000000000006</v>
      </c>
      <c r="V2272" s="23">
        <v>45</v>
      </c>
      <c r="W2272" s="41">
        <v>50</v>
      </c>
      <c r="X2272" s="23">
        <f t="shared" si="624"/>
        <v>-5</v>
      </c>
      <c r="Y2272" s="24">
        <f t="shared" si="625"/>
        <v>-60</v>
      </c>
      <c r="Z2272" s="24">
        <f t="shared" si="626"/>
        <v>440</v>
      </c>
      <c r="AA2272" s="22">
        <f t="shared" si="631"/>
        <v>1.2694545454545456</v>
      </c>
      <c r="AB2272" s="22">
        <f t="shared" si="630"/>
        <v>15.233454545454547</v>
      </c>
      <c r="AC2272" s="22">
        <f t="shared" si="629"/>
        <v>543.32654545454557</v>
      </c>
      <c r="AD2272" s="22">
        <f t="shared" si="627"/>
        <v>-1.8234545454544104</v>
      </c>
      <c r="AE2272" s="24"/>
      <c r="AF2272" s="4">
        <v>15.233454545454547</v>
      </c>
      <c r="AG2272" s="4">
        <v>0</v>
      </c>
      <c r="AH2272" s="4">
        <f t="shared" si="628"/>
        <v>15.233454545454547</v>
      </c>
    </row>
    <row r="2273" spans="1:34">
      <c r="A2273" s="16" t="s">
        <v>4713</v>
      </c>
      <c r="B2273" s="16" t="s">
        <v>4714</v>
      </c>
      <c r="C2273" s="16" t="s">
        <v>2308</v>
      </c>
      <c r="D2273" s="19">
        <v>41548</v>
      </c>
      <c r="E2273" s="16" t="s">
        <v>111</v>
      </c>
      <c r="F2273" s="20">
        <v>50</v>
      </c>
      <c r="G2273" s="20">
        <v>0</v>
      </c>
      <c r="H2273" s="20">
        <v>41</v>
      </c>
      <c r="I2273" s="20">
        <v>1</v>
      </c>
      <c r="J2273" s="21">
        <f t="shared" si="619"/>
        <v>493</v>
      </c>
      <c r="K2273" s="22">
        <v>537.16</v>
      </c>
      <c r="L2273" s="19">
        <v>44804</v>
      </c>
      <c r="M2273" s="22">
        <v>95.78</v>
      </c>
      <c r="N2273" s="22">
        <v>441.38</v>
      </c>
      <c r="O2273" s="22">
        <f t="shared" si="620"/>
        <v>448.54</v>
      </c>
      <c r="P2273" s="22">
        <v>7.16</v>
      </c>
      <c r="Q2273" s="22">
        <f t="shared" si="621"/>
        <v>0.89500000000000002</v>
      </c>
      <c r="R2273" s="22">
        <f t="shared" si="622"/>
        <v>3.58</v>
      </c>
      <c r="S2273" s="22">
        <f t="shared" si="623"/>
        <v>437.8</v>
      </c>
      <c r="U2273" s="22">
        <v>448.54</v>
      </c>
      <c r="V2273" s="23">
        <v>45</v>
      </c>
      <c r="W2273" s="41">
        <v>50</v>
      </c>
      <c r="X2273" s="23">
        <f t="shared" si="624"/>
        <v>-5</v>
      </c>
      <c r="Y2273" s="24">
        <f t="shared" si="625"/>
        <v>-60</v>
      </c>
      <c r="Z2273" s="24">
        <f t="shared" si="626"/>
        <v>441</v>
      </c>
      <c r="AA2273" s="22">
        <f t="shared" si="631"/>
        <v>1.0170975056689342</v>
      </c>
      <c r="AB2273" s="22">
        <f t="shared" si="630"/>
        <v>12.205170068027211</v>
      </c>
      <c r="AC2273" s="22">
        <f t="shared" si="629"/>
        <v>436.33482993197282</v>
      </c>
      <c r="AD2273" s="22">
        <f t="shared" si="627"/>
        <v>-1.4651700680271915</v>
      </c>
      <c r="AE2273" s="24"/>
      <c r="AF2273" s="4">
        <v>12.205170068027211</v>
      </c>
      <c r="AG2273" s="4">
        <v>0</v>
      </c>
      <c r="AH2273" s="4">
        <f t="shared" si="628"/>
        <v>12.205170068027211</v>
      </c>
    </row>
    <row r="2274" spans="1:34">
      <c r="A2274" s="16" t="s">
        <v>4715</v>
      </c>
      <c r="B2274" s="16" t="s">
        <v>4716</v>
      </c>
      <c r="C2274" s="16" t="s">
        <v>2776</v>
      </c>
      <c r="D2274" s="19">
        <v>41548</v>
      </c>
      <c r="E2274" s="16" t="s">
        <v>111</v>
      </c>
      <c r="F2274" s="20">
        <v>50</v>
      </c>
      <c r="G2274" s="20">
        <v>0</v>
      </c>
      <c r="H2274" s="20">
        <v>41</v>
      </c>
      <c r="I2274" s="20">
        <v>1</v>
      </c>
      <c r="J2274" s="21">
        <f t="shared" si="619"/>
        <v>493</v>
      </c>
      <c r="K2274" s="22">
        <v>175.31</v>
      </c>
      <c r="L2274" s="19">
        <v>44804</v>
      </c>
      <c r="M2274" s="22">
        <v>31.29</v>
      </c>
      <c r="N2274" s="22">
        <v>144.02000000000001</v>
      </c>
      <c r="O2274" s="22">
        <f t="shared" si="620"/>
        <v>146.36000000000001</v>
      </c>
      <c r="P2274" s="22">
        <v>2.34</v>
      </c>
      <c r="Q2274" s="22">
        <f t="shared" si="621"/>
        <v>0.29249999999999998</v>
      </c>
      <c r="R2274" s="22">
        <f t="shared" si="622"/>
        <v>1.17</v>
      </c>
      <c r="S2274" s="22">
        <f t="shared" si="623"/>
        <v>142.85000000000002</v>
      </c>
      <c r="U2274" s="22">
        <v>146.36000000000001</v>
      </c>
      <c r="V2274" s="23">
        <v>45</v>
      </c>
      <c r="W2274" s="41">
        <v>50</v>
      </c>
      <c r="X2274" s="23">
        <f t="shared" si="624"/>
        <v>-5</v>
      </c>
      <c r="Y2274" s="24">
        <f t="shared" si="625"/>
        <v>-60</v>
      </c>
      <c r="Z2274" s="24">
        <f t="shared" si="626"/>
        <v>441</v>
      </c>
      <c r="AA2274" s="22">
        <f t="shared" si="631"/>
        <v>0.33188208616780046</v>
      </c>
      <c r="AB2274" s="22">
        <f t="shared" si="630"/>
        <v>3.9825850340136055</v>
      </c>
      <c r="AC2274" s="22">
        <f t="shared" si="629"/>
        <v>142.37741496598642</v>
      </c>
      <c r="AD2274" s="22">
        <f t="shared" si="627"/>
        <v>-0.47258503401360485</v>
      </c>
      <c r="AE2274" s="24"/>
      <c r="AF2274" s="4">
        <v>3.9825850340136055</v>
      </c>
      <c r="AG2274" s="4">
        <v>0</v>
      </c>
      <c r="AH2274" s="4">
        <f t="shared" si="628"/>
        <v>3.9825850340136055</v>
      </c>
    </row>
    <row r="2275" spans="1:34">
      <c r="A2275" s="16" t="s">
        <v>4717</v>
      </c>
      <c r="B2275" s="16" t="s">
        <v>4718</v>
      </c>
      <c r="C2275" s="16" t="s">
        <v>2308</v>
      </c>
      <c r="D2275" s="19">
        <v>41579</v>
      </c>
      <c r="E2275" s="16" t="s">
        <v>111</v>
      </c>
      <c r="F2275" s="20">
        <v>50</v>
      </c>
      <c r="G2275" s="20">
        <v>0</v>
      </c>
      <c r="H2275" s="20">
        <v>41</v>
      </c>
      <c r="I2275" s="20">
        <v>2</v>
      </c>
      <c r="J2275" s="21">
        <f t="shared" si="619"/>
        <v>494</v>
      </c>
      <c r="K2275" s="22">
        <v>666.01</v>
      </c>
      <c r="L2275" s="19">
        <v>44804</v>
      </c>
      <c r="M2275" s="22">
        <v>117.66</v>
      </c>
      <c r="N2275" s="22">
        <v>548.35</v>
      </c>
      <c r="O2275" s="22">
        <f t="shared" si="620"/>
        <v>557.23</v>
      </c>
      <c r="P2275" s="22">
        <v>8.8800000000000008</v>
      </c>
      <c r="Q2275" s="22">
        <f t="shared" si="621"/>
        <v>1.1100000000000001</v>
      </c>
      <c r="R2275" s="22">
        <f t="shared" si="622"/>
        <v>4.4400000000000004</v>
      </c>
      <c r="S2275" s="22">
        <f t="shared" si="623"/>
        <v>543.91</v>
      </c>
      <c r="U2275" s="22">
        <v>557.23</v>
      </c>
      <c r="V2275" s="23">
        <v>45</v>
      </c>
      <c r="W2275" s="41">
        <v>50</v>
      </c>
      <c r="X2275" s="23">
        <f t="shared" si="624"/>
        <v>-5</v>
      </c>
      <c r="Y2275" s="24">
        <f t="shared" si="625"/>
        <v>-60</v>
      </c>
      <c r="Z2275" s="24">
        <f t="shared" si="626"/>
        <v>442</v>
      </c>
      <c r="AA2275" s="22">
        <f t="shared" si="631"/>
        <v>1.2607013574660635</v>
      </c>
      <c r="AB2275" s="22">
        <f t="shared" si="630"/>
        <v>15.128416289592762</v>
      </c>
      <c r="AC2275" s="22">
        <f t="shared" si="629"/>
        <v>542.10158371040723</v>
      </c>
      <c r="AD2275" s="22">
        <f t="shared" si="627"/>
        <v>-1.808416289592742</v>
      </c>
      <c r="AE2275" s="24"/>
      <c r="AF2275" s="4">
        <v>15.128416289592762</v>
      </c>
      <c r="AG2275" s="4">
        <v>0</v>
      </c>
      <c r="AH2275" s="4">
        <f t="shared" si="628"/>
        <v>15.128416289592762</v>
      </c>
    </row>
    <row r="2276" spans="1:34">
      <c r="A2276" s="16" t="s">
        <v>4719</v>
      </c>
      <c r="B2276" s="16" t="s">
        <v>4720</v>
      </c>
      <c r="C2276" s="16" t="s">
        <v>2308</v>
      </c>
      <c r="D2276" s="19">
        <v>41609</v>
      </c>
      <c r="E2276" s="16" t="s">
        <v>111</v>
      </c>
      <c r="F2276" s="20">
        <v>50</v>
      </c>
      <c r="G2276" s="20">
        <v>0</v>
      </c>
      <c r="H2276" s="20">
        <v>41</v>
      </c>
      <c r="I2276" s="20">
        <v>3</v>
      </c>
      <c r="J2276" s="21">
        <f t="shared" si="619"/>
        <v>495</v>
      </c>
      <c r="K2276" s="22">
        <v>1144.53</v>
      </c>
      <c r="L2276" s="19">
        <v>44804</v>
      </c>
      <c r="M2276" s="22">
        <v>200.3</v>
      </c>
      <c r="N2276" s="22">
        <v>944.23</v>
      </c>
      <c r="O2276" s="22">
        <f t="shared" si="620"/>
        <v>959.49</v>
      </c>
      <c r="P2276" s="22">
        <v>15.26</v>
      </c>
      <c r="Q2276" s="22">
        <f t="shared" si="621"/>
        <v>1.9075</v>
      </c>
      <c r="R2276" s="22">
        <f t="shared" si="622"/>
        <v>7.63</v>
      </c>
      <c r="S2276" s="22">
        <f t="shared" si="623"/>
        <v>936.6</v>
      </c>
      <c r="U2276" s="22">
        <v>959.49</v>
      </c>
      <c r="V2276" s="23">
        <v>45</v>
      </c>
      <c r="W2276" s="41">
        <v>50</v>
      </c>
      <c r="X2276" s="23">
        <f t="shared" si="624"/>
        <v>-5</v>
      </c>
      <c r="Y2276" s="24">
        <f t="shared" si="625"/>
        <v>-60</v>
      </c>
      <c r="Z2276" s="24">
        <f t="shared" si="626"/>
        <v>443</v>
      </c>
      <c r="AA2276" s="22">
        <f t="shared" si="631"/>
        <v>2.1658916478555303</v>
      </c>
      <c r="AB2276" s="22">
        <f t="shared" si="630"/>
        <v>25.990699774266364</v>
      </c>
      <c r="AC2276" s="22">
        <f t="shared" si="629"/>
        <v>933.49930022573369</v>
      </c>
      <c r="AD2276" s="22">
        <f t="shared" si="627"/>
        <v>-3.1006997742663316</v>
      </c>
      <c r="AE2276" s="24"/>
      <c r="AF2276" s="4">
        <v>25.990699774266364</v>
      </c>
      <c r="AG2276" s="4">
        <v>0</v>
      </c>
      <c r="AH2276" s="4">
        <f t="shared" si="628"/>
        <v>25.990699774266364</v>
      </c>
    </row>
    <row r="2277" spans="1:34">
      <c r="A2277" s="16" t="s">
        <v>4721</v>
      </c>
      <c r="B2277" s="16" t="s">
        <v>4722</v>
      </c>
      <c r="C2277" s="16" t="s">
        <v>2785</v>
      </c>
      <c r="D2277" s="19">
        <v>41640</v>
      </c>
      <c r="E2277" s="16" t="s">
        <v>111</v>
      </c>
      <c r="F2277" s="20">
        <v>50</v>
      </c>
      <c r="G2277" s="20">
        <v>0</v>
      </c>
      <c r="H2277" s="20">
        <v>41</v>
      </c>
      <c r="I2277" s="20">
        <v>4</v>
      </c>
      <c r="J2277" s="21">
        <f t="shared" si="619"/>
        <v>496</v>
      </c>
      <c r="K2277" s="22">
        <v>26.83</v>
      </c>
      <c r="L2277" s="19">
        <v>44804</v>
      </c>
      <c r="M2277" s="22">
        <v>4.6900000000000004</v>
      </c>
      <c r="N2277" s="22">
        <v>22.14</v>
      </c>
      <c r="O2277" s="22">
        <f t="shared" si="620"/>
        <v>22.5</v>
      </c>
      <c r="P2277" s="22">
        <v>0.36</v>
      </c>
      <c r="Q2277" s="22">
        <f t="shared" si="621"/>
        <v>4.4999999999999998E-2</v>
      </c>
      <c r="R2277" s="22">
        <f t="shared" si="622"/>
        <v>0.18</v>
      </c>
      <c r="S2277" s="22">
        <f t="shared" si="623"/>
        <v>21.96</v>
      </c>
      <c r="U2277" s="22">
        <v>22.5</v>
      </c>
      <c r="V2277" s="23">
        <v>45</v>
      </c>
      <c r="W2277" s="41">
        <v>50</v>
      </c>
      <c r="X2277" s="23">
        <f t="shared" si="624"/>
        <v>-5</v>
      </c>
      <c r="Y2277" s="24">
        <f t="shared" si="625"/>
        <v>-60</v>
      </c>
      <c r="Z2277" s="24">
        <f t="shared" si="626"/>
        <v>444</v>
      </c>
      <c r="AA2277" s="22">
        <f t="shared" si="631"/>
        <v>5.0675675675675678E-2</v>
      </c>
      <c r="AB2277" s="22">
        <f t="shared" si="630"/>
        <v>0.60810810810810811</v>
      </c>
      <c r="AC2277" s="22">
        <f t="shared" si="629"/>
        <v>21.891891891891891</v>
      </c>
      <c r="AD2277" s="22">
        <f t="shared" si="627"/>
        <v>-6.8108108108109633E-2</v>
      </c>
      <c r="AE2277" s="24"/>
      <c r="AF2277" s="4">
        <v>0.60810810810810811</v>
      </c>
      <c r="AG2277" s="4">
        <v>0</v>
      </c>
      <c r="AH2277" s="4">
        <f t="shared" si="628"/>
        <v>0.60810810810810811</v>
      </c>
    </row>
    <row r="2278" spans="1:34">
      <c r="A2278" s="16" t="s">
        <v>4723</v>
      </c>
      <c r="B2278" s="16" t="s">
        <v>515</v>
      </c>
      <c r="C2278" s="16" t="s">
        <v>2308</v>
      </c>
      <c r="D2278" s="19">
        <v>41699</v>
      </c>
      <c r="E2278" s="16" t="s">
        <v>111</v>
      </c>
      <c r="F2278" s="20">
        <v>50</v>
      </c>
      <c r="G2278" s="20">
        <v>0</v>
      </c>
      <c r="H2278" s="20">
        <v>41</v>
      </c>
      <c r="I2278" s="20">
        <v>6</v>
      </c>
      <c r="J2278" s="21">
        <f t="shared" si="619"/>
        <v>498</v>
      </c>
      <c r="K2278" s="22">
        <v>270.63</v>
      </c>
      <c r="L2278" s="19">
        <v>44804</v>
      </c>
      <c r="M2278" s="22">
        <v>45.98</v>
      </c>
      <c r="N2278" s="22">
        <v>224.65</v>
      </c>
      <c r="O2278" s="22">
        <f t="shared" si="620"/>
        <v>228.25</v>
      </c>
      <c r="P2278" s="22">
        <v>3.6</v>
      </c>
      <c r="Q2278" s="22">
        <f t="shared" si="621"/>
        <v>0.45</v>
      </c>
      <c r="R2278" s="22">
        <f t="shared" si="622"/>
        <v>1.8</v>
      </c>
      <c r="S2278" s="22">
        <f t="shared" si="623"/>
        <v>222.85</v>
      </c>
      <c r="U2278" s="22">
        <v>228.25</v>
      </c>
      <c r="V2278" s="23">
        <v>45</v>
      </c>
      <c r="W2278" s="41">
        <v>50</v>
      </c>
      <c r="X2278" s="23">
        <f t="shared" si="624"/>
        <v>-5</v>
      </c>
      <c r="Y2278" s="24">
        <f t="shared" si="625"/>
        <v>-60</v>
      </c>
      <c r="Z2278" s="24">
        <f t="shared" si="626"/>
        <v>446</v>
      </c>
      <c r="AA2278" s="22">
        <f t="shared" si="631"/>
        <v>0.51177130044843044</v>
      </c>
      <c r="AB2278" s="22">
        <f t="shared" si="630"/>
        <v>6.1412556053811649</v>
      </c>
      <c r="AC2278" s="22">
        <f t="shared" si="629"/>
        <v>222.10874439461884</v>
      </c>
      <c r="AD2278" s="22">
        <f t="shared" si="627"/>
        <v>-0.74125560538115565</v>
      </c>
      <c r="AE2278" s="24"/>
      <c r="AF2278" s="4">
        <v>6.1412556053811649</v>
      </c>
      <c r="AG2278" s="4">
        <v>0</v>
      </c>
      <c r="AH2278" s="4">
        <f t="shared" si="628"/>
        <v>6.1412556053811649</v>
      </c>
    </row>
    <row r="2279" spans="1:34">
      <c r="A2279" s="16" t="s">
        <v>4724</v>
      </c>
      <c r="B2279" s="16" t="s">
        <v>515</v>
      </c>
      <c r="C2279" s="16" t="s">
        <v>2794</v>
      </c>
      <c r="D2279" s="19">
        <v>41760</v>
      </c>
      <c r="E2279" s="16" t="s">
        <v>111</v>
      </c>
      <c r="F2279" s="20">
        <v>50</v>
      </c>
      <c r="G2279" s="20">
        <v>0</v>
      </c>
      <c r="H2279" s="20">
        <v>41</v>
      </c>
      <c r="I2279" s="20">
        <v>8</v>
      </c>
      <c r="J2279" s="21">
        <f t="shared" si="619"/>
        <v>500</v>
      </c>
      <c r="K2279" s="22">
        <v>840.03</v>
      </c>
      <c r="L2279" s="19">
        <v>44804</v>
      </c>
      <c r="M2279" s="22">
        <v>140</v>
      </c>
      <c r="N2279" s="22">
        <v>700.03</v>
      </c>
      <c r="O2279" s="22">
        <f t="shared" si="620"/>
        <v>711.23</v>
      </c>
      <c r="P2279" s="22">
        <v>11.2</v>
      </c>
      <c r="Q2279" s="22">
        <f t="shared" si="621"/>
        <v>1.4</v>
      </c>
      <c r="R2279" s="22">
        <f t="shared" si="622"/>
        <v>5.6</v>
      </c>
      <c r="S2279" s="22">
        <f t="shared" si="623"/>
        <v>694.43</v>
      </c>
      <c r="U2279" s="22">
        <v>711.23</v>
      </c>
      <c r="V2279" s="23">
        <v>45</v>
      </c>
      <c r="W2279" s="41">
        <v>50</v>
      </c>
      <c r="X2279" s="23">
        <f t="shared" si="624"/>
        <v>-5</v>
      </c>
      <c r="Y2279" s="24">
        <f t="shared" si="625"/>
        <v>-60</v>
      </c>
      <c r="Z2279" s="24">
        <f t="shared" si="626"/>
        <v>448</v>
      </c>
      <c r="AA2279" s="22">
        <f t="shared" si="631"/>
        <v>1.5875669642857144</v>
      </c>
      <c r="AB2279" s="22">
        <f t="shared" si="630"/>
        <v>19.050803571428574</v>
      </c>
      <c r="AC2279" s="22">
        <f t="shared" si="629"/>
        <v>692.17919642857146</v>
      </c>
      <c r="AD2279" s="22">
        <f t="shared" si="627"/>
        <v>-2.2508035714284915</v>
      </c>
      <c r="AE2279" s="24"/>
      <c r="AF2279" s="4">
        <v>19.050803571428574</v>
      </c>
      <c r="AG2279" s="4">
        <v>0</v>
      </c>
      <c r="AH2279" s="4">
        <f t="shared" si="628"/>
        <v>19.050803571428574</v>
      </c>
    </row>
    <row r="2280" spans="1:34">
      <c r="A2280" s="16" t="s">
        <v>4725</v>
      </c>
      <c r="B2280" s="16" t="s">
        <v>515</v>
      </c>
      <c r="C2280" s="16" t="s">
        <v>2796</v>
      </c>
      <c r="D2280" s="19">
        <v>41760</v>
      </c>
      <c r="E2280" s="16" t="s">
        <v>111</v>
      </c>
      <c r="F2280" s="20">
        <v>50</v>
      </c>
      <c r="G2280" s="20">
        <v>0</v>
      </c>
      <c r="H2280" s="20">
        <v>41</v>
      </c>
      <c r="I2280" s="20">
        <v>8</v>
      </c>
      <c r="J2280" s="21">
        <f t="shared" si="619"/>
        <v>500</v>
      </c>
      <c r="K2280" s="22">
        <v>461.73</v>
      </c>
      <c r="L2280" s="19">
        <v>44804</v>
      </c>
      <c r="M2280" s="22">
        <v>77</v>
      </c>
      <c r="N2280" s="22">
        <v>384.73</v>
      </c>
      <c r="O2280" s="22">
        <f t="shared" si="620"/>
        <v>390.89000000000004</v>
      </c>
      <c r="P2280" s="22">
        <v>6.16</v>
      </c>
      <c r="Q2280" s="22">
        <f t="shared" si="621"/>
        <v>0.77</v>
      </c>
      <c r="R2280" s="22">
        <f t="shared" si="622"/>
        <v>3.08</v>
      </c>
      <c r="S2280" s="22">
        <f t="shared" si="623"/>
        <v>381.65000000000003</v>
      </c>
      <c r="U2280" s="22">
        <v>390.89000000000004</v>
      </c>
      <c r="V2280" s="23">
        <v>45</v>
      </c>
      <c r="W2280" s="41">
        <v>50</v>
      </c>
      <c r="X2280" s="23">
        <f t="shared" si="624"/>
        <v>-5</v>
      </c>
      <c r="Y2280" s="24">
        <f t="shared" si="625"/>
        <v>-60</v>
      </c>
      <c r="Z2280" s="24">
        <f t="shared" si="626"/>
        <v>448</v>
      </c>
      <c r="AA2280" s="22">
        <f t="shared" si="631"/>
        <v>0.87252232142857156</v>
      </c>
      <c r="AB2280" s="22">
        <f t="shared" si="630"/>
        <v>10.470267857142858</v>
      </c>
      <c r="AC2280" s="22">
        <f t="shared" si="629"/>
        <v>380.41973214285719</v>
      </c>
      <c r="AD2280" s="22">
        <f t="shared" si="627"/>
        <v>-1.2302678571428487</v>
      </c>
      <c r="AE2280" s="24"/>
      <c r="AF2280" s="4">
        <v>10.470267857142858</v>
      </c>
      <c r="AG2280" s="4">
        <v>0</v>
      </c>
      <c r="AH2280" s="4">
        <f t="shared" si="628"/>
        <v>10.470267857142858</v>
      </c>
    </row>
    <row r="2281" spans="1:34">
      <c r="A2281" s="16" t="s">
        <v>4726</v>
      </c>
      <c r="B2281" s="16" t="s">
        <v>515</v>
      </c>
      <c r="C2281" s="16" t="s">
        <v>2794</v>
      </c>
      <c r="D2281" s="19">
        <v>41791</v>
      </c>
      <c r="E2281" s="16" t="s">
        <v>111</v>
      </c>
      <c r="F2281" s="20">
        <v>50</v>
      </c>
      <c r="G2281" s="20">
        <v>0</v>
      </c>
      <c r="H2281" s="20">
        <v>41</v>
      </c>
      <c r="I2281" s="20">
        <v>9</v>
      </c>
      <c r="J2281" s="21">
        <f t="shared" si="619"/>
        <v>501</v>
      </c>
      <c r="K2281" s="22">
        <v>862.18</v>
      </c>
      <c r="L2281" s="19">
        <v>44804</v>
      </c>
      <c r="M2281" s="22">
        <v>142.22999999999999</v>
      </c>
      <c r="N2281" s="22">
        <v>719.95</v>
      </c>
      <c r="O2281" s="22">
        <f t="shared" si="620"/>
        <v>731.44</v>
      </c>
      <c r="P2281" s="22">
        <v>11.49</v>
      </c>
      <c r="Q2281" s="22">
        <f t="shared" si="621"/>
        <v>1.43625</v>
      </c>
      <c r="R2281" s="22">
        <f t="shared" si="622"/>
        <v>5.7450000000000001</v>
      </c>
      <c r="S2281" s="22">
        <f t="shared" si="623"/>
        <v>714.20500000000004</v>
      </c>
      <c r="U2281" s="22">
        <v>731.44</v>
      </c>
      <c r="V2281" s="23">
        <v>45</v>
      </c>
      <c r="W2281" s="41">
        <v>50</v>
      </c>
      <c r="X2281" s="23">
        <f t="shared" si="624"/>
        <v>-5</v>
      </c>
      <c r="Y2281" s="24">
        <f t="shared" si="625"/>
        <v>-60</v>
      </c>
      <c r="Z2281" s="24">
        <f t="shared" si="626"/>
        <v>449</v>
      </c>
      <c r="AA2281" s="22">
        <f t="shared" si="631"/>
        <v>1.6290423162583521</v>
      </c>
      <c r="AB2281" s="22">
        <f t="shared" si="630"/>
        <v>19.548507795100225</v>
      </c>
      <c r="AC2281" s="22">
        <f t="shared" si="629"/>
        <v>711.89149220489981</v>
      </c>
      <c r="AD2281" s="22">
        <f t="shared" si="627"/>
        <v>-2.3135077951002359</v>
      </c>
      <c r="AE2281" s="24"/>
      <c r="AF2281" s="4">
        <v>19.548507795100225</v>
      </c>
      <c r="AG2281" s="4">
        <v>0</v>
      </c>
      <c r="AH2281" s="4">
        <f t="shared" si="628"/>
        <v>19.548507795100225</v>
      </c>
    </row>
    <row r="2282" spans="1:34">
      <c r="A2282" s="16" t="s">
        <v>4727</v>
      </c>
      <c r="B2282" s="16" t="s">
        <v>515</v>
      </c>
      <c r="C2282" s="16" t="s">
        <v>2794</v>
      </c>
      <c r="D2282" s="19">
        <v>41821</v>
      </c>
      <c r="E2282" s="16" t="s">
        <v>111</v>
      </c>
      <c r="F2282" s="20">
        <v>50</v>
      </c>
      <c r="G2282" s="20">
        <v>0</v>
      </c>
      <c r="H2282" s="20">
        <v>41</v>
      </c>
      <c r="I2282" s="20">
        <v>10</v>
      </c>
      <c r="J2282" s="21">
        <f t="shared" si="619"/>
        <v>502</v>
      </c>
      <c r="K2282" s="22">
        <v>929.19</v>
      </c>
      <c r="L2282" s="19">
        <v>44804</v>
      </c>
      <c r="M2282" s="22">
        <v>151.72999999999999</v>
      </c>
      <c r="N2282" s="22">
        <v>777.46</v>
      </c>
      <c r="O2282" s="22">
        <f t="shared" si="620"/>
        <v>789.84</v>
      </c>
      <c r="P2282" s="22">
        <v>12.38</v>
      </c>
      <c r="Q2282" s="22">
        <f t="shared" si="621"/>
        <v>1.5475000000000001</v>
      </c>
      <c r="R2282" s="22">
        <f t="shared" si="622"/>
        <v>6.19</v>
      </c>
      <c r="S2282" s="22">
        <f t="shared" si="623"/>
        <v>771.27</v>
      </c>
      <c r="U2282" s="22">
        <v>789.84</v>
      </c>
      <c r="V2282" s="23">
        <v>45</v>
      </c>
      <c r="W2282" s="41">
        <v>50</v>
      </c>
      <c r="X2282" s="23">
        <f t="shared" si="624"/>
        <v>-5</v>
      </c>
      <c r="Y2282" s="24">
        <f t="shared" si="625"/>
        <v>-60</v>
      </c>
      <c r="Z2282" s="24">
        <f t="shared" si="626"/>
        <v>450</v>
      </c>
      <c r="AA2282" s="22">
        <f t="shared" si="631"/>
        <v>1.7552000000000001</v>
      </c>
      <c r="AB2282" s="22">
        <f t="shared" si="630"/>
        <v>21.0624</v>
      </c>
      <c r="AC2282" s="22">
        <f t="shared" si="629"/>
        <v>768.77760000000001</v>
      </c>
      <c r="AD2282" s="22">
        <f t="shared" si="627"/>
        <v>-2.4923999999999751</v>
      </c>
      <c r="AE2282" s="24"/>
      <c r="AF2282" s="4">
        <v>21.0624</v>
      </c>
      <c r="AG2282" s="4">
        <v>0</v>
      </c>
      <c r="AH2282" s="4">
        <f t="shared" si="628"/>
        <v>21.0624</v>
      </c>
    </row>
    <row r="2283" spans="1:34">
      <c r="A2283" s="16" t="s">
        <v>4728</v>
      </c>
      <c r="B2283" s="16" t="s">
        <v>515</v>
      </c>
      <c r="C2283" s="16" t="s">
        <v>2800</v>
      </c>
      <c r="D2283" s="19">
        <v>41821</v>
      </c>
      <c r="E2283" s="16" t="s">
        <v>111</v>
      </c>
      <c r="F2283" s="20">
        <v>50</v>
      </c>
      <c r="G2283" s="20">
        <v>0</v>
      </c>
      <c r="H2283" s="20">
        <v>41</v>
      </c>
      <c r="I2283" s="20">
        <v>10</v>
      </c>
      <c r="J2283" s="21">
        <f t="shared" si="619"/>
        <v>502</v>
      </c>
      <c r="K2283" s="22">
        <v>7117.23</v>
      </c>
      <c r="L2283" s="19">
        <v>44804</v>
      </c>
      <c r="M2283" s="22">
        <v>1162.52</v>
      </c>
      <c r="N2283" s="22">
        <v>5954.71</v>
      </c>
      <c r="O2283" s="22">
        <f t="shared" si="620"/>
        <v>6049.61</v>
      </c>
      <c r="P2283" s="22">
        <v>94.9</v>
      </c>
      <c r="Q2283" s="22">
        <f t="shared" si="621"/>
        <v>11.862500000000001</v>
      </c>
      <c r="R2283" s="22">
        <f t="shared" si="622"/>
        <v>47.45</v>
      </c>
      <c r="S2283" s="22">
        <f t="shared" si="623"/>
        <v>5907.26</v>
      </c>
      <c r="U2283" s="22">
        <v>6049.61</v>
      </c>
      <c r="V2283" s="23">
        <v>45</v>
      </c>
      <c r="W2283" s="41">
        <v>50</v>
      </c>
      <c r="X2283" s="23">
        <f t="shared" si="624"/>
        <v>-5</v>
      </c>
      <c r="Y2283" s="24">
        <f t="shared" si="625"/>
        <v>-60</v>
      </c>
      <c r="Z2283" s="24">
        <f t="shared" si="626"/>
        <v>450</v>
      </c>
      <c r="AA2283" s="22">
        <f t="shared" si="631"/>
        <v>13.443577777777778</v>
      </c>
      <c r="AB2283" s="22">
        <f t="shared" si="630"/>
        <v>161.32293333333334</v>
      </c>
      <c r="AC2283" s="22">
        <f t="shared" si="629"/>
        <v>5888.2870666666668</v>
      </c>
      <c r="AD2283" s="22">
        <f t="shared" si="627"/>
        <v>-18.972933333333458</v>
      </c>
      <c r="AE2283" s="24"/>
      <c r="AF2283" s="4">
        <v>161.32293333333334</v>
      </c>
      <c r="AG2283" s="4">
        <v>0</v>
      </c>
      <c r="AH2283" s="4">
        <f t="shared" si="628"/>
        <v>161.32293333333334</v>
      </c>
    </row>
    <row r="2284" spans="1:34">
      <c r="A2284" s="16" t="s">
        <v>4729</v>
      </c>
      <c r="B2284" s="16" t="s">
        <v>515</v>
      </c>
      <c r="C2284" s="16" t="s">
        <v>2794</v>
      </c>
      <c r="D2284" s="19">
        <v>41852</v>
      </c>
      <c r="E2284" s="16" t="s">
        <v>111</v>
      </c>
      <c r="F2284" s="20">
        <v>50</v>
      </c>
      <c r="G2284" s="20">
        <v>0</v>
      </c>
      <c r="H2284" s="20">
        <v>41</v>
      </c>
      <c r="I2284" s="20">
        <v>11</v>
      </c>
      <c r="J2284" s="21">
        <f t="shared" si="619"/>
        <v>503</v>
      </c>
      <c r="K2284" s="22">
        <v>1293.83</v>
      </c>
      <c r="L2284" s="19">
        <v>44804</v>
      </c>
      <c r="M2284" s="22">
        <v>209.19</v>
      </c>
      <c r="N2284" s="22">
        <v>1084.6400000000001</v>
      </c>
      <c r="O2284" s="22">
        <f t="shared" si="620"/>
        <v>1101.8900000000001</v>
      </c>
      <c r="P2284" s="22">
        <v>17.25</v>
      </c>
      <c r="Q2284" s="22">
        <f t="shared" si="621"/>
        <v>2.15625</v>
      </c>
      <c r="R2284" s="22">
        <f t="shared" si="622"/>
        <v>8.625</v>
      </c>
      <c r="S2284" s="22">
        <f t="shared" si="623"/>
        <v>1076.0150000000001</v>
      </c>
      <c r="U2284" s="22">
        <v>1101.8900000000001</v>
      </c>
      <c r="V2284" s="23">
        <v>45</v>
      </c>
      <c r="W2284" s="41">
        <v>50</v>
      </c>
      <c r="X2284" s="23">
        <f t="shared" si="624"/>
        <v>-5</v>
      </c>
      <c r="Y2284" s="24">
        <f t="shared" si="625"/>
        <v>-60</v>
      </c>
      <c r="Z2284" s="24">
        <f t="shared" si="626"/>
        <v>451</v>
      </c>
      <c r="AA2284" s="22">
        <f t="shared" si="631"/>
        <v>2.4432150776053216</v>
      </c>
      <c r="AB2284" s="22">
        <f t="shared" si="630"/>
        <v>29.31858093126386</v>
      </c>
      <c r="AC2284" s="22">
        <f t="shared" si="629"/>
        <v>1072.5714190687363</v>
      </c>
      <c r="AD2284" s="22">
        <f t="shared" si="627"/>
        <v>-3.4435809312637957</v>
      </c>
      <c r="AE2284" s="24"/>
      <c r="AF2284" s="4">
        <v>29.31858093126386</v>
      </c>
      <c r="AG2284" s="4">
        <v>0</v>
      </c>
      <c r="AH2284" s="4">
        <f t="shared" si="628"/>
        <v>29.31858093126386</v>
      </c>
    </row>
    <row r="2285" spans="1:34">
      <c r="A2285" s="16" t="s">
        <v>4730</v>
      </c>
      <c r="B2285" s="16" t="s">
        <v>515</v>
      </c>
      <c r="C2285" s="16" t="s">
        <v>2794</v>
      </c>
      <c r="D2285" s="19">
        <v>41883</v>
      </c>
      <c r="E2285" s="16" t="s">
        <v>111</v>
      </c>
      <c r="F2285" s="20">
        <v>50</v>
      </c>
      <c r="G2285" s="20">
        <v>0</v>
      </c>
      <c r="H2285" s="20">
        <v>42</v>
      </c>
      <c r="I2285" s="20">
        <v>0</v>
      </c>
      <c r="J2285" s="21">
        <f t="shared" si="619"/>
        <v>504</v>
      </c>
      <c r="K2285" s="22">
        <v>2350.86</v>
      </c>
      <c r="L2285" s="19">
        <v>44804</v>
      </c>
      <c r="M2285" s="22">
        <v>376.15</v>
      </c>
      <c r="N2285" s="22">
        <v>1974.71</v>
      </c>
      <c r="O2285" s="22">
        <f t="shared" si="620"/>
        <v>2006.05</v>
      </c>
      <c r="P2285" s="22">
        <v>31.34</v>
      </c>
      <c r="Q2285" s="22">
        <f t="shared" si="621"/>
        <v>3.9175</v>
      </c>
      <c r="R2285" s="22">
        <f t="shared" si="622"/>
        <v>15.67</v>
      </c>
      <c r="S2285" s="22">
        <f t="shared" si="623"/>
        <v>1959.04</v>
      </c>
      <c r="U2285" s="22">
        <v>2006.05</v>
      </c>
      <c r="V2285" s="23">
        <v>45</v>
      </c>
      <c r="W2285" s="41">
        <v>50</v>
      </c>
      <c r="X2285" s="23">
        <f t="shared" si="624"/>
        <v>-5</v>
      </c>
      <c r="Y2285" s="24">
        <f t="shared" si="625"/>
        <v>-60</v>
      </c>
      <c r="Z2285" s="24">
        <f t="shared" si="626"/>
        <v>452</v>
      </c>
      <c r="AA2285" s="22">
        <f t="shared" si="631"/>
        <v>4.4381637168141594</v>
      </c>
      <c r="AB2285" s="22">
        <f t="shared" si="630"/>
        <v>53.257964601769913</v>
      </c>
      <c r="AC2285" s="22">
        <f t="shared" si="629"/>
        <v>1952.7920353982299</v>
      </c>
      <c r="AD2285" s="22">
        <f t="shared" si="627"/>
        <v>-6.2479646017700361</v>
      </c>
      <c r="AE2285" s="24"/>
      <c r="AF2285" s="4">
        <v>53.257964601769913</v>
      </c>
      <c r="AG2285" s="4">
        <v>0</v>
      </c>
      <c r="AH2285" s="4">
        <f t="shared" si="628"/>
        <v>53.257964601769913</v>
      </c>
    </row>
    <row r="2286" spans="1:34">
      <c r="A2286" s="16" t="s">
        <v>4731</v>
      </c>
      <c r="B2286" s="16" t="s">
        <v>515</v>
      </c>
      <c r="C2286" s="16" t="s">
        <v>2794</v>
      </c>
      <c r="D2286" s="19">
        <v>41913</v>
      </c>
      <c r="E2286" s="16" t="s">
        <v>111</v>
      </c>
      <c r="F2286" s="20">
        <v>50</v>
      </c>
      <c r="G2286" s="20">
        <v>0</v>
      </c>
      <c r="H2286" s="20">
        <v>42</v>
      </c>
      <c r="I2286" s="20">
        <v>1</v>
      </c>
      <c r="J2286" s="21">
        <f t="shared" si="619"/>
        <v>505</v>
      </c>
      <c r="K2286" s="22">
        <v>767.36</v>
      </c>
      <c r="L2286" s="19">
        <v>44804</v>
      </c>
      <c r="M2286" s="22">
        <v>121.52</v>
      </c>
      <c r="N2286" s="22">
        <v>645.84</v>
      </c>
      <c r="O2286" s="22">
        <f t="shared" si="620"/>
        <v>656.07</v>
      </c>
      <c r="P2286" s="22">
        <v>10.23</v>
      </c>
      <c r="Q2286" s="22">
        <f t="shared" si="621"/>
        <v>1.2787500000000001</v>
      </c>
      <c r="R2286" s="22">
        <f t="shared" si="622"/>
        <v>5.1150000000000002</v>
      </c>
      <c r="S2286" s="22">
        <f t="shared" si="623"/>
        <v>640.72500000000002</v>
      </c>
      <c r="U2286" s="22">
        <v>656.07</v>
      </c>
      <c r="V2286" s="23">
        <v>45</v>
      </c>
      <c r="W2286" s="41">
        <v>50</v>
      </c>
      <c r="X2286" s="23">
        <f t="shared" si="624"/>
        <v>-5</v>
      </c>
      <c r="Y2286" s="24">
        <f t="shared" si="625"/>
        <v>-60</v>
      </c>
      <c r="Z2286" s="24">
        <f t="shared" si="626"/>
        <v>453</v>
      </c>
      <c r="AA2286" s="22">
        <f t="shared" si="631"/>
        <v>1.4482781456953644</v>
      </c>
      <c r="AB2286" s="22">
        <f t="shared" si="630"/>
        <v>17.379337748344373</v>
      </c>
      <c r="AC2286" s="22">
        <f t="shared" si="629"/>
        <v>638.69066225165568</v>
      </c>
      <c r="AD2286" s="22">
        <f t="shared" si="627"/>
        <v>-2.0343377483443419</v>
      </c>
      <c r="AE2286" s="24"/>
      <c r="AF2286" s="4">
        <v>17.379337748344373</v>
      </c>
      <c r="AG2286" s="4">
        <v>0</v>
      </c>
      <c r="AH2286" s="4">
        <f t="shared" si="628"/>
        <v>17.379337748344373</v>
      </c>
    </row>
    <row r="2287" spans="1:34">
      <c r="A2287" s="16" t="s">
        <v>4732</v>
      </c>
      <c r="B2287" s="16" t="s">
        <v>515</v>
      </c>
      <c r="C2287" s="16" t="s">
        <v>1736</v>
      </c>
      <c r="D2287" s="19">
        <v>41913</v>
      </c>
      <c r="E2287" s="16" t="s">
        <v>111</v>
      </c>
      <c r="F2287" s="20">
        <v>50</v>
      </c>
      <c r="G2287" s="20">
        <v>0</v>
      </c>
      <c r="H2287" s="20">
        <v>42</v>
      </c>
      <c r="I2287" s="20">
        <v>1</v>
      </c>
      <c r="J2287" s="21">
        <f t="shared" si="619"/>
        <v>505</v>
      </c>
      <c r="K2287" s="22">
        <v>341.99</v>
      </c>
      <c r="L2287" s="19">
        <v>44804</v>
      </c>
      <c r="M2287" s="22">
        <v>54.15</v>
      </c>
      <c r="N2287" s="22">
        <v>287.83999999999997</v>
      </c>
      <c r="O2287" s="22">
        <f t="shared" si="620"/>
        <v>292.39999999999998</v>
      </c>
      <c r="P2287" s="22">
        <v>4.5599999999999996</v>
      </c>
      <c r="Q2287" s="22">
        <f t="shared" si="621"/>
        <v>0.56999999999999995</v>
      </c>
      <c r="R2287" s="22">
        <f t="shared" si="622"/>
        <v>2.2799999999999998</v>
      </c>
      <c r="S2287" s="22">
        <f t="shared" si="623"/>
        <v>285.56</v>
      </c>
      <c r="U2287" s="22">
        <v>292.39999999999998</v>
      </c>
      <c r="V2287" s="23">
        <v>45</v>
      </c>
      <c r="W2287" s="41">
        <v>50</v>
      </c>
      <c r="X2287" s="23">
        <f t="shared" si="624"/>
        <v>-5</v>
      </c>
      <c r="Y2287" s="24">
        <f t="shared" si="625"/>
        <v>-60</v>
      </c>
      <c r="Z2287" s="24">
        <f t="shared" si="626"/>
        <v>453</v>
      </c>
      <c r="AA2287" s="22">
        <f t="shared" si="631"/>
        <v>0.64547461368653414</v>
      </c>
      <c r="AB2287" s="22">
        <f t="shared" si="630"/>
        <v>7.7456953642384097</v>
      </c>
      <c r="AC2287" s="22">
        <f t="shared" si="629"/>
        <v>284.65430463576155</v>
      </c>
      <c r="AD2287" s="22">
        <f t="shared" si="627"/>
        <v>-0.9056953642384542</v>
      </c>
      <c r="AE2287" s="24"/>
      <c r="AF2287" s="4">
        <v>7.7456953642384097</v>
      </c>
      <c r="AG2287" s="4">
        <v>0</v>
      </c>
      <c r="AH2287" s="4">
        <f t="shared" si="628"/>
        <v>7.7456953642384097</v>
      </c>
    </row>
    <row r="2288" spans="1:34">
      <c r="A2288" s="16" t="s">
        <v>4733</v>
      </c>
      <c r="B2288" s="16" t="s">
        <v>515</v>
      </c>
      <c r="C2288" s="16" t="s">
        <v>2794</v>
      </c>
      <c r="D2288" s="19">
        <v>41944</v>
      </c>
      <c r="E2288" s="16" t="s">
        <v>111</v>
      </c>
      <c r="F2288" s="20">
        <v>50</v>
      </c>
      <c r="G2288" s="20">
        <v>0</v>
      </c>
      <c r="H2288" s="20">
        <v>42</v>
      </c>
      <c r="I2288" s="20">
        <v>2</v>
      </c>
      <c r="J2288" s="21">
        <f t="shared" si="619"/>
        <v>506</v>
      </c>
      <c r="K2288" s="22">
        <v>1450.85</v>
      </c>
      <c r="L2288" s="19">
        <v>44804</v>
      </c>
      <c r="M2288" s="22">
        <v>227.32</v>
      </c>
      <c r="N2288" s="22">
        <v>1223.53</v>
      </c>
      <c r="O2288" s="22">
        <f t="shared" si="620"/>
        <v>1242.8699999999999</v>
      </c>
      <c r="P2288" s="22">
        <v>19.34</v>
      </c>
      <c r="Q2288" s="22">
        <f t="shared" si="621"/>
        <v>2.4175</v>
      </c>
      <c r="R2288" s="22">
        <f t="shared" si="622"/>
        <v>9.67</v>
      </c>
      <c r="S2288" s="22">
        <f t="shared" si="623"/>
        <v>1213.8599999999999</v>
      </c>
      <c r="U2288" s="22">
        <v>1242.8699999999999</v>
      </c>
      <c r="V2288" s="23">
        <v>45</v>
      </c>
      <c r="W2288" s="41">
        <v>50</v>
      </c>
      <c r="X2288" s="23">
        <f t="shared" si="624"/>
        <v>-5</v>
      </c>
      <c r="Y2288" s="24">
        <f t="shared" si="625"/>
        <v>-60</v>
      </c>
      <c r="Z2288" s="24">
        <f t="shared" si="626"/>
        <v>454</v>
      </c>
      <c r="AA2288" s="22">
        <f t="shared" si="631"/>
        <v>2.7375991189427311</v>
      </c>
      <c r="AB2288" s="22">
        <f t="shared" si="630"/>
        <v>32.851189427312775</v>
      </c>
      <c r="AC2288" s="22">
        <f t="shared" si="629"/>
        <v>1210.018810572687</v>
      </c>
      <c r="AD2288" s="22">
        <f t="shared" si="627"/>
        <v>-3.8411894273128837</v>
      </c>
      <c r="AE2288" s="24"/>
      <c r="AF2288" s="4">
        <v>32.851189427312775</v>
      </c>
      <c r="AG2288" s="4">
        <v>0</v>
      </c>
      <c r="AH2288" s="4">
        <f t="shared" si="628"/>
        <v>32.851189427312775</v>
      </c>
    </row>
    <row r="2289" spans="1:34">
      <c r="A2289" s="16" t="s">
        <v>4734</v>
      </c>
      <c r="B2289" s="16" t="s">
        <v>515</v>
      </c>
      <c r="C2289" s="16" t="s">
        <v>2794</v>
      </c>
      <c r="D2289" s="19">
        <v>41974</v>
      </c>
      <c r="E2289" s="16" t="s">
        <v>111</v>
      </c>
      <c r="F2289" s="20">
        <v>50</v>
      </c>
      <c r="G2289" s="20">
        <v>0</v>
      </c>
      <c r="H2289" s="20">
        <v>42</v>
      </c>
      <c r="I2289" s="20">
        <v>3</v>
      </c>
      <c r="J2289" s="21">
        <f t="shared" si="619"/>
        <v>507</v>
      </c>
      <c r="K2289" s="22">
        <v>906.81</v>
      </c>
      <c r="L2289" s="19">
        <v>44804</v>
      </c>
      <c r="M2289" s="22">
        <v>140.58000000000001</v>
      </c>
      <c r="N2289" s="22">
        <v>766.23</v>
      </c>
      <c r="O2289" s="22">
        <f t="shared" si="620"/>
        <v>778.32</v>
      </c>
      <c r="P2289" s="22">
        <v>12.09</v>
      </c>
      <c r="Q2289" s="22">
        <f t="shared" si="621"/>
        <v>1.51125</v>
      </c>
      <c r="R2289" s="22">
        <f t="shared" si="622"/>
        <v>6.0449999999999999</v>
      </c>
      <c r="S2289" s="22">
        <f t="shared" si="623"/>
        <v>760.18500000000006</v>
      </c>
      <c r="U2289" s="22">
        <v>778.32</v>
      </c>
      <c r="V2289" s="23">
        <v>45</v>
      </c>
      <c r="W2289" s="41">
        <v>50</v>
      </c>
      <c r="X2289" s="23">
        <f t="shared" si="624"/>
        <v>-5</v>
      </c>
      <c r="Y2289" s="24">
        <f t="shared" si="625"/>
        <v>-60</v>
      </c>
      <c r="Z2289" s="24">
        <f t="shared" si="626"/>
        <v>455</v>
      </c>
      <c r="AA2289" s="22">
        <f t="shared" si="631"/>
        <v>1.7105934065934068</v>
      </c>
      <c r="AB2289" s="22">
        <f t="shared" si="630"/>
        <v>20.527120879120879</v>
      </c>
      <c r="AC2289" s="22">
        <f t="shared" si="629"/>
        <v>757.79287912087921</v>
      </c>
      <c r="AD2289" s="22">
        <f t="shared" si="627"/>
        <v>-2.3921208791208528</v>
      </c>
      <c r="AE2289" s="24"/>
      <c r="AF2289" s="4">
        <v>20.527120879120879</v>
      </c>
      <c r="AG2289" s="4">
        <v>0</v>
      </c>
      <c r="AH2289" s="4">
        <f t="shared" si="628"/>
        <v>20.527120879120879</v>
      </c>
    </row>
    <row r="2290" spans="1:34">
      <c r="A2290" s="16" t="s">
        <v>4735</v>
      </c>
      <c r="B2290" s="16" t="s">
        <v>515</v>
      </c>
      <c r="C2290" s="16" t="s">
        <v>2796</v>
      </c>
      <c r="D2290" s="19">
        <v>41974</v>
      </c>
      <c r="E2290" s="16" t="s">
        <v>111</v>
      </c>
      <c r="F2290" s="20">
        <v>50</v>
      </c>
      <c r="G2290" s="20">
        <v>0</v>
      </c>
      <c r="H2290" s="20">
        <v>42</v>
      </c>
      <c r="I2290" s="20">
        <v>3</v>
      </c>
      <c r="J2290" s="21">
        <f t="shared" si="619"/>
        <v>507</v>
      </c>
      <c r="K2290" s="22">
        <v>448.55</v>
      </c>
      <c r="L2290" s="19">
        <v>44804</v>
      </c>
      <c r="M2290" s="22">
        <v>69.52</v>
      </c>
      <c r="N2290" s="22">
        <v>379.03</v>
      </c>
      <c r="O2290" s="22">
        <f t="shared" si="620"/>
        <v>385.01</v>
      </c>
      <c r="P2290" s="22">
        <v>5.98</v>
      </c>
      <c r="Q2290" s="22">
        <f t="shared" si="621"/>
        <v>0.74750000000000005</v>
      </c>
      <c r="R2290" s="22">
        <f t="shared" si="622"/>
        <v>2.99</v>
      </c>
      <c r="S2290" s="22">
        <f t="shared" si="623"/>
        <v>376.03999999999996</v>
      </c>
      <c r="U2290" s="22">
        <v>385.01</v>
      </c>
      <c r="V2290" s="23">
        <v>45</v>
      </c>
      <c r="W2290" s="41">
        <v>50</v>
      </c>
      <c r="X2290" s="23">
        <f t="shared" si="624"/>
        <v>-5</v>
      </c>
      <c r="Y2290" s="24">
        <f t="shared" si="625"/>
        <v>-60</v>
      </c>
      <c r="Z2290" s="24">
        <f t="shared" si="626"/>
        <v>455</v>
      </c>
      <c r="AA2290" s="22">
        <f t="shared" si="631"/>
        <v>0.84617582417582415</v>
      </c>
      <c r="AB2290" s="22">
        <f t="shared" si="630"/>
        <v>10.15410989010989</v>
      </c>
      <c r="AC2290" s="22">
        <f t="shared" si="629"/>
        <v>374.85589010989008</v>
      </c>
      <c r="AD2290" s="22">
        <f t="shared" si="627"/>
        <v>-1.1841098901098803</v>
      </c>
      <c r="AE2290" s="24"/>
      <c r="AF2290" s="4">
        <v>10.15410989010989</v>
      </c>
      <c r="AG2290" s="4">
        <v>0</v>
      </c>
      <c r="AH2290" s="4">
        <f t="shared" si="628"/>
        <v>10.15410989010989</v>
      </c>
    </row>
    <row r="2291" spans="1:34">
      <c r="A2291" s="16" t="s">
        <v>4736</v>
      </c>
      <c r="B2291" s="16" t="s">
        <v>515</v>
      </c>
      <c r="C2291" s="16" t="s">
        <v>2794</v>
      </c>
      <c r="D2291" s="19">
        <v>42005</v>
      </c>
      <c r="E2291" s="16" t="s">
        <v>111</v>
      </c>
      <c r="F2291" s="20">
        <v>50</v>
      </c>
      <c r="G2291" s="20">
        <v>0</v>
      </c>
      <c r="H2291" s="20">
        <v>42</v>
      </c>
      <c r="I2291" s="20">
        <v>4</v>
      </c>
      <c r="J2291" s="21">
        <f t="shared" si="619"/>
        <v>508</v>
      </c>
      <c r="K2291" s="22">
        <v>1409.66</v>
      </c>
      <c r="L2291" s="19">
        <v>44804</v>
      </c>
      <c r="M2291" s="22">
        <v>216.12</v>
      </c>
      <c r="N2291" s="22">
        <v>1193.54</v>
      </c>
      <c r="O2291" s="22">
        <f t="shared" si="620"/>
        <v>1212.33</v>
      </c>
      <c r="P2291" s="22">
        <v>18.79</v>
      </c>
      <c r="Q2291" s="22">
        <f t="shared" si="621"/>
        <v>2.3487499999999999</v>
      </c>
      <c r="R2291" s="22">
        <f t="shared" si="622"/>
        <v>9.3949999999999996</v>
      </c>
      <c r="S2291" s="22">
        <f t="shared" si="623"/>
        <v>1184.145</v>
      </c>
      <c r="U2291" s="22">
        <v>1212.33</v>
      </c>
      <c r="V2291" s="23">
        <v>45</v>
      </c>
      <c r="W2291" s="41">
        <v>50</v>
      </c>
      <c r="X2291" s="23">
        <f t="shared" si="624"/>
        <v>-5</v>
      </c>
      <c r="Y2291" s="24">
        <f t="shared" si="625"/>
        <v>-60</v>
      </c>
      <c r="Z2291" s="24">
        <f t="shared" si="626"/>
        <v>456</v>
      </c>
      <c r="AA2291" s="22">
        <f t="shared" si="631"/>
        <v>2.6586184210526316</v>
      </c>
      <c r="AB2291" s="22">
        <f t="shared" si="630"/>
        <v>31.903421052631579</v>
      </c>
      <c r="AC2291" s="22">
        <f t="shared" si="629"/>
        <v>1180.4265789473684</v>
      </c>
      <c r="AD2291" s="22">
        <f t="shared" si="627"/>
        <v>-3.7184210526315837</v>
      </c>
      <c r="AE2291" s="24"/>
      <c r="AF2291" s="4">
        <v>31.903421052631579</v>
      </c>
      <c r="AG2291" s="4">
        <v>0</v>
      </c>
      <c r="AH2291" s="4">
        <f t="shared" si="628"/>
        <v>31.903421052631579</v>
      </c>
    </row>
    <row r="2292" spans="1:34">
      <c r="A2292" s="16" t="s">
        <v>4737</v>
      </c>
      <c r="B2292" s="16" t="s">
        <v>515</v>
      </c>
      <c r="C2292" s="16" t="s">
        <v>2815</v>
      </c>
      <c r="D2292" s="19">
        <v>42005</v>
      </c>
      <c r="E2292" s="16" t="s">
        <v>111</v>
      </c>
      <c r="F2292" s="20">
        <v>50</v>
      </c>
      <c r="G2292" s="20">
        <v>0</v>
      </c>
      <c r="H2292" s="20">
        <v>42</v>
      </c>
      <c r="I2292" s="20">
        <v>4</v>
      </c>
      <c r="J2292" s="21">
        <f t="shared" si="619"/>
        <v>508</v>
      </c>
      <c r="K2292" s="22">
        <v>656.11</v>
      </c>
      <c r="L2292" s="19">
        <v>44804</v>
      </c>
      <c r="M2292" s="22">
        <v>100.58</v>
      </c>
      <c r="N2292" s="22">
        <v>555.53</v>
      </c>
      <c r="O2292" s="22">
        <f t="shared" si="620"/>
        <v>564.27</v>
      </c>
      <c r="P2292" s="22">
        <v>8.74</v>
      </c>
      <c r="Q2292" s="22">
        <f t="shared" si="621"/>
        <v>1.0925</v>
      </c>
      <c r="R2292" s="22">
        <f t="shared" si="622"/>
        <v>4.37</v>
      </c>
      <c r="S2292" s="22">
        <f t="shared" si="623"/>
        <v>551.16</v>
      </c>
      <c r="U2292" s="22">
        <v>564.27</v>
      </c>
      <c r="V2292" s="23">
        <v>45</v>
      </c>
      <c r="W2292" s="41">
        <v>50</v>
      </c>
      <c r="X2292" s="23">
        <f t="shared" si="624"/>
        <v>-5</v>
      </c>
      <c r="Y2292" s="24">
        <f t="shared" si="625"/>
        <v>-60</v>
      </c>
      <c r="Z2292" s="24">
        <f t="shared" si="626"/>
        <v>456</v>
      </c>
      <c r="AA2292" s="22">
        <f t="shared" si="631"/>
        <v>1.2374342105263159</v>
      </c>
      <c r="AB2292" s="22">
        <f t="shared" si="630"/>
        <v>14.84921052631579</v>
      </c>
      <c r="AC2292" s="22">
        <f t="shared" si="629"/>
        <v>549.42078947368418</v>
      </c>
      <c r="AD2292" s="22">
        <f t="shared" si="627"/>
        <v>-1.7392105263157873</v>
      </c>
      <c r="AE2292" s="24"/>
      <c r="AF2292" s="4">
        <v>14.84921052631579</v>
      </c>
      <c r="AG2292" s="4">
        <v>0</v>
      </c>
      <c r="AH2292" s="4">
        <f t="shared" si="628"/>
        <v>14.84921052631579</v>
      </c>
    </row>
    <row r="2293" spans="1:34">
      <c r="A2293" s="16" t="s">
        <v>4738</v>
      </c>
      <c r="B2293" s="16" t="s">
        <v>515</v>
      </c>
      <c r="C2293" s="16" t="s">
        <v>2794</v>
      </c>
      <c r="D2293" s="19">
        <v>42036</v>
      </c>
      <c r="E2293" s="16" t="s">
        <v>111</v>
      </c>
      <c r="F2293" s="20">
        <v>50</v>
      </c>
      <c r="G2293" s="20">
        <v>0</v>
      </c>
      <c r="H2293" s="20">
        <v>42</v>
      </c>
      <c r="I2293" s="20">
        <v>5</v>
      </c>
      <c r="J2293" s="21">
        <f t="shared" si="619"/>
        <v>509</v>
      </c>
      <c r="K2293" s="22">
        <v>218.6</v>
      </c>
      <c r="L2293" s="19">
        <v>44804</v>
      </c>
      <c r="M2293" s="22">
        <v>33.14</v>
      </c>
      <c r="N2293" s="22">
        <v>185.46</v>
      </c>
      <c r="O2293" s="22">
        <f t="shared" si="620"/>
        <v>188.37</v>
      </c>
      <c r="P2293" s="22">
        <v>2.91</v>
      </c>
      <c r="Q2293" s="22">
        <f t="shared" si="621"/>
        <v>0.36375000000000002</v>
      </c>
      <c r="R2293" s="22">
        <f t="shared" si="622"/>
        <v>1.4550000000000001</v>
      </c>
      <c r="S2293" s="22">
        <f t="shared" si="623"/>
        <v>184.005</v>
      </c>
      <c r="U2293" s="22">
        <v>188.37</v>
      </c>
      <c r="V2293" s="23">
        <v>45</v>
      </c>
      <c r="W2293" s="41">
        <v>50</v>
      </c>
      <c r="X2293" s="23">
        <f t="shared" si="624"/>
        <v>-5</v>
      </c>
      <c r="Y2293" s="24">
        <f t="shared" si="625"/>
        <v>-60</v>
      </c>
      <c r="Z2293" s="24">
        <f t="shared" si="626"/>
        <v>457</v>
      </c>
      <c r="AA2293" s="22">
        <f t="shared" si="631"/>
        <v>0.41218818380743982</v>
      </c>
      <c r="AB2293" s="22">
        <f t="shared" si="630"/>
        <v>4.9462582056892774</v>
      </c>
      <c r="AC2293" s="22">
        <f t="shared" si="629"/>
        <v>183.42374179431073</v>
      </c>
      <c r="AD2293" s="22">
        <f t="shared" si="627"/>
        <v>-0.58125820568926656</v>
      </c>
      <c r="AE2293" s="24"/>
      <c r="AF2293" s="4">
        <v>4.9462582056892774</v>
      </c>
      <c r="AG2293" s="4">
        <v>0</v>
      </c>
      <c r="AH2293" s="4">
        <f t="shared" si="628"/>
        <v>4.9462582056892774</v>
      </c>
    </row>
    <row r="2294" spans="1:34">
      <c r="A2294" s="16" t="s">
        <v>4739</v>
      </c>
      <c r="B2294" s="16" t="s">
        <v>515</v>
      </c>
      <c r="C2294" s="16" t="s">
        <v>2794</v>
      </c>
      <c r="D2294" s="19">
        <v>42125</v>
      </c>
      <c r="E2294" s="16" t="s">
        <v>111</v>
      </c>
      <c r="F2294" s="20">
        <v>50</v>
      </c>
      <c r="G2294" s="20">
        <v>0</v>
      </c>
      <c r="H2294" s="20">
        <v>42</v>
      </c>
      <c r="I2294" s="20">
        <v>8</v>
      </c>
      <c r="J2294" s="21">
        <f t="shared" si="619"/>
        <v>512</v>
      </c>
      <c r="K2294" s="22">
        <v>1391.68</v>
      </c>
      <c r="L2294" s="19">
        <v>44804</v>
      </c>
      <c r="M2294" s="22">
        <v>204.09</v>
      </c>
      <c r="N2294" s="22">
        <v>1187.5899999999999</v>
      </c>
      <c r="O2294" s="22">
        <f t="shared" si="620"/>
        <v>1206.1399999999999</v>
      </c>
      <c r="P2294" s="22">
        <v>18.55</v>
      </c>
      <c r="Q2294" s="22">
        <f t="shared" si="621"/>
        <v>2.3187500000000001</v>
      </c>
      <c r="R2294" s="22">
        <f t="shared" si="622"/>
        <v>9.2750000000000004</v>
      </c>
      <c r="S2294" s="22">
        <f t="shared" si="623"/>
        <v>1178.3149999999998</v>
      </c>
      <c r="U2294" s="22">
        <v>1206.1399999999999</v>
      </c>
      <c r="V2294" s="23">
        <v>45</v>
      </c>
      <c r="W2294" s="41">
        <v>50</v>
      </c>
      <c r="X2294" s="23">
        <f t="shared" si="624"/>
        <v>-5</v>
      </c>
      <c r="Y2294" s="24">
        <f t="shared" si="625"/>
        <v>-60</v>
      </c>
      <c r="Z2294" s="24">
        <f t="shared" si="626"/>
        <v>460</v>
      </c>
      <c r="AA2294" s="22">
        <f t="shared" si="631"/>
        <v>2.6220434782608693</v>
      </c>
      <c r="AB2294" s="22">
        <f t="shared" si="630"/>
        <v>31.464521739130433</v>
      </c>
      <c r="AC2294" s="22">
        <f t="shared" si="629"/>
        <v>1174.6754782608693</v>
      </c>
      <c r="AD2294" s="22">
        <f t="shared" si="627"/>
        <v>-3.6395217391304868</v>
      </c>
      <c r="AE2294" s="24"/>
      <c r="AF2294" s="4">
        <v>31.464521739130433</v>
      </c>
      <c r="AG2294" s="4">
        <v>0</v>
      </c>
      <c r="AH2294" s="4">
        <f t="shared" si="628"/>
        <v>31.464521739130433</v>
      </c>
    </row>
    <row r="2295" spans="1:34">
      <c r="A2295" s="16" t="s">
        <v>4740</v>
      </c>
      <c r="B2295" s="16" t="s">
        <v>515</v>
      </c>
      <c r="C2295" s="16" t="s">
        <v>2794</v>
      </c>
      <c r="D2295" s="19">
        <v>42156</v>
      </c>
      <c r="E2295" s="16" t="s">
        <v>111</v>
      </c>
      <c r="F2295" s="20">
        <v>50</v>
      </c>
      <c r="G2295" s="20">
        <v>0</v>
      </c>
      <c r="H2295" s="20">
        <v>42</v>
      </c>
      <c r="I2295" s="20">
        <v>9</v>
      </c>
      <c r="J2295" s="21">
        <f t="shared" si="619"/>
        <v>513</v>
      </c>
      <c r="K2295" s="22">
        <v>1050.45</v>
      </c>
      <c r="L2295" s="19">
        <v>44804</v>
      </c>
      <c r="M2295" s="22">
        <v>152.32</v>
      </c>
      <c r="N2295" s="22">
        <v>898.13</v>
      </c>
      <c r="O2295" s="22">
        <f t="shared" si="620"/>
        <v>912.13</v>
      </c>
      <c r="P2295" s="22">
        <v>14</v>
      </c>
      <c r="Q2295" s="22">
        <f t="shared" si="621"/>
        <v>1.75</v>
      </c>
      <c r="R2295" s="22">
        <f t="shared" si="622"/>
        <v>7</v>
      </c>
      <c r="S2295" s="22">
        <f t="shared" si="623"/>
        <v>891.13</v>
      </c>
      <c r="U2295" s="22">
        <v>912.13</v>
      </c>
      <c r="V2295" s="23">
        <v>45</v>
      </c>
      <c r="W2295" s="41">
        <v>50</v>
      </c>
      <c r="X2295" s="23">
        <f t="shared" si="624"/>
        <v>-5</v>
      </c>
      <c r="Y2295" s="24">
        <f t="shared" si="625"/>
        <v>-60</v>
      </c>
      <c r="Z2295" s="24">
        <f t="shared" si="626"/>
        <v>461</v>
      </c>
      <c r="AA2295" s="22">
        <f t="shared" si="631"/>
        <v>1.9785900216919741</v>
      </c>
      <c r="AB2295" s="22">
        <f t="shared" si="630"/>
        <v>23.743080260303689</v>
      </c>
      <c r="AC2295" s="22">
        <f t="shared" si="629"/>
        <v>888.38691973969628</v>
      </c>
      <c r="AD2295" s="22">
        <f t="shared" si="627"/>
        <v>-2.7430802603037137</v>
      </c>
      <c r="AE2295" s="24"/>
      <c r="AF2295" s="4">
        <v>23.743080260303689</v>
      </c>
      <c r="AG2295" s="4">
        <v>0</v>
      </c>
      <c r="AH2295" s="4">
        <f t="shared" si="628"/>
        <v>23.743080260303689</v>
      </c>
    </row>
    <row r="2296" spans="1:34">
      <c r="A2296" s="16" t="s">
        <v>4741</v>
      </c>
      <c r="B2296" s="16" t="s">
        <v>515</v>
      </c>
      <c r="C2296" s="16" t="s">
        <v>2794</v>
      </c>
      <c r="D2296" s="19">
        <v>42186</v>
      </c>
      <c r="E2296" s="16" t="s">
        <v>111</v>
      </c>
      <c r="F2296" s="20">
        <v>50</v>
      </c>
      <c r="G2296" s="20">
        <v>0</v>
      </c>
      <c r="H2296" s="20">
        <v>42</v>
      </c>
      <c r="I2296" s="20">
        <v>10</v>
      </c>
      <c r="J2296" s="21">
        <f t="shared" si="619"/>
        <v>514</v>
      </c>
      <c r="K2296" s="22">
        <v>839.34</v>
      </c>
      <c r="L2296" s="19">
        <v>44804</v>
      </c>
      <c r="M2296" s="22">
        <v>120.32</v>
      </c>
      <c r="N2296" s="22">
        <v>719.02</v>
      </c>
      <c r="O2296" s="22">
        <f t="shared" si="620"/>
        <v>730.21</v>
      </c>
      <c r="P2296" s="22">
        <v>11.19</v>
      </c>
      <c r="Q2296" s="22">
        <f t="shared" si="621"/>
        <v>1.3987499999999999</v>
      </c>
      <c r="R2296" s="22">
        <f t="shared" si="622"/>
        <v>5.5949999999999998</v>
      </c>
      <c r="S2296" s="22">
        <f t="shared" si="623"/>
        <v>713.42499999999995</v>
      </c>
      <c r="U2296" s="22">
        <v>730.21</v>
      </c>
      <c r="V2296" s="23">
        <v>45</v>
      </c>
      <c r="W2296" s="41">
        <v>50</v>
      </c>
      <c r="X2296" s="23">
        <f t="shared" si="624"/>
        <v>-5</v>
      </c>
      <c r="Y2296" s="24">
        <f t="shared" si="625"/>
        <v>-60</v>
      </c>
      <c r="Z2296" s="24">
        <f t="shared" si="626"/>
        <v>462</v>
      </c>
      <c r="AA2296" s="22">
        <f t="shared" si="631"/>
        <v>1.5805411255411257</v>
      </c>
      <c r="AB2296" s="22">
        <f t="shared" si="630"/>
        <v>18.966493506493507</v>
      </c>
      <c r="AC2296" s="22">
        <f t="shared" si="629"/>
        <v>711.24350649350652</v>
      </c>
      <c r="AD2296" s="22">
        <f t="shared" si="627"/>
        <v>-2.1814935064934389</v>
      </c>
      <c r="AE2296" s="24"/>
      <c r="AF2296" s="4">
        <v>18.966493506493507</v>
      </c>
      <c r="AG2296" s="4">
        <v>0</v>
      </c>
      <c r="AH2296" s="4">
        <f t="shared" si="628"/>
        <v>18.966493506493507</v>
      </c>
    </row>
    <row r="2297" spans="1:34">
      <c r="A2297" s="16" t="s">
        <v>4742</v>
      </c>
      <c r="B2297" s="16" t="s">
        <v>515</v>
      </c>
      <c r="C2297" s="16" t="s">
        <v>2824</v>
      </c>
      <c r="D2297" s="19">
        <v>42186</v>
      </c>
      <c r="E2297" s="16" t="s">
        <v>111</v>
      </c>
      <c r="F2297" s="20">
        <v>50</v>
      </c>
      <c r="G2297" s="20">
        <v>0</v>
      </c>
      <c r="H2297" s="20">
        <v>42</v>
      </c>
      <c r="I2297" s="20">
        <v>10</v>
      </c>
      <c r="J2297" s="21">
        <f t="shared" si="619"/>
        <v>514</v>
      </c>
      <c r="K2297" s="22">
        <v>177.64</v>
      </c>
      <c r="L2297" s="19">
        <v>44804</v>
      </c>
      <c r="M2297" s="22">
        <v>25.44</v>
      </c>
      <c r="N2297" s="22">
        <v>152.19999999999999</v>
      </c>
      <c r="O2297" s="22">
        <f t="shared" si="620"/>
        <v>154.56</v>
      </c>
      <c r="P2297" s="22">
        <v>2.36</v>
      </c>
      <c r="Q2297" s="22">
        <f t="shared" si="621"/>
        <v>0.29499999999999998</v>
      </c>
      <c r="R2297" s="22">
        <f t="shared" si="622"/>
        <v>1.18</v>
      </c>
      <c r="S2297" s="22">
        <f t="shared" si="623"/>
        <v>151.01999999999998</v>
      </c>
      <c r="U2297" s="22">
        <v>154.56</v>
      </c>
      <c r="V2297" s="23">
        <v>45</v>
      </c>
      <c r="W2297" s="41">
        <v>50</v>
      </c>
      <c r="X2297" s="23">
        <f t="shared" si="624"/>
        <v>-5</v>
      </c>
      <c r="Y2297" s="24">
        <f t="shared" si="625"/>
        <v>-60</v>
      </c>
      <c r="Z2297" s="24">
        <f t="shared" si="626"/>
        <v>462</v>
      </c>
      <c r="AA2297" s="22">
        <f t="shared" si="631"/>
        <v>0.33454545454545453</v>
      </c>
      <c r="AB2297" s="22">
        <f t="shared" si="630"/>
        <v>4.0145454545454546</v>
      </c>
      <c r="AC2297" s="22">
        <f t="shared" si="629"/>
        <v>150.54545454545456</v>
      </c>
      <c r="AD2297" s="22">
        <f t="shared" si="627"/>
        <v>-0.47454545454542085</v>
      </c>
      <c r="AE2297" s="24"/>
      <c r="AF2297" s="4">
        <v>4.0145454545454546</v>
      </c>
      <c r="AG2297" s="4">
        <v>0</v>
      </c>
      <c r="AH2297" s="4">
        <f t="shared" si="628"/>
        <v>4.0145454545454546</v>
      </c>
    </row>
    <row r="2298" spans="1:34">
      <c r="A2298" s="16" t="s">
        <v>4743</v>
      </c>
      <c r="B2298" s="16" t="s">
        <v>515</v>
      </c>
      <c r="C2298" s="16" t="s">
        <v>2794</v>
      </c>
      <c r="D2298" s="19">
        <v>42217</v>
      </c>
      <c r="E2298" s="16" t="s">
        <v>111</v>
      </c>
      <c r="F2298" s="20">
        <v>50</v>
      </c>
      <c r="G2298" s="20">
        <v>0</v>
      </c>
      <c r="H2298" s="20">
        <v>42</v>
      </c>
      <c r="I2298" s="20">
        <v>11</v>
      </c>
      <c r="J2298" s="21">
        <f t="shared" si="619"/>
        <v>515</v>
      </c>
      <c r="K2298" s="22">
        <v>377.64</v>
      </c>
      <c r="L2298" s="19">
        <v>44804</v>
      </c>
      <c r="M2298" s="22">
        <v>53.48</v>
      </c>
      <c r="N2298" s="22">
        <v>324.16000000000003</v>
      </c>
      <c r="O2298" s="22">
        <f t="shared" si="620"/>
        <v>329.19</v>
      </c>
      <c r="P2298" s="22">
        <v>5.03</v>
      </c>
      <c r="Q2298" s="22">
        <f t="shared" si="621"/>
        <v>0.62875000000000003</v>
      </c>
      <c r="R2298" s="22">
        <f t="shared" si="622"/>
        <v>2.5150000000000001</v>
      </c>
      <c r="S2298" s="22">
        <f t="shared" si="623"/>
        <v>321.64500000000004</v>
      </c>
      <c r="U2298" s="22">
        <v>329.19</v>
      </c>
      <c r="V2298" s="23">
        <v>45</v>
      </c>
      <c r="W2298" s="41">
        <v>50</v>
      </c>
      <c r="X2298" s="23">
        <f t="shared" si="624"/>
        <v>-5</v>
      </c>
      <c r="Y2298" s="24">
        <f t="shared" si="625"/>
        <v>-60</v>
      </c>
      <c r="Z2298" s="24">
        <f t="shared" si="626"/>
        <v>463</v>
      </c>
      <c r="AA2298" s="22">
        <f t="shared" si="631"/>
        <v>0.71099352051835851</v>
      </c>
      <c r="AB2298" s="22">
        <f t="shared" si="630"/>
        <v>8.5319222462203026</v>
      </c>
      <c r="AC2298" s="22">
        <f t="shared" si="629"/>
        <v>320.65807775377971</v>
      </c>
      <c r="AD2298" s="22">
        <f t="shared" si="627"/>
        <v>-0.98692224622033109</v>
      </c>
      <c r="AE2298" s="24"/>
      <c r="AF2298" s="4">
        <v>8.5319222462203026</v>
      </c>
      <c r="AG2298" s="4">
        <v>0</v>
      </c>
      <c r="AH2298" s="4">
        <f t="shared" si="628"/>
        <v>8.5319222462203026</v>
      </c>
    </row>
    <row r="2299" spans="1:34">
      <c r="A2299" s="16" t="s">
        <v>4744</v>
      </c>
      <c r="B2299" s="16" t="s">
        <v>515</v>
      </c>
      <c r="C2299" s="16" t="s">
        <v>2794</v>
      </c>
      <c r="D2299" s="19">
        <v>42248</v>
      </c>
      <c r="E2299" s="16" t="s">
        <v>111</v>
      </c>
      <c r="F2299" s="20">
        <v>50</v>
      </c>
      <c r="G2299" s="20">
        <v>0</v>
      </c>
      <c r="H2299" s="20">
        <v>43</v>
      </c>
      <c r="I2299" s="20">
        <v>0</v>
      </c>
      <c r="J2299" s="21">
        <f t="shared" si="619"/>
        <v>516</v>
      </c>
      <c r="K2299" s="22">
        <v>892.84</v>
      </c>
      <c r="L2299" s="19">
        <v>44804</v>
      </c>
      <c r="M2299" s="22">
        <v>125.01</v>
      </c>
      <c r="N2299" s="22">
        <v>767.83</v>
      </c>
      <c r="O2299" s="22">
        <f t="shared" si="620"/>
        <v>779.73</v>
      </c>
      <c r="P2299" s="22">
        <v>11.9</v>
      </c>
      <c r="Q2299" s="22">
        <f t="shared" si="621"/>
        <v>1.4875</v>
      </c>
      <c r="R2299" s="22">
        <f t="shared" si="622"/>
        <v>5.95</v>
      </c>
      <c r="S2299" s="22">
        <f t="shared" si="623"/>
        <v>761.88</v>
      </c>
      <c r="U2299" s="22">
        <v>779.73</v>
      </c>
      <c r="V2299" s="23">
        <v>45</v>
      </c>
      <c r="W2299" s="41">
        <v>50</v>
      </c>
      <c r="X2299" s="23">
        <f t="shared" si="624"/>
        <v>-5</v>
      </c>
      <c r="Y2299" s="24">
        <f t="shared" si="625"/>
        <v>-60</v>
      </c>
      <c r="Z2299" s="24">
        <f t="shared" si="626"/>
        <v>464</v>
      </c>
      <c r="AA2299" s="22">
        <f t="shared" si="631"/>
        <v>1.6804525862068966</v>
      </c>
      <c r="AB2299" s="22">
        <f t="shared" si="630"/>
        <v>20.165431034482758</v>
      </c>
      <c r="AC2299" s="22">
        <f t="shared" si="629"/>
        <v>759.56456896551731</v>
      </c>
      <c r="AD2299" s="22">
        <f t="shared" si="627"/>
        <v>-2.3154310344826854</v>
      </c>
      <c r="AE2299" s="24"/>
      <c r="AF2299" s="4">
        <v>20.165431034482758</v>
      </c>
      <c r="AG2299" s="4">
        <v>0</v>
      </c>
      <c r="AH2299" s="4">
        <f t="shared" si="628"/>
        <v>20.165431034482758</v>
      </c>
    </row>
    <row r="2300" spans="1:34">
      <c r="A2300" s="16" t="s">
        <v>4745</v>
      </c>
      <c r="B2300" s="16" t="s">
        <v>515</v>
      </c>
      <c r="C2300" s="16" t="s">
        <v>2794</v>
      </c>
      <c r="D2300" s="19">
        <v>42278</v>
      </c>
      <c r="E2300" s="16" t="s">
        <v>111</v>
      </c>
      <c r="F2300" s="20">
        <v>50</v>
      </c>
      <c r="G2300" s="20">
        <v>0</v>
      </c>
      <c r="H2300" s="20">
        <v>43</v>
      </c>
      <c r="I2300" s="20">
        <v>1</v>
      </c>
      <c r="J2300" s="21">
        <f t="shared" si="619"/>
        <v>517</v>
      </c>
      <c r="K2300" s="22">
        <v>1739.61</v>
      </c>
      <c r="L2300" s="19">
        <v>44804</v>
      </c>
      <c r="M2300" s="22">
        <v>240.63</v>
      </c>
      <c r="N2300" s="22">
        <v>1498.98</v>
      </c>
      <c r="O2300" s="22">
        <f t="shared" si="620"/>
        <v>1522.17</v>
      </c>
      <c r="P2300" s="22">
        <v>23.19</v>
      </c>
      <c r="Q2300" s="22">
        <f t="shared" si="621"/>
        <v>2.8987500000000002</v>
      </c>
      <c r="R2300" s="22">
        <f t="shared" si="622"/>
        <v>11.595000000000001</v>
      </c>
      <c r="S2300" s="22">
        <f t="shared" si="623"/>
        <v>1487.385</v>
      </c>
      <c r="U2300" s="22">
        <v>1522.17</v>
      </c>
      <c r="V2300" s="23">
        <v>45</v>
      </c>
      <c r="W2300" s="41">
        <v>50</v>
      </c>
      <c r="X2300" s="23">
        <f t="shared" si="624"/>
        <v>-5</v>
      </c>
      <c r="Y2300" s="24">
        <f t="shared" si="625"/>
        <v>-60</v>
      </c>
      <c r="Z2300" s="24">
        <f t="shared" si="626"/>
        <v>465</v>
      </c>
      <c r="AA2300" s="22">
        <f t="shared" si="631"/>
        <v>3.2734838709677421</v>
      </c>
      <c r="AB2300" s="22">
        <f t="shared" si="630"/>
        <v>39.281806451612908</v>
      </c>
      <c r="AC2300" s="22">
        <f t="shared" si="629"/>
        <v>1482.8881935483871</v>
      </c>
      <c r="AD2300" s="22">
        <f t="shared" si="627"/>
        <v>-4.4968064516128834</v>
      </c>
      <c r="AE2300" s="24"/>
      <c r="AF2300" s="4">
        <v>39.281806451612908</v>
      </c>
      <c r="AG2300" s="4">
        <v>0</v>
      </c>
      <c r="AH2300" s="4">
        <f t="shared" si="628"/>
        <v>39.281806451612908</v>
      </c>
    </row>
    <row r="2301" spans="1:34">
      <c r="A2301" s="16" t="s">
        <v>4746</v>
      </c>
      <c r="B2301" s="16" t="s">
        <v>515</v>
      </c>
      <c r="C2301" s="16" t="s">
        <v>2794</v>
      </c>
      <c r="D2301" s="19">
        <v>42309</v>
      </c>
      <c r="E2301" s="16" t="s">
        <v>111</v>
      </c>
      <c r="F2301" s="20">
        <v>50</v>
      </c>
      <c r="G2301" s="20">
        <v>0</v>
      </c>
      <c r="H2301" s="20">
        <v>43</v>
      </c>
      <c r="I2301" s="20">
        <v>2</v>
      </c>
      <c r="J2301" s="21">
        <f t="shared" si="619"/>
        <v>518</v>
      </c>
      <c r="K2301" s="22">
        <v>1281.5999999999999</v>
      </c>
      <c r="L2301" s="19">
        <v>44804</v>
      </c>
      <c r="M2301" s="22">
        <v>175.13</v>
      </c>
      <c r="N2301" s="22">
        <v>1106.47</v>
      </c>
      <c r="O2301" s="22">
        <f t="shared" si="620"/>
        <v>1123.55</v>
      </c>
      <c r="P2301" s="22">
        <v>17.079999999999998</v>
      </c>
      <c r="Q2301" s="22">
        <f t="shared" si="621"/>
        <v>2.1349999999999998</v>
      </c>
      <c r="R2301" s="22">
        <f t="shared" si="622"/>
        <v>8.5399999999999991</v>
      </c>
      <c r="S2301" s="22">
        <f t="shared" si="623"/>
        <v>1097.93</v>
      </c>
      <c r="U2301" s="22">
        <v>1123.55</v>
      </c>
      <c r="V2301" s="23">
        <v>45</v>
      </c>
      <c r="W2301" s="41">
        <v>50</v>
      </c>
      <c r="X2301" s="23">
        <f t="shared" si="624"/>
        <v>-5</v>
      </c>
      <c r="Y2301" s="24">
        <f t="shared" si="625"/>
        <v>-60</v>
      </c>
      <c r="Z2301" s="24">
        <f t="shared" si="626"/>
        <v>466</v>
      </c>
      <c r="AA2301" s="22">
        <f t="shared" si="631"/>
        <v>2.4110515021459227</v>
      </c>
      <c r="AB2301" s="22">
        <f t="shared" si="630"/>
        <v>28.932618025751072</v>
      </c>
      <c r="AC2301" s="22">
        <f t="shared" si="629"/>
        <v>1094.6173819742489</v>
      </c>
      <c r="AD2301" s="22">
        <f t="shared" si="627"/>
        <v>-3.3126180257511351</v>
      </c>
      <c r="AE2301" s="24"/>
      <c r="AF2301" s="4">
        <v>28.932618025751072</v>
      </c>
      <c r="AG2301" s="4">
        <v>0</v>
      </c>
      <c r="AH2301" s="4">
        <f t="shared" si="628"/>
        <v>28.932618025751072</v>
      </c>
    </row>
    <row r="2302" spans="1:34">
      <c r="A2302" s="16" t="s">
        <v>4747</v>
      </c>
      <c r="B2302" s="16" t="s">
        <v>515</v>
      </c>
      <c r="C2302" s="16" t="s">
        <v>2794</v>
      </c>
      <c r="D2302" s="19">
        <v>42339</v>
      </c>
      <c r="E2302" s="16" t="s">
        <v>111</v>
      </c>
      <c r="F2302" s="20">
        <v>50</v>
      </c>
      <c r="G2302" s="20">
        <v>0</v>
      </c>
      <c r="H2302" s="20">
        <v>43</v>
      </c>
      <c r="I2302" s="20">
        <v>3</v>
      </c>
      <c r="J2302" s="21">
        <f t="shared" si="619"/>
        <v>519</v>
      </c>
      <c r="K2302" s="22">
        <v>1586.91</v>
      </c>
      <c r="L2302" s="19">
        <v>44804</v>
      </c>
      <c r="M2302" s="22">
        <v>214.25</v>
      </c>
      <c r="N2302" s="22">
        <v>1372.66</v>
      </c>
      <c r="O2302" s="22">
        <f t="shared" si="620"/>
        <v>1393.8200000000002</v>
      </c>
      <c r="P2302" s="22">
        <v>21.16</v>
      </c>
      <c r="Q2302" s="22">
        <f t="shared" si="621"/>
        <v>2.645</v>
      </c>
      <c r="R2302" s="22">
        <f t="shared" si="622"/>
        <v>10.58</v>
      </c>
      <c r="S2302" s="22">
        <f t="shared" si="623"/>
        <v>1362.0800000000002</v>
      </c>
      <c r="U2302" s="22">
        <v>1393.8200000000002</v>
      </c>
      <c r="V2302" s="23">
        <v>45</v>
      </c>
      <c r="W2302" s="41">
        <v>50</v>
      </c>
      <c r="X2302" s="23">
        <f t="shared" si="624"/>
        <v>-5</v>
      </c>
      <c r="Y2302" s="24">
        <f t="shared" si="625"/>
        <v>-60</v>
      </c>
      <c r="Z2302" s="24">
        <f t="shared" si="626"/>
        <v>467</v>
      </c>
      <c r="AA2302" s="22">
        <f t="shared" si="631"/>
        <v>2.9846252676659533</v>
      </c>
      <c r="AB2302" s="22">
        <f t="shared" si="630"/>
        <v>35.815503211991441</v>
      </c>
      <c r="AC2302" s="22">
        <f t="shared" si="629"/>
        <v>1358.0044967880087</v>
      </c>
      <c r="AD2302" s="22">
        <f t="shared" si="627"/>
        <v>-4.0755032119914176</v>
      </c>
      <c r="AE2302" s="24"/>
      <c r="AF2302" s="4">
        <v>35.815503211991441</v>
      </c>
      <c r="AG2302" s="4">
        <v>0</v>
      </c>
      <c r="AH2302" s="4">
        <f t="shared" si="628"/>
        <v>35.815503211991441</v>
      </c>
    </row>
    <row r="2303" spans="1:34">
      <c r="A2303" s="16" t="s">
        <v>4748</v>
      </c>
      <c r="B2303" s="16" t="s">
        <v>515</v>
      </c>
      <c r="C2303" s="16" t="s">
        <v>2794</v>
      </c>
      <c r="D2303" s="19">
        <v>42370</v>
      </c>
      <c r="E2303" s="16" t="s">
        <v>111</v>
      </c>
      <c r="F2303" s="20">
        <v>50</v>
      </c>
      <c r="G2303" s="20">
        <v>0</v>
      </c>
      <c r="H2303" s="20">
        <v>43</v>
      </c>
      <c r="I2303" s="20">
        <v>4</v>
      </c>
      <c r="J2303" s="21">
        <f t="shared" si="619"/>
        <v>520</v>
      </c>
      <c r="K2303" s="22">
        <v>453.62</v>
      </c>
      <c r="L2303" s="19">
        <v>44804</v>
      </c>
      <c r="M2303" s="22">
        <v>60.46</v>
      </c>
      <c r="N2303" s="22">
        <v>393.16</v>
      </c>
      <c r="O2303" s="22">
        <f t="shared" si="620"/>
        <v>399.20000000000005</v>
      </c>
      <c r="P2303" s="22">
        <v>6.04</v>
      </c>
      <c r="Q2303" s="22">
        <f t="shared" si="621"/>
        <v>0.755</v>
      </c>
      <c r="R2303" s="22">
        <f t="shared" si="622"/>
        <v>3.02</v>
      </c>
      <c r="S2303" s="22">
        <f t="shared" si="623"/>
        <v>390.14000000000004</v>
      </c>
      <c r="U2303" s="22">
        <v>399.20000000000005</v>
      </c>
      <c r="V2303" s="23">
        <v>45</v>
      </c>
      <c r="W2303" s="41">
        <v>50</v>
      </c>
      <c r="X2303" s="23">
        <f t="shared" si="624"/>
        <v>-5</v>
      </c>
      <c r="Y2303" s="24">
        <f t="shared" si="625"/>
        <v>-60</v>
      </c>
      <c r="Z2303" s="24">
        <f t="shared" si="626"/>
        <v>468</v>
      </c>
      <c r="AA2303" s="22">
        <f t="shared" si="631"/>
        <v>0.85299145299145307</v>
      </c>
      <c r="AB2303" s="22">
        <f t="shared" si="630"/>
        <v>10.235897435897437</v>
      </c>
      <c r="AC2303" s="22">
        <f t="shared" si="629"/>
        <v>388.96410256410263</v>
      </c>
      <c r="AD2303" s="22">
        <f t="shared" si="627"/>
        <v>-1.1758974358974115</v>
      </c>
      <c r="AE2303" s="24"/>
      <c r="AF2303" s="4">
        <v>10.235897435897437</v>
      </c>
      <c r="AG2303" s="4">
        <v>0</v>
      </c>
      <c r="AH2303" s="4">
        <f t="shared" si="628"/>
        <v>10.235897435897437</v>
      </c>
    </row>
    <row r="2304" spans="1:34">
      <c r="A2304" s="16" t="s">
        <v>4749</v>
      </c>
      <c r="B2304" s="16" t="s">
        <v>515</v>
      </c>
      <c r="C2304" s="16" t="s">
        <v>2834</v>
      </c>
      <c r="D2304" s="19">
        <v>42401</v>
      </c>
      <c r="E2304" s="16" t="s">
        <v>111</v>
      </c>
      <c r="F2304" s="20">
        <v>50</v>
      </c>
      <c r="G2304" s="20">
        <v>0</v>
      </c>
      <c r="H2304" s="20">
        <v>43</v>
      </c>
      <c r="I2304" s="20">
        <v>5</v>
      </c>
      <c r="J2304" s="21">
        <f t="shared" si="619"/>
        <v>521</v>
      </c>
      <c r="K2304" s="22">
        <v>1467.81</v>
      </c>
      <c r="L2304" s="19">
        <v>44804</v>
      </c>
      <c r="M2304" s="22">
        <v>193.28</v>
      </c>
      <c r="N2304" s="22">
        <v>1274.53</v>
      </c>
      <c r="O2304" s="22">
        <f t="shared" si="620"/>
        <v>1294.0999999999999</v>
      </c>
      <c r="P2304" s="22">
        <v>19.57</v>
      </c>
      <c r="Q2304" s="22">
        <f t="shared" si="621"/>
        <v>2.44625</v>
      </c>
      <c r="R2304" s="22">
        <f t="shared" si="622"/>
        <v>9.7850000000000001</v>
      </c>
      <c r="S2304" s="22">
        <f t="shared" si="623"/>
        <v>1264.7449999999999</v>
      </c>
      <c r="U2304" s="22">
        <v>1294.0999999999999</v>
      </c>
      <c r="V2304" s="23">
        <v>45</v>
      </c>
      <c r="W2304" s="41">
        <v>50</v>
      </c>
      <c r="X2304" s="23">
        <f t="shared" si="624"/>
        <v>-5</v>
      </c>
      <c r="Y2304" s="24">
        <f t="shared" si="625"/>
        <v>-60</v>
      </c>
      <c r="Z2304" s="24">
        <f t="shared" si="626"/>
        <v>469</v>
      </c>
      <c r="AA2304" s="22">
        <f t="shared" si="631"/>
        <v>2.7592750533049037</v>
      </c>
      <c r="AB2304" s="22">
        <f t="shared" si="630"/>
        <v>33.111300639658843</v>
      </c>
      <c r="AC2304" s="22">
        <f t="shared" si="629"/>
        <v>1260.9886993603411</v>
      </c>
      <c r="AD2304" s="22">
        <f t="shared" si="627"/>
        <v>-3.7563006396587753</v>
      </c>
      <c r="AE2304" s="24"/>
      <c r="AF2304" s="4">
        <v>33.111300639658843</v>
      </c>
      <c r="AG2304" s="4">
        <v>0</v>
      </c>
      <c r="AH2304" s="4">
        <f t="shared" si="628"/>
        <v>33.111300639658843</v>
      </c>
    </row>
    <row r="2305" spans="1:34">
      <c r="A2305" s="16" t="s">
        <v>4750</v>
      </c>
      <c r="B2305" s="16" t="s">
        <v>515</v>
      </c>
      <c r="C2305" s="16" t="s">
        <v>2794</v>
      </c>
      <c r="D2305" s="19">
        <v>42401</v>
      </c>
      <c r="E2305" s="16" t="s">
        <v>111</v>
      </c>
      <c r="F2305" s="20">
        <v>50</v>
      </c>
      <c r="G2305" s="20">
        <v>0</v>
      </c>
      <c r="H2305" s="20">
        <v>43</v>
      </c>
      <c r="I2305" s="20">
        <v>5</v>
      </c>
      <c r="J2305" s="21">
        <f t="shared" si="619"/>
        <v>521</v>
      </c>
      <c r="K2305" s="22">
        <v>759.78</v>
      </c>
      <c r="L2305" s="19">
        <v>44804</v>
      </c>
      <c r="M2305" s="22">
        <v>100.06</v>
      </c>
      <c r="N2305" s="22">
        <v>659.72</v>
      </c>
      <c r="O2305" s="22">
        <f t="shared" si="620"/>
        <v>669.85</v>
      </c>
      <c r="P2305" s="22">
        <v>10.130000000000001</v>
      </c>
      <c r="Q2305" s="22">
        <f t="shared" si="621"/>
        <v>1.2662500000000001</v>
      </c>
      <c r="R2305" s="22">
        <f t="shared" si="622"/>
        <v>5.0650000000000004</v>
      </c>
      <c r="S2305" s="22">
        <f t="shared" si="623"/>
        <v>654.65499999999997</v>
      </c>
      <c r="U2305" s="22">
        <v>669.85</v>
      </c>
      <c r="V2305" s="23">
        <v>45</v>
      </c>
      <c r="W2305" s="41">
        <v>50</v>
      </c>
      <c r="X2305" s="23">
        <f t="shared" si="624"/>
        <v>-5</v>
      </c>
      <c r="Y2305" s="24">
        <f t="shared" si="625"/>
        <v>-60</v>
      </c>
      <c r="Z2305" s="24">
        <f t="shared" si="626"/>
        <v>469</v>
      </c>
      <c r="AA2305" s="22">
        <f t="shared" si="631"/>
        <v>1.4282515991471216</v>
      </c>
      <c r="AB2305" s="22">
        <f t="shared" si="630"/>
        <v>17.13901918976546</v>
      </c>
      <c r="AC2305" s="22">
        <f t="shared" si="629"/>
        <v>652.71098081023456</v>
      </c>
      <c r="AD2305" s="22">
        <f t="shared" si="627"/>
        <v>-1.9440191897654131</v>
      </c>
      <c r="AE2305" s="24"/>
      <c r="AF2305" s="4">
        <v>17.13901918976546</v>
      </c>
      <c r="AG2305" s="4">
        <v>0</v>
      </c>
      <c r="AH2305" s="4">
        <f t="shared" si="628"/>
        <v>17.13901918976546</v>
      </c>
    </row>
    <row r="2306" spans="1:34">
      <c r="A2306" s="16" t="s">
        <v>4751</v>
      </c>
      <c r="B2306" s="16" t="s">
        <v>515</v>
      </c>
      <c r="C2306" s="16" t="s">
        <v>2794</v>
      </c>
      <c r="D2306" s="19">
        <v>42430</v>
      </c>
      <c r="E2306" s="16" t="s">
        <v>111</v>
      </c>
      <c r="F2306" s="20">
        <v>50</v>
      </c>
      <c r="G2306" s="20">
        <v>0</v>
      </c>
      <c r="H2306" s="20">
        <v>43</v>
      </c>
      <c r="I2306" s="20">
        <v>6</v>
      </c>
      <c r="J2306" s="21">
        <f t="shared" si="619"/>
        <v>522</v>
      </c>
      <c r="K2306" s="22">
        <v>359.7</v>
      </c>
      <c r="L2306" s="19">
        <v>44804</v>
      </c>
      <c r="M2306" s="22">
        <v>46.74</v>
      </c>
      <c r="N2306" s="22">
        <v>312.95999999999998</v>
      </c>
      <c r="O2306" s="22">
        <f t="shared" si="620"/>
        <v>317.75</v>
      </c>
      <c r="P2306" s="22">
        <v>4.79</v>
      </c>
      <c r="Q2306" s="22">
        <f t="shared" si="621"/>
        <v>0.59875</v>
      </c>
      <c r="R2306" s="22">
        <f t="shared" si="622"/>
        <v>2.395</v>
      </c>
      <c r="S2306" s="22">
        <f t="shared" si="623"/>
        <v>310.565</v>
      </c>
      <c r="U2306" s="22">
        <v>317.75</v>
      </c>
      <c r="V2306" s="23">
        <v>45</v>
      </c>
      <c r="W2306" s="41">
        <v>50</v>
      </c>
      <c r="X2306" s="23">
        <f t="shared" si="624"/>
        <v>-5</v>
      </c>
      <c r="Y2306" s="24">
        <f t="shared" si="625"/>
        <v>-60</v>
      </c>
      <c r="Z2306" s="24">
        <f t="shared" si="626"/>
        <v>470</v>
      </c>
      <c r="AA2306" s="22">
        <f t="shared" si="631"/>
        <v>0.67606382978723401</v>
      </c>
      <c r="AB2306" s="22">
        <f t="shared" si="630"/>
        <v>8.1127659574468076</v>
      </c>
      <c r="AC2306" s="22">
        <f t="shared" si="629"/>
        <v>309.63723404255319</v>
      </c>
      <c r="AD2306" s="22">
        <f t="shared" si="627"/>
        <v>-0.9277659574468089</v>
      </c>
      <c r="AE2306" s="24"/>
      <c r="AF2306" s="4">
        <v>8.1127659574468076</v>
      </c>
      <c r="AG2306" s="4">
        <v>0</v>
      </c>
      <c r="AH2306" s="4">
        <f t="shared" si="628"/>
        <v>8.1127659574468076</v>
      </c>
    </row>
    <row r="2307" spans="1:34">
      <c r="A2307" s="16" t="s">
        <v>4752</v>
      </c>
      <c r="B2307" s="16" t="s">
        <v>515</v>
      </c>
      <c r="C2307" s="16" t="s">
        <v>2794</v>
      </c>
      <c r="D2307" s="19">
        <v>42461</v>
      </c>
      <c r="E2307" s="16" t="s">
        <v>111</v>
      </c>
      <c r="F2307" s="20">
        <v>50</v>
      </c>
      <c r="G2307" s="20">
        <v>0</v>
      </c>
      <c r="H2307" s="20">
        <v>43</v>
      </c>
      <c r="I2307" s="20">
        <v>7</v>
      </c>
      <c r="J2307" s="21">
        <f t="shared" si="619"/>
        <v>523</v>
      </c>
      <c r="K2307" s="22">
        <v>2038.75</v>
      </c>
      <c r="L2307" s="19">
        <v>44804</v>
      </c>
      <c r="M2307" s="22">
        <v>261.66000000000003</v>
      </c>
      <c r="N2307" s="22">
        <v>1777.09</v>
      </c>
      <c r="O2307" s="22">
        <f t="shared" si="620"/>
        <v>1804.27</v>
      </c>
      <c r="P2307" s="22">
        <v>27.18</v>
      </c>
      <c r="Q2307" s="22">
        <f t="shared" si="621"/>
        <v>3.3975</v>
      </c>
      <c r="R2307" s="22">
        <f t="shared" si="622"/>
        <v>13.59</v>
      </c>
      <c r="S2307" s="22">
        <f t="shared" si="623"/>
        <v>1763.5</v>
      </c>
      <c r="U2307" s="22">
        <v>1804.27</v>
      </c>
      <c r="V2307" s="23">
        <v>45</v>
      </c>
      <c r="W2307" s="41">
        <v>50</v>
      </c>
      <c r="X2307" s="23">
        <f t="shared" si="624"/>
        <v>-5</v>
      </c>
      <c r="Y2307" s="24">
        <f t="shared" si="625"/>
        <v>-60</v>
      </c>
      <c r="Z2307" s="24">
        <f t="shared" si="626"/>
        <v>471</v>
      </c>
      <c r="AA2307" s="22">
        <f t="shared" si="631"/>
        <v>3.8307218683651802</v>
      </c>
      <c r="AB2307" s="22">
        <f t="shared" si="630"/>
        <v>45.968662420382159</v>
      </c>
      <c r="AC2307" s="22">
        <f t="shared" si="629"/>
        <v>1758.3013375796179</v>
      </c>
      <c r="AD2307" s="22">
        <f t="shared" si="627"/>
        <v>-5.1986624203821066</v>
      </c>
      <c r="AE2307" s="24"/>
      <c r="AF2307" s="4">
        <v>45.968662420382159</v>
      </c>
      <c r="AG2307" s="4">
        <v>0</v>
      </c>
      <c r="AH2307" s="4">
        <f t="shared" si="628"/>
        <v>45.968662420382159</v>
      </c>
    </row>
    <row r="2308" spans="1:34">
      <c r="A2308" s="16" t="s">
        <v>4753</v>
      </c>
      <c r="B2308" s="16" t="s">
        <v>515</v>
      </c>
      <c r="C2308" s="16" t="s">
        <v>2794</v>
      </c>
      <c r="D2308" s="19">
        <v>42491</v>
      </c>
      <c r="E2308" s="16" t="s">
        <v>111</v>
      </c>
      <c r="F2308" s="20">
        <v>50</v>
      </c>
      <c r="G2308" s="20">
        <v>0</v>
      </c>
      <c r="H2308" s="20">
        <v>43</v>
      </c>
      <c r="I2308" s="20">
        <v>8</v>
      </c>
      <c r="J2308" s="21">
        <f t="shared" si="619"/>
        <v>524</v>
      </c>
      <c r="K2308" s="22">
        <v>213</v>
      </c>
      <c r="L2308" s="19">
        <v>44804</v>
      </c>
      <c r="M2308" s="22">
        <v>26.98</v>
      </c>
      <c r="N2308" s="22">
        <v>186.02</v>
      </c>
      <c r="O2308" s="22">
        <f t="shared" si="620"/>
        <v>188.86</v>
      </c>
      <c r="P2308" s="22">
        <v>2.84</v>
      </c>
      <c r="Q2308" s="22">
        <f t="shared" si="621"/>
        <v>0.35499999999999998</v>
      </c>
      <c r="R2308" s="22">
        <f t="shared" si="622"/>
        <v>1.42</v>
      </c>
      <c r="S2308" s="22">
        <f t="shared" si="623"/>
        <v>184.60000000000002</v>
      </c>
      <c r="U2308" s="22">
        <v>188.86</v>
      </c>
      <c r="V2308" s="23">
        <v>45</v>
      </c>
      <c r="W2308" s="41">
        <v>50</v>
      </c>
      <c r="X2308" s="23">
        <f t="shared" si="624"/>
        <v>-5</v>
      </c>
      <c r="Y2308" s="24">
        <f t="shared" si="625"/>
        <v>-60</v>
      </c>
      <c r="Z2308" s="24">
        <f t="shared" si="626"/>
        <v>472</v>
      </c>
      <c r="AA2308" s="22">
        <f t="shared" si="631"/>
        <v>0.4001271186440678</v>
      </c>
      <c r="AB2308" s="22">
        <f t="shared" si="630"/>
        <v>4.8015254237288136</v>
      </c>
      <c r="AC2308" s="22">
        <f t="shared" si="629"/>
        <v>184.05847457627121</v>
      </c>
      <c r="AD2308" s="22">
        <f t="shared" si="627"/>
        <v>-0.54152542372881385</v>
      </c>
      <c r="AE2308" s="24"/>
      <c r="AF2308" s="4">
        <v>4.8015254237288136</v>
      </c>
      <c r="AG2308" s="4">
        <v>0</v>
      </c>
      <c r="AH2308" s="4">
        <f t="shared" si="628"/>
        <v>4.8015254237288136</v>
      </c>
    </row>
    <row r="2309" spans="1:34">
      <c r="A2309" s="16" t="s">
        <v>4754</v>
      </c>
      <c r="B2309" s="16" t="s">
        <v>515</v>
      </c>
      <c r="C2309" s="16" t="s">
        <v>2794</v>
      </c>
      <c r="D2309" s="19">
        <v>42522</v>
      </c>
      <c r="E2309" s="16" t="s">
        <v>111</v>
      </c>
      <c r="F2309" s="20">
        <v>50</v>
      </c>
      <c r="G2309" s="20">
        <v>0</v>
      </c>
      <c r="H2309" s="20">
        <v>43</v>
      </c>
      <c r="I2309" s="20">
        <v>9</v>
      </c>
      <c r="J2309" s="21">
        <f t="shared" si="619"/>
        <v>525</v>
      </c>
      <c r="K2309" s="22">
        <v>727.66</v>
      </c>
      <c r="L2309" s="19">
        <v>44804</v>
      </c>
      <c r="M2309" s="22">
        <v>90.94</v>
      </c>
      <c r="N2309" s="22">
        <v>636.72</v>
      </c>
      <c r="O2309" s="22">
        <f t="shared" si="620"/>
        <v>646.42000000000007</v>
      </c>
      <c r="P2309" s="22">
        <v>9.6999999999999993</v>
      </c>
      <c r="Q2309" s="22">
        <f t="shared" si="621"/>
        <v>1.2124999999999999</v>
      </c>
      <c r="R2309" s="22">
        <f t="shared" si="622"/>
        <v>4.8499999999999996</v>
      </c>
      <c r="S2309" s="22">
        <f t="shared" si="623"/>
        <v>631.87</v>
      </c>
      <c r="U2309" s="22">
        <v>646.42000000000007</v>
      </c>
      <c r="V2309" s="23">
        <v>45</v>
      </c>
      <c r="W2309" s="41">
        <v>50</v>
      </c>
      <c r="X2309" s="23">
        <f t="shared" si="624"/>
        <v>-5</v>
      </c>
      <c r="Y2309" s="24">
        <f t="shared" si="625"/>
        <v>-60</v>
      </c>
      <c r="Z2309" s="24">
        <f t="shared" si="626"/>
        <v>473</v>
      </c>
      <c r="AA2309" s="22">
        <f t="shared" si="631"/>
        <v>1.3666384778012686</v>
      </c>
      <c r="AB2309" s="22">
        <f t="shared" si="630"/>
        <v>16.399661733615222</v>
      </c>
      <c r="AC2309" s="22">
        <f t="shared" si="629"/>
        <v>630.0203382663849</v>
      </c>
      <c r="AD2309" s="22">
        <f t="shared" si="627"/>
        <v>-1.8496617336151076</v>
      </c>
      <c r="AE2309" s="24"/>
      <c r="AF2309" s="4">
        <v>16.399661733615222</v>
      </c>
      <c r="AG2309" s="4">
        <v>0</v>
      </c>
      <c r="AH2309" s="4">
        <f t="shared" si="628"/>
        <v>16.399661733615222</v>
      </c>
    </row>
    <row r="2310" spans="1:34">
      <c r="A2310" s="16" t="s">
        <v>4755</v>
      </c>
      <c r="B2310" s="16" t="s">
        <v>515</v>
      </c>
      <c r="C2310" s="16" t="s">
        <v>2794</v>
      </c>
      <c r="D2310" s="19">
        <v>42552</v>
      </c>
      <c r="E2310" s="16" t="s">
        <v>111</v>
      </c>
      <c r="F2310" s="20">
        <v>50</v>
      </c>
      <c r="G2310" s="20">
        <v>0</v>
      </c>
      <c r="H2310" s="20">
        <v>43</v>
      </c>
      <c r="I2310" s="20">
        <v>10</v>
      </c>
      <c r="J2310" s="21">
        <f t="shared" si="619"/>
        <v>526</v>
      </c>
      <c r="K2310" s="22">
        <v>1800.74</v>
      </c>
      <c r="L2310" s="19">
        <v>44804</v>
      </c>
      <c r="M2310" s="22">
        <v>222.12</v>
      </c>
      <c r="N2310" s="22">
        <v>1578.62</v>
      </c>
      <c r="O2310" s="22">
        <f t="shared" si="620"/>
        <v>1602.6299999999999</v>
      </c>
      <c r="P2310" s="22">
        <v>24.01</v>
      </c>
      <c r="Q2310" s="22">
        <f t="shared" si="621"/>
        <v>3.0012500000000002</v>
      </c>
      <c r="R2310" s="22">
        <f t="shared" si="622"/>
        <v>12.005000000000001</v>
      </c>
      <c r="S2310" s="22">
        <f t="shared" si="623"/>
        <v>1566.6149999999998</v>
      </c>
      <c r="U2310" s="22">
        <v>1602.6299999999999</v>
      </c>
      <c r="V2310" s="23">
        <v>45</v>
      </c>
      <c r="W2310" s="41">
        <v>50</v>
      </c>
      <c r="X2310" s="23">
        <f t="shared" si="624"/>
        <v>-5</v>
      </c>
      <c r="Y2310" s="24">
        <f t="shared" si="625"/>
        <v>-60</v>
      </c>
      <c r="Z2310" s="24">
        <f t="shared" si="626"/>
        <v>474</v>
      </c>
      <c r="AA2310" s="22">
        <f t="shared" si="631"/>
        <v>3.3810759493670886</v>
      </c>
      <c r="AB2310" s="22">
        <f t="shared" si="630"/>
        <v>40.572911392405061</v>
      </c>
      <c r="AC2310" s="22">
        <f t="shared" si="629"/>
        <v>1562.0570886075948</v>
      </c>
      <c r="AD2310" s="22">
        <f t="shared" si="627"/>
        <v>-4.5579113924050034</v>
      </c>
      <c r="AE2310" s="24"/>
      <c r="AF2310" s="4">
        <v>40.572911392405061</v>
      </c>
      <c r="AG2310" s="4">
        <v>0</v>
      </c>
      <c r="AH2310" s="4">
        <f t="shared" si="628"/>
        <v>40.572911392405061</v>
      </c>
    </row>
    <row r="2311" spans="1:34">
      <c r="A2311" s="16" t="s">
        <v>4756</v>
      </c>
      <c r="B2311" s="16" t="s">
        <v>515</v>
      </c>
      <c r="C2311" s="16" t="s">
        <v>2844</v>
      </c>
      <c r="D2311" s="19">
        <v>42552</v>
      </c>
      <c r="E2311" s="16" t="s">
        <v>111</v>
      </c>
      <c r="F2311" s="20">
        <v>50</v>
      </c>
      <c r="G2311" s="20">
        <v>0</v>
      </c>
      <c r="H2311" s="20">
        <v>43</v>
      </c>
      <c r="I2311" s="20">
        <v>10</v>
      </c>
      <c r="J2311" s="21">
        <f t="shared" ref="J2311:J2374" si="632">(H2311*12)+I2311</f>
        <v>526</v>
      </c>
      <c r="K2311" s="22">
        <v>91.14</v>
      </c>
      <c r="L2311" s="19">
        <v>44804</v>
      </c>
      <c r="M2311" s="22">
        <v>11.22</v>
      </c>
      <c r="N2311" s="22">
        <v>79.92</v>
      </c>
      <c r="O2311" s="22">
        <f t="shared" ref="O2311:O2374" si="633">+N2311+P2311</f>
        <v>81.13</v>
      </c>
      <c r="P2311" s="22">
        <v>1.21</v>
      </c>
      <c r="Q2311" s="22">
        <f t="shared" ref="Q2311:Q2374" si="634">+P2311/8</f>
        <v>0.15125</v>
      </c>
      <c r="R2311" s="22">
        <f t="shared" ref="R2311:R2374" si="635">+Q2311*4</f>
        <v>0.60499999999999998</v>
      </c>
      <c r="S2311" s="22">
        <f t="shared" ref="S2311:S2374" si="636">+O2311-P2311-R2311</f>
        <v>79.314999999999998</v>
      </c>
      <c r="U2311" s="22">
        <v>81.13</v>
      </c>
      <c r="V2311" s="23">
        <v>45</v>
      </c>
      <c r="W2311" s="41">
        <v>50</v>
      </c>
      <c r="X2311" s="23">
        <f t="shared" ref="X2311:X2374" si="637">+V2311-W2311</f>
        <v>-5</v>
      </c>
      <c r="Y2311" s="24">
        <f t="shared" ref="Y2311:Y2374" si="638">+X2311*12</f>
        <v>-60</v>
      </c>
      <c r="Z2311" s="24">
        <f t="shared" ref="Z2311:Z2374" si="639">+J2311+Y2311+8</f>
        <v>474</v>
      </c>
      <c r="AA2311" s="22">
        <f t="shared" si="631"/>
        <v>0.1711603375527426</v>
      </c>
      <c r="AB2311" s="22">
        <f t="shared" si="630"/>
        <v>2.0539240506329111</v>
      </c>
      <c r="AC2311" s="22">
        <f t="shared" si="629"/>
        <v>79.07607594936708</v>
      </c>
      <c r="AD2311" s="22">
        <f t="shared" ref="AD2311:AD2374" si="640">+AC2311-S2311</f>
        <v>-0.23892405063291733</v>
      </c>
      <c r="AE2311" s="24"/>
      <c r="AF2311" s="4">
        <v>2.0539240506329111</v>
      </c>
      <c r="AG2311" s="4">
        <v>0</v>
      </c>
      <c r="AH2311" s="4">
        <f t="shared" ref="AH2311:AH2374" si="641">+AF2311+AG2311</f>
        <v>2.0539240506329111</v>
      </c>
    </row>
    <row r="2312" spans="1:34">
      <c r="A2312" s="16" t="s">
        <v>4757</v>
      </c>
      <c r="B2312" s="16" t="s">
        <v>515</v>
      </c>
      <c r="C2312" s="16" t="s">
        <v>2794</v>
      </c>
      <c r="D2312" s="19">
        <v>42583</v>
      </c>
      <c r="E2312" s="16" t="s">
        <v>111</v>
      </c>
      <c r="F2312" s="20">
        <v>50</v>
      </c>
      <c r="G2312" s="20">
        <v>0</v>
      </c>
      <c r="H2312" s="20">
        <v>43</v>
      </c>
      <c r="I2312" s="20">
        <v>11</v>
      </c>
      <c r="J2312" s="21">
        <f t="shared" si="632"/>
        <v>527</v>
      </c>
      <c r="K2312" s="22">
        <v>1829.3</v>
      </c>
      <c r="L2312" s="19">
        <v>44804</v>
      </c>
      <c r="M2312" s="22">
        <v>222.59</v>
      </c>
      <c r="N2312" s="22">
        <v>1606.71</v>
      </c>
      <c r="O2312" s="22">
        <f t="shared" si="633"/>
        <v>1631.1000000000001</v>
      </c>
      <c r="P2312" s="22">
        <v>24.39</v>
      </c>
      <c r="Q2312" s="22">
        <f t="shared" si="634"/>
        <v>3.0487500000000001</v>
      </c>
      <c r="R2312" s="22">
        <f t="shared" si="635"/>
        <v>12.195</v>
      </c>
      <c r="S2312" s="22">
        <f t="shared" si="636"/>
        <v>1594.5150000000001</v>
      </c>
      <c r="U2312" s="22">
        <v>1631.1000000000001</v>
      </c>
      <c r="V2312" s="23">
        <v>45</v>
      </c>
      <c r="W2312" s="41">
        <v>50</v>
      </c>
      <c r="X2312" s="23">
        <f t="shared" si="637"/>
        <v>-5</v>
      </c>
      <c r="Y2312" s="24">
        <f t="shared" si="638"/>
        <v>-60</v>
      </c>
      <c r="Z2312" s="24">
        <f t="shared" si="639"/>
        <v>475</v>
      </c>
      <c r="AA2312" s="22">
        <f t="shared" si="631"/>
        <v>3.4338947368421056</v>
      </c>
      <c r="AB2312" s="22">
        <f t="shared" si="630"/>
        <v>41.206736842105265</v>
      </c>
      <c r="AC2312" s="22">
        <f t="shared" si="629"/>
        <v>1589.8932631578948</v>
      </c>
      <c r="AD2312" s="22">
        <f t="shared" si="640"/>
        <v>-4.6217368421052925</v>
      </c>
      <c r="AE2312" s="24"/>
      <c r="AF2312" s="4">
        <v>41.206736842105265</v>
      </c>
      <c r="AG2312" s="4">
        <v>0</v>
      </c>
      <c r="AH2312" s="4">
        <f t="shared" si="641"/>
        <v>41.206736842105265</v>
      </c>
    </row>
    <row r="2313" spans="1:34">
      <c r="A2313" s="16" t="s">
        <v>4758</v>
      </c>
      <c r="B2313" s="16" t="s">
        <v>515</v>
      </c>
      <c r="C2313" s="16" t="s">
        <v>2794</v>
      </c>
      <c r="D2313" s="19">
        <v>42614</v>
      </c>
      <c r="E2313" s="16" t="s">
        <v>111</v>
      </c>
      <c r="F2313" s="20">
        <v>50</v>
      </c>
      <c r="G2313" s="20">
        <v>0</v>
      </c>
      <c r="H2313" s="20">
        <v>44</v>
      </c>
      <c r="I2313" s="20">
        <v>0</v>
      </c>
      <c r="J2313" s="21">
        <f t="shared" si="632"/>
        <v>528</v>
      </c>
      <c r="K2313" s="22">
        <v>489.88</v>
      </c>
      <c r="L2313" s="19">
        <v>44804</v>
      </c>
      <c r="M2313" s="22">
        <v>58.8</v>
      </c>
      <c r="N2313" s="22">
        <v>431.08</v>
      </c>
      <c r="O2313" s="22">
        <f t="shared" si="633"/>
        <v>437.60999999999996</v>
      </c>
      <c r="P2313" s="22">
        <v>6.53</v>
      </c>
      <c r="Q2313" s="22">
        <f t="shared" si="634"/>
        <v>0.81625000000000003</v>
      </c>
      <c r="R2313" s="22">
        <f t="shared" si="635"/>
        <v>3.2650000000000001</v>
      </c>
      <c r="S2313" s="22">
        <f t="shared" si="636"/>
        <v>427.815</v>
      </c>
      <c r="U2313" s="22">
        <v>437.60999999999996</v>
      </c>
      <c r="V2313" s="23">
        <v>45</v>
      </c>
      <c r="W2313" s="41">
        <v>50</v>
      </c>
      <c r="X2313" s="23">
        <f t="shared" si="637"/>
        <v>-5</v>
      </c>
      <c r="Y2313" s="24">
        <f t="shared" si="638"/>
        <v>-60</v>
      </c>
      <c r="Z2313" s="24">
        <f t="shared" si="639"/>
        <v>476</v>
      </c>
      <c r="AA2313" s="22">
        <f t="shared" si="631"/>
        <v>0.91934873949579821</v>
      </c>
      <c r="AB2313" s="22">
        <f t="shared" si="630"/>
        <v>11.032184873949578</v>
      </c>
      <c r="AC2313" s="22">
        <f t="shared" ref="AC2313:AC2376" si="642">+U2313-AB2313</f>
        <v>426.57781512605038</v>
      </c>
      <c r="AD2313" s="22">
        <f t="shared" si="640"/>
        <v>-1.2371848739496158</v>
      </c>
      <c r="AE2313" s="24"/>
      <c r="AF2313" s="4">
        <v>11.032184873949578</v>
      </c>
      <c r="AG2313" s="4">
        <v>0</v>
      </c>
      <c r="AH2313" s="4">
        <f t="shared" si="641"/>
        <v>11.032184873949578</v>
      </c>
    </row>
    <row r="2314" spans="1:34">
      <c r="A2314" s="16" t="s">
        <v>4759</v>
      </c>
      <c r="B2314" s="16" t="s">
        <v>515</v>
      </c>
      <c r="C2314" s="16" t="s">
        <v>2794</v>
      </c>
      <c r="D2314" s="19">
        <v>42644</v>
      </c>
      <c r="E2314" s="16" t="s">
        <v>111</v>
      </c>
      <c r="F2314" s="20">
        <v>50</v>
      </c>
      <c r="G2314" s="20">
        <v>0</v>
      </c>
      <c r="H2314" s="20">
        <v>44</v>
      </c>
      <c r="I2314" s="20">
        <v>1</v>
      </c>
      <c r="J2314" s="21">
        <f t="shared" si="632"/>
        <v>529</v>
      </c>
      <c r="K2314" s="22">
        <v>724.98</v>
      </c>
      <c r="L2314" s="19">
        <v>44804</v>
      </c>
      <c r="M2314" s="22">
        <v>85.79</v>
      </c>
      <c r="N2314" s="22">
        <v>639.19000000000005</v>
      </c>
      <c r="O2314" s="22">
        <f t="shared" si="633"/>
        <v>648.85</v>
      </c>
      <c r="P2314" s="22">
        <v>9.66</v>
      </c>
      <c r="Q2314" s="22">
        <f t="shared" si="634"/>
        <v>1.2075</v>
      </c>
      <c r="R2314" s="22">
        <f t="shared" si="635"/>
        <v>4.83</v>
      </c>
      <c r="S2314" s="22">
        <f t="shared" si="636"/>
        <v>634.36</v>
      </c>
      <c r="U2314" s="22">
        <v>648.85</v>
      </c>
      <c r="V2314" s="23">
        <v>45</v>
      </c>
      <c r="W2314" s="41">
        <v>50</v>
      </c>
      <c r="X2314" s="23">
        <f t="shared" si="637"/>
        <v>-5</v>
      </c>
      <c r="Y2314" s="24">
        <f t="shared" si="638"/>
        <v>-60</v>
      </c>
      <c r="Z2314" s="24">
        <f t="shared" si="639"/>
        <v>477</v>
      </c>
      <c r="AA2314" s="22">
        <f t="shared" si="631"/>
        <v>1.3602725366876312</v>
      </c>
      <c r="AB2314" s="22">
        <f t="shared" si="630"/>
        <v>16.323270440251573</v>
      </c>
      <c r="AC2314" s="22">
        <f t="shared" si="642"/>
        <v>632.52672955974845</v>
      </c>
      <c r="AD2314" s="22">
        <f t="shared" si="640"/>
        <v>-1.8332704402515674</v>
      </c>
      <c r="AE2314" s="24"/>
      <c r="AF2314" s="4">
        <v>16.323270440251573</v>
      </c>
      <c r="AG2314" s="4">
        <v>0</v>
      </c>
      <c r="AH2314" s="4">
        <f t="shared" si="641"/>
        <v>16.323270440251573</v>
      </c>
    </row>
    <row r="2315" spans="1:34">
      <c r="A2315" s="16" t="s">
        <v>4760</v>
      </c>
      <c r="B2315" s="16" t="s">
        <v>515</v>
      </c>
      <c r="C2315" s="16" t="s">
        <v>2851</v>
      </c>
      <c r="D2315" s="19">
        <v>42644</v>
      </c>
      <c r="E2315" s="16" t="s">
        <v>111</v>
      </c>
      <c r="F2315" s="20">
        <v>50</v>
      </c>
      <c r="G2315" s="20">
        <v>0</v>
      </c>
      <c r="H2315" s="20">
        <v>44</v>
      </c>
      <c r="I2315" s="20">
        <v>1</v>
      </c>
      <c r="J2315" s="21">
        <f t="shared" si="632"/>
        <v>529</v>
      </c>
      <c r="K2315" s="22">
        <v>101</v>
      </c>
      <c r="L2315" s="19">
        <v>44804</v>
      </c>
      <c r="M2315" s="22">
        <v>11.95</v>
      </c>
      <c r="N2315" s="22">
        <v>89.05</v>
      </c>
      <c r="O2315" s="22">
        <f t="shared" si="633"/>
        <v>90.39</v>
      </c>
      <c r="P2315" s="22">
        <v>1.34</v>
      </c>
      <c r="Q2315" s="22">
        <f t="shared" si="634"/>
        <v>0.16750000000000001</v>
      </c>
      <c r="R2315" s="22">
        <f t="shared" si="635"/>
        <v>0.67</v>
      </c>
      <c r="S2315" s="22">
        <f t="shared" si="636"/>
        <v>88.38</v>
      </c>
      <c r="U2315" s="22">
        <v>90.39</v>
      </c>
      <c r="V2315" s="23">
        <v>45</v>
      </c>
      <c r="W2315" s="41">
        <v>50</v>
      </c>
      <c r="X2315" s="23">
        <f t="shared" si="637"/>
        <v>-5</v>
      </c>
      <c r="Y2315" s="24">
        <f t="shared" si="638"/>
        <v>-60</v>
      </c>
      <c r="Z2315" s="24">
        <f t="shared" si="639"/>
        <v>477</v>
      </c>
      <c r="AA2315" s="22">
        <f t="shared" si="631"/>
        <v>0.18949685534591196</v>
      </c>
      <c r="AB2315" s="22">
        <f t="shared" ref="AB2315:AB2378" si="643">+AA2315*12</f>
        <v>2.2739622641509434</v>
      </c>
      <c r="AC2315" s="22">
        <f t="shared" si="642"/>
        <v>88.116037735849062</v>
      </c>
      <c r="AD2315" s="22">
        <f t="shared" si="640"/>
        <v>-0.26396226415093338</v>
      </c>
      <c r="AE2315" s="24"/>
      <c r="AF2315" s="4">
        <v>2.2739622641509434</v>
      </c>
      <c r="AG2315" s="4">
        <v>0</v>
      </c>
      <c r="AH2315" s="4">
        <f t="shared" si="641"/>
        <v>2.2739622641509434</v>
      </c>
    </row>
    <row r="2316" spans="1:34">
      <c r="A2316" s="16" t="s">
        <v>4761</v>
      </c>
      <c r="B2316" s="16" t="s">
        <v>515</v>
      </c>
      <c r="C2316" s="16" t="s">
        <v>2794</v>
      </c>
      <c r="D2316" s="19">
        <v>42675</v>
      </c>
      <c r="E2316" s="16" t="s">
        <v>111</v>
      </c>
      <c r="F2316" s="20">
        <v>50</v>
      </c>
      <c r="G2316" s="20">
        <v>0</v>
      </c>
      <c r="H2316" s="20">
        <v>44</v>
      </c>
      <c r="I2316" s="20">
        <v>2</v>
      </c>
      <c r="J2316" s="21">
        <f t="shared" si="632"/>
        <v>530</v>
      </c>
      <c r="K2316" s="22">
        <v>1596.45</v>
      </c>
      <c r="L2316" s="19">
        <v>44804</v>
      </c>
      <c r="M2316" s="22">
        <v>186.25</v>
      </c>
      <c r="N2316" s="22">
        <v>1410.2</v>
      </c>
      <c r="O2316" s="22">
        <f t="shared" si="633"/>
        <v>1431.48</v>
      </c>
      <c r="P2316" s="22">
        <v>21.28</v>
      </c>
      <c r="Q2316" s="22">
        <f t="shared" si="634"/>
        <v>2.66</v>
      </c>
      <c r="R2316" s="22">
        <f t="shared" si="635"/>
        <v>10.64</v>
      </c>
      <c r="S2316" s="22">
        <f t="shared" si="636"/>
        <v>1399.56</v>
      </c>
      <c r="U2316" s="22">
        <v>1431.48</v>
      </c>
      <c r="V2316" s="23">
        <v>45</v>
      </c>
      <c r="W2316" s="41">
        <v>50</v>
      </c>
      <c r="X2316" s="23">
        <f t="shared" si="637"/>
        <v>-5</v>
      </c>
      <c r="Y2316" s="24">
        <f t="shared" si="638"/>
        <v>-60</v>
      </c>
      <c r="Z2316" s="24">
        <f t="shared" si="639"/>
        <v>478</v>
      </c>
      <c r="AA2316" s="22">
        <f t="shared" ref="AA2316:AA2379" si="644">+U2316/Z2316</f>
        <v>2.9947280334728035</v>
      </c>
      <c r="AB2316" s="22">
        <f t="shared" si="643"/>
        <v>35.936736401673642</v>
      </c>
      <c r="AC2316" s="22">
        <f t="shared" si="642"/>
        <v>1395.5432635983263</v>
      </c>
      <c r="AD2316" s="22">
        <f t="shared" si="640"/>
        <v>-4.0167364016735974</v>
      </c>
      <c r="AE2316" s="24"/>
      <c r="AF2316" s="4">
        <v>35.936736401673642</v>
      </c>
      <c r="AG2316" s="4">
        <v>0</v>
      </c>
      <c r="AH2316" s="4">
        <f t="shared" si="641"/>
        <v>35.936736401673642</v>
      </c>
    </row>
    <row r="2317" spans="1:34">
      <c r="A2317" s="16" t="s">
        <v>4762</v>
      </c>
      <c r="B2317" s="16" t="s">
        <v>515</v>
      </c>
      <c r="C2317" s="16" t="s">
        <v>2794</v>
      </c>
      <c r="D2317" s="19">
        <v>42736</v>
      </c>
      <c r="E2317" s="16" t="s">
        <v>111</v>
      </c>
      <c r="F2317" s="20">
        <v>50</v>
      </c>
      <c r="G2317" s="20">
        <v>0</v>
      </c>
      <c r="H2317" s="20">
        <v>44</v>
      </c>
      <c r="I2317" s="20">
        <v>4</v>
      </c>
      <c r="J2317" s="21">
        <f t="shared" si="632"/>
        <v>532</v>
      </c>
      <c r="K2317" s="22">
        <v>1007.01</v>
      </c>
      <c r="L2317" s="19">
        <v>44804</v>
      </c>
      <c r="M2317" s="22">
        <v>114.12</v>
      </c>
      <c r="N2317" s="22">
        <v>892.89</v>
      </c>
      <c r="O2317" s="22">
        <f t="shared" si="633"/>
        <v>906.31</v>
      </c>
      <c r="P2317" s="22">
        <v>13.42</v>
      </c>
      <c r="Q2317" s="22">
        <f t="shared" si="634"/>
        <v>1.6775</v>
      </c>
      <c r="R2317" s="22">
        <f t="shared" si="635"/>
        <v>6.71</v>
      </c>
      <c r="S2317" s="22">
        <f t="shared" si="636"/>
        <v>886.18</v>
      </c>
      <c r="U2317" s="22">
        <v>906.31</v>
      </c>
      <c r="V2317" s="23">
        <v>45</v>
      </c>
      <c r="W2317" s="41">
        <v>50</v>
      </c>
      <c r="X2317" s="23">
        <f t="shared" si="637"/>
        <v>-5</v>
      </c>
      <c r="Y2317" s="24">
        <f t="shared" si="638"/>
        <v>-60</v>
      </c>
      <c r="Z2317" s="24">
        <f t="shared" si="639"/>
        <v>480</v>
      </c>
      <c r="AA2317" s="22">
        <f t="shared" si="644"/>
        <v>1.8881458333333332</v>
      </c>
      <c r="AB2317" s="22">
        <f t="shared" si="643"/>
        <v>22.65775</v>
      </c>
      <c r="AC2317" s="22">
        <f t="shared" si="642"/>
        <v>883.65224999999998</v>
      </c>
      <c r="AD2317" s="22">
        <f t="shared" si="640"/>
        <v>-2.5277499999999691</v>
      </c>
      <c r="AE2317" s="24"/>
      <c r="AF2317" s="4">
        <v>22.65775</v>
      </c>
      <c r="AG2317" s="4">
        <v>0</v>
      </c>
      <c r="AH2317" s="4">
        <f t="shared" si="641"/>
        <v>22.65775</v>
      </c>
    </row>
    <row r="2318" spans="1:34">
      <c r="A2318" s="16" t="s">
        <v>4763</v>
      </c>
      <c r="B2318" s="16" t="s">
        <v>515</v>
      </c>
      <c r="C2318" s="16" t="s">
        <v>2856</v>
      </c>
      <c r="D2318" s="19">
        <v>42736</v>
      </c>
      <c r="E2318" s="16" t="s">
        <v>111</v>
      </c>
      <c r="F2318" s="20">
        <v>50</v>
      </c>
      <c r="G2318" s="20">
        <v>0</v>
      </c>
      <c r="H2318" s="20">
        <v>44</v>
      </c>
      <c r="I2318" s="20">
        <v>4</v>
      </c>
      <c r="J2318" s="21">
        <f t="shared" si="632"/>
        <v>532</v>
      </c>
      <c r="K2318" s="22">
        <v>252.48</v>
      </c>
      <c r="L2318" s="19">
        <v>44804</v>
      </c>
      <c r="M2318" s="22">
        <v>28.61</v>
      </c>
      <c r="N2318" s="22">
        <v>223.87</v>
      </c>
      <c r="O2318" s="22">
        <f t="shared" si="633"/>
        <v>227.23000000000002</v>
      </c>
      <c r="P2318" s="22">
        <v>3.36</v>
      </c>
      <c r="Q2318" s="22">
        <f t="shared" si="634"/>
        <v>0.42</v>
      </c>
      <c r="R2318" s="22">
        <f t="shared" si="635"/>
        <v>1.68</v>
      </c>
      <c r="S2318" s="22">
        <f t="shared" si="636"/>
        <v>222.19</v>
      </c>
      <c r="U2318" s="22">
        <v>227.23000000000002</v>
      </c>
      <c r="V2318" s="23">
        <v>45</v>
      </c>
      <c r="W2318" s="41">
        <v>50</v>
      </c>
      <c r="X2318" s="23">
        <f t="shared" si="637"/>
        <v>-5</v>
      </c>
      <c r="Y2318" s="24">
        <f t="shared" si="638"/>
        <v>-60</v>
      </c>
      <c r="Z2318" s="24">
        <f t="shared" si="639"/>
        <v>480</v>
      </c>
      <c r="AA2318" s="22">
        <f t="shared" si="644"/>
        <v>0.47339583333333335</v>
      </c>
      <c r="AB2318" s="22">
        <f t="shared" si="643"/>
        <v>5.6807499999999997</v>
      </c>
      <c r="AC2318" s="22">
        <f t="shared" si="642"/>
        <v>221.54925000000003</v>
      </c>
      <c r="AD2318" s="22">
        <f t="shared" si="640"/>
        <v>-0.64074999999996862</v>
      </c>
      <c r="AE2318" s="24"/>
      <c r="AF2318" s="4">
        <v>5.6807499999999997</v>
      </c>
      <c r="AG2318" s="4">
        <v>0</v>
      </c>
      <c r="AH2318" s="4">
        <f t="shared" si="641"/>
        <v>5.6807499999999997</v>
      </c>
    </row>
    <row r="2319" spans="1:34">
      <c r="A2319" s="16" t="s">
        <v>4764</v>
      </c>
      <c r="B2319" s="16" t="s">
        <v>515</v>
      </c>
      <c r="C2319" s="16" t="s">
        <v>2794</v>
      </c>
      <c r="D2319" s="19">
        <v>42767</v>
      </c>
      <c r="E2319" s="16" t="s">
        <v>111</v>
      </c>
      <c r="F2319" s="20">
        <v>50</v>
      </c>
      <c r="G2319" s="20">
        <v>0</v>
      </c>
      <c r="H2319" s="20">
        <v>44</v>
      </c>
      <c r="I2319" s="20">
        <v>5</v>
      </c>
      <c r="J2319" s="21">
        <f t="shared" si="632"/>
        <v>533</v>
      </c>
      <c r="K2319" s="22">
        <v>533.85</v>
      </c>
      <c r="L2319" s="19">
        <v>44804</v>
      </c>
      <c r="M2319" s="22">
        <v>59.63</v>
      </c>
      <c r="N2319" s="22">
        <v>474.22</v>
      </c>
      <c r="O2319" s="22">
        <f t="shared" si="633"/>
        <v>481.34000000000003</v>
      </c>
      <c r="P2319" s="22">
        <v>7.12</v>
      </c>
      <c r="Q2319" s="22">
        <f t="shared" si="634"/>
        <v>0.89</v>
      </c>
      <c r="R2319" s="22">
        <f t="shared" si="635"/>
        <v>3.56</v>
      </c>
      <c r="S2319" s="22">
        <f t="shared" si="636"/>
        <v>470.66</v>
      </c>
      <c r="U2319" s="22">
        <v>481.34000000000003</v>
      </c>
      <c r="V2319" s="23">
        <v>45</v>
      </c>
      <c r="W2319" s="41">
        <v>50</v>
      </c>
      <c r="X2319" s="23">
        <f t="shared" si="637"/>
        <v>-5</v>
      </c>
      <c r="Y2319" s="24">
        <f t="shared" si="638"/>
        <v>-60</v>
      </c>
      <c r="Z2319" s="24">
        <f t="shared" si="639"/>
        <v>481</v>
      </c>
      <c r="AA2319" s="22">
        <f t="shared" si="644"/>
        <v>1.0007068607068608</v>
      </c>
      <c r="AB2319" s="22">
        <f t="shared" si="643"/>
        <v>12.00848232848233</v>
      </c>
      <c r="AC2319" s="22">
        <f t="shared" si="642"/>
        <v>469.3315176715177</v>
      </c>
      <c r="AD2319" s="22">
        <f t="shared" si="640"/>
        <v>-1.3284823284823233</v>
      </c>
      <c r="AE2319" s="24"/>
      <c r="AF2319" s="4">
        <v>12.00848232848233</v>
      </c>
      <c r="AG2319" s="4">
        <v>0</v>
      </c>
      <c r="AH2319" s="4">
        <f t="shared" si="641"/>
        <v>12.00848232848233</v>
      </c>
    </row>
    <row r="2320" spans="1:34">
      <c r="A2320" s="16" t="s">
        <v>4765</v>
      </c>
      <c r="B2320" s="16" t="s">
        <v>515</v>
      </c>
      <c r="C2320" s="16" t="s">
        <v>2794</v>
      </c>
      <c r="D2320" s="19">
        <v>42795</v>
      </c>
      <c r="E2320" s="16" t="s">
        <v>111</v>
      </c>
      <c r="F2320" s="20">
        <v>50</v>
      </c>
      <c r="G2320" s="20">
        <v>0</v>
      </c>
      <c r="H2320" s="20">
        <v>44</v>
      </c>
      <c r="I2320" s="20">
        <v>6</v>
      </c>
      <c r="J2320" s="21">
        <f t="shared" si="632"/>
        <v>534</v>
      </c>
      <c r="K2320" s="22">
        <v>455.02</v>
      </c>
      <c r="L2320" s="19">
        <v>44804</v>
      </c>
      <c r="M2320" s="22">
        <v>50.04</v>
      </c>
      <c r="N2320" s="22">
        <v>404.98</v>
      </c>
      <c r="O2320" s="22">
        <f t="shared" si="633"/>
        <v>411.04</v>
      </c>
      <c r="P2320" s="22">
        <v>6.06</v>
      </c>
      <c r="Q2320" s="22">
        <f t="shared" si="634"/>
        <v>0.75749999999999995</v>
      </c>
      <c r="R2320" s="22">
        <f t="shared" si="635"/>
        <v>3.03</v>
      </c>
      <c r="S2320" s="22">
        <f t="shared" si="636"/>
        <v>401.95000000000005</v>
      </c>
      <c r="U2320" s="22">
        <v>411.04</v>
      </c>
      <c r="V2320" s="23">
        <v>45</v>
      </c>
      <c r="W2320" s="41">
        <v>50</v>
      </c>
      <c r="X2320" s="23">
        <f t="shared" si="637"/>
        <v>-5</v>
      </c>
      <c r="Y2320" s="24">
        <f t="shared" si="638"/>
        <v>-60</v>
      </c>
      <c r="Z2320" s="24">
        <f t="shared" si="639"/>
        <v>482</v>
      </c>
      <c r="AA2320" s="22">
        <f t="shared" si="644"/>
        <v>0.85278008298755192</v>
      </c>
      <c r="AB2320" s="22">
        <f t="shared" si="643"/>
        <v>10.233360995850623</v>
      </c>
      <c r="AC2320" s="22">
        <f t="shared" si="642"/>
        <v>400.80663900414942</v>
      </c>
      <c r="AD2320" s="22">
        <f t="shared" si="640"/>
        <v>-1.1433609958506281</v>
      </c>
      <c r="AE2320" s="24"/>
      <c r="AF2320" s="4">
        <v>10.233360995850623</v>
      </c>
      <c r="AG2320" s="4">
        <v>0</v>
      </c>
      <c r="AH2320" s="4">
        <f t="shared" si="641"/>
        <v>10.233360995850623</v>
      </c>
    </row>
    <row r="2321" spans="1:34">
      <c r="A2321" s="16" t="s">
        <v>4766</v>
      </c>
      <c r="B2321" s="16" t="s">
        <v>515</v>
      </c>
      <c r="C2321" s="16" t="s">
        <v>2794</v>
      </c>
      <c r="D2321" s="19">
        <v>42826</v>
      </c>
      <c r="E2321" s="16" t="s">
        <v>111</v>
      </c>
      <c r="F2321" s="20">
        <v>50</v>
      </c>
      <c r="G2321" s="20">
        <v>0</v>
      </c>
      <c r="H2321" s="20">
        <v>44</v>
      </c>
      <c r="I2321" s="20">
        <v>7</v>
      </c>
      <c r="J2321" s="21">
        <f t="shared" si="632"/>
        <v>535</v>
      </c>
      <c r="K2321" s="22">
        <v>1002.56</v>
      </c>
      <c r="L2321" s="19">
        <v>44804</v>
      </c>
      <c r="M2321" s="22">
        <v>108.6</v>
      </c>
      <c r="N2321" s="22">
        <v>893.96</v>
      </c>
      <c r="O2321" s="22">
        <f t="shared" si="633"/>
        <v>907.32</v>
      </c>
      <c r="P2321" s="22">
        <v>13.36</v>
      </c>
      <c r="Q2321" s="22">
        <f t="shared" si="634"/>
        <v>1.67</v>
      </c>
      <c r="R2321" s="22">
        <f t="shared" si="635"/>
        <v>6.68</v>
      </c>
      <c r="S2321" s="22">
        <f t="shared" si="636"/>
        <v>887.28000000000009</v>
      </c>
      <c r="U2321" s="22">
        <v>907.32</v>
      </c>
      <c r="V2321" s="23">
        <v>45</v>
      </c>
      <c r="W2321" s="41">
        <v>50</v>
      </c>
      <c r="X2321" s="23">
        <f t="shared" si="637"/>
        <v>-5</v>
      </c>
      <c r="Y2321" s="24">
        <f t="shared" si="638"/>
        <v>-60</v>
      </c>
      <c r="Z2321" s="24">
        <f t="shared" si="639"/>
        <v>483</v>
      </c>
      <c r="AA2321" s="22">
        <f t="shared" si="644"/>
        <v>1.8785093167701865</v>
      </c>
      <c r="AB2321" s="22">
        <f t="shared" si="643"/>
        <v>22.542111801242239</v>
      </c>
      <c r="AC2321" s="22">
        <f t="shared" si="642"/>
        <v>884.77788819875786</v>
      </c>
      <c r="AD2321" s="22">
        <f t="shared" si="640"/>
        <v>-2.5021118012422221</v>
      </c>
      <c r="AE2321" s="24"/>
      <c r="AF2321" s="4">
        <v>22.542111801242239</v>
      </c>
      <c r="AG2321" s="4">
        <v>0</v>
      </c>
      <c r="AH2321" s="4">
        <f t="shared" si="641"/>
        <v>22.542111801242239</v>
      </c>
    </row>
    <row r="2322" spans="1:34">
      <c r="A2322" s="16" t="s">
        <v>4767</v>
      </c>
      <c r="B2322" s="16" t="s">
        <v>515</v>
      </c>
      <c r="C2322" s="16" t="s">
        <v>2794</v>
      </c>
      <c r="D2322" s="19">
        <v>42856</v>
      </c>
      <c r="E2322" s="16" t="s">
        <v>111</v>
      </c>
      <c r="F2322" s="20">
        <v>50</v>
      </c>
      <c r="G2322" s="20">
        <v>0</v>
      </c>
      <c r="H2322" s="20">
        <v>44</v>
      </c>
      <c r="I2322" s="20">
        <v>8</v>
      </c>
      <c r="J2322" s="21">
        <f t="shared" si="632"/>
        <v>536</v>
      </c>
      <c r="K2322" s="22">
        <v>2135.6799999999998</v>
      </c>
      <c r="L2322" s="19">
        <v>44804</v>
      </c>
      <c r="M2322" s="22">
        <v>227.79</v>
      </c>
      <c r="N2322" s="22">
        <v>1907.89</v>
      </c>
      <c r="O2322" s="22">
        <f t="shared" si="633"/>
        <v>1936.3600000000001</v>
      </c>
      <c r="P2322" s="22">
        <v>28.47</v>
      </c>
      <c r="Q2322" s="22">
        <f t="shared" si="634"/>
        <v>3.5587499999999999</v>
      </c>
      <c r="R2322" s="22">
        <f t="shared" si="635"/>
        <v>14.234999999999999</v>
      </c>
      <c r="S2322" s="22">
        <f t="shared" si="636"/>
        <v>1893.6550000000002</v>
      </c>
      <c r="U2322" s="22">
        <v>1936.3600000000001</v>
      </c>
      <c r="V2322" s="23">
        <v>45</v>
      </c>
      <c r="W2322" s="41">
        <v>50</v>
      </c>
      <c r="X2322" s="23">
        <f t="shared" si="637"/>
        <v>-5</v>
      </c>
      <c r="Y2322" s="24">
        <f t="shared" si="638"/>
        <v>-60</v>
      </c>
      <c r="Z2322" s="24">
        <f t="shared" si="639"/>
        <v>484</v>
      </c>
      <c r="AA2322" s="22">
        <f t="shared" si="644"/>
        <v>4.0007438016528925</v>
      </c>
      <c r="AB2322" s="22">
        <f t="shared" si="643"/>
        <v>48.008925619834713</v>
      </c>
      <c r="AC2322" s="22">
        <f t="shared" si="642"/>
        <v>1888.3510743801653</v>
      </c>
      <c r="AD2322" s="22">
        <f t="shared" si="640"/>
        <v>-5.3039256198348994</v>
      </c>
      <c r="AE2322" s="24"/>
      <c r="AF2322" s="4">
        <v>48.008925619834713</v>
      </c>
      <c r="AG2322" s="4">
        <v>0</v>
      </c>
      <c r="AH2322" s="4">
        <f t="shared" si="641"/>
        <v>48.008925619834713</v>
      </c>
    </row>
    <row r="2323" spans="1:34">
      <c r="A2323" s="16" t="s">
        <v>4768</v>
      </c>
      <c r="B2323" s="16" t="s">
        <v>515</v>
      </c>
      <c r="C2323" s="16" t="s">
        <v>2794</v>
      </c>
      <c r="D2323" s="19">
        <v>42887</v>
      </c>
      <c r="E2323" s="16" t="s">
        <v>111</v>
      </c>
      <c r="F2323" s="20">
        <v>50</v>
      </c>
      <c r="G2323" s="20">
        <v>0</v>
      </c>
      <c r="H2323" s="20">
        <v>44</v>
      </c>
      <c r="I2323" s="20">
        <v>9</v>
      </c>
      <c r="J2323" s="21">
        <f t="shared" si="632"/>
        <v>537</v>
      </c>
      <c r="K2323" s="22">
        <v>201.24</v>
      </c>
      <c r="L2323" s="19">
        <v>44804</v>
      </c>
      <c r="M2323" s="22">
        <v>21.15</v>
      </c>
      <c r="N2323" s="22">
        <v>180.09</v>
      </c>
      <c r="O2323" s="22">
        <f t="shared" si="633"/>
        <v>182.77</v>
      </c>
      <c r="P2323" s="22">
        <v>2.68</v>
      </c>
      <c r="Q2323" s="22">
        <f t="shared" si="634"/>
        <v>0.33500000000000002</v>
      </c>
      <c r="R2323" s="22">
        <f t="shared" si="635"/>
        <v>1.34</v>
      </c>
      <c r="S2323" s="22">
        <f t="shared" si="636"/>
        <v>178.75</v>
      </c>
      <c r="U2323" s="22">
        <v>182.77</v>
      </c>
      <c r="V2323" s="23">
        <v>45</v>
      </c>
      <c r="W2323" s="41">
        <v>50</v>
      </c>
      <c r="X2323" s="23">
        <f t="shared" si="637"/>
        <v>-5</v>
      </c>
      <c r="Y2323" s="24">
        <f t="shared" si="638"/>
        <v>-60</v>
      </c>
      <c r="Z2323" s="24">
        <f t="shared" si="639"/>
        <v>485</v>
      </c>
      <c r="AA2323" s="22">
        <f t="shared" si="644"/>
        <v>0.37684536082474229</v>
      </c>
      <c r="AB2323" s="22">
        <f t="shared" si="643"/>
        <v>4.5221443298969071</v>
      </c>
      <c r="AC2323" s="22">
        <f t="shared" si="642"/>
        <v>178.24785567010309</v>
      </c>
      <c r="AD2323" s="22">
        <f t="shared" si="640"/>
        <v>-0.50214432989690749</v>
      </c>
      <c r="AE2323" s="24"/>
      <c r="AF2323" s="4">
        <v>4.5221443298969071</v>
      </c>
      <c r="AG2323" s="4">
        <v>0</v>
      </c>
      <c r="AH2323" s="4">
        <f t="shared" si="641"/>
        <v>4.5221443298969071</v>
      </c>
    </row>
    <row r="2324" spans="1:34">
      <c r="A2324" s="16" t="s">
        <v>4769</v>
      </c>
      <c r="B2324" s="16" t="s">
        <v>515</v>
      </c>
      <c r="C2324" s="16" t="s">
        <v>2794</v>
      </c>
      <c r="D2324" s="19">
        <v>42917</v>
      </c>
      <c r="E2324" s="16" t="s">
        <v>111</v>
      </c>
      <c r="F2324" s="20">
        <v>50</v>
      </c>
      <c r="G2324" s="20">
        <v>0</v>
      </c>
      <c r="H2324" s="20">
        <v>44</v>
      </c>
      <c r="I2324" s="20">
        <v>10</v>
      </c>
      <c r="J2324" s="21">
        <f t="shared" si="632"/>
        <v>538</v>
      </c>
      <c r="K2324" s="22">
        <v>1097.6199999999999</v>
      </c>
      <c r="L2324" s="19">
        <v>44804</v>
      </c>
      <c r="M2324" s="22">
        <v>113.41</v>
      </c>
      <c r="N2324" s="22">
        <v>984.21</v>
      </c>
      <c r="O2324" s="22">
        <f t="shared" si="633"/>
        <v>998.84</v>
      </c>
      <c r="P2324" s="22">
        <v>14.63</v>
      </c>
      <c r="Q2324" s="22">
        <f t="shared" si="634"/>
        <v>1.8287500000000001</v>
      </c>
      <c r="R2324" s="22">
        <f t="shared" si="635"/>
        <v>7.3150000000000004</v>
      </c>
      <c r="S2324" s="22">
        <f t="shared" si="636"/>
        <v>976.89499999999998</v>
      </c>
      <c r="U2324" s="22">
        <v>998.84</v>
      </c>
      <c r="V2324" s="23">
        <v>45</v>
      </c>
      <c r="W2324" s="41">
        <v>50</v>
      </c>
      <c r="X2324" s="23">
        <f t="shared" si="637"/>
        <v>-5</v>
      </c>
      <c r="Y2324" s="24">
        <f t="shared" si="638"/>
        <v>-60</v>
      </c>
      <c r="Z2324" s="24">
        <f t="shared" si="639"/>
        <v>486</v>
      </c>
      <c r="AA2324" s="22">
        <f t="shared" si="644"/>
        <v>2.0552263374485595</v>
      </c>
      <c r="AB2324" s="22">
        <f t="shared" si="643"/>
        <v>24.662716049382716</v>
      </c>
      <c r="AC2324" s="22">
        <f t="shared" si="642"/>
        <v>974.17728395061727</v>
      </c>
      <c r="AD2324" s="22">
        <f t="shared" si="640"/>
        <v>-2.7177160493827159</v>
      </c>
      <c r="AE2324" s="24"/>
      <c r="AF2324" s="4">
        <v>24.662716049382716</v>
      </c>
      <c r="AG2324" s="4">
        <v>0</v>
      </c>
      <c r="AH2324" s="4">
        <f t="shared" si="641"/>
        <v>24.662716049382716</v>
      </c>
    </row>
    <row r="2325" spans="1:34">
      <c r="A2325" s="16" t="s">
        <v>4770</v>
      </c>
      <c r="B2325" s="16" t="s">
        <v>515</v>
      </c>
      <c r="C2325" s="16" t="s">
        <v>3985</v>
      </c>
      <c r="D2325" s="19">
        <v>42917</v>
      </c>
      <c r="E2325" s="16" t="s">
        <v>111</v>
      </c>
      <c r="F2325" s="20">
        <v>50</v>
      </c>
      <c r="G2325" s="20">
        <v>0</v>
      </c>
      <c r="H2325" s="20">
        <v>44</v>
      </c>
      <c r="I2325" s="20">
        <v>10</v>
      </c>
      <c r="J2325" s="21">
        <f t="shared" si="632"/>
        <v>538</v>
      </c>
      <c r="K2325" s="22">
        <v>78.22</v>
      </c>
      <c r="L2325" s="19">
        <v>44804</v>
      </c>
      <c r="M2325" s="22">
        <v>8.1</v>
      </c>
      <c r="N2325" s="22">
        <v>70.12</v>
      </c>
      <c r="O2325" s="22">
        <f t="shared" si="633"/>
        <v>71.160000000000011</v>
      </c>
      <c r="P2325" s="22">
        <v>1.04</v>
      </c>
      <c r="Q2325" s="22">
        <f t="shared" si="634"/>
        <v>0.13</v>
      </c>
      <c r="R2325" s="22">
        <f t="shared" si="635"/>
        <v>0.52</v>
      </c>
      <c r="S2325" s="22">
        <f t="shared" si="636"/>
        <v>69.600000000000009</v>
      </c>
      <c r="U2325" s="22">
        <v>71.160000000000011</v>
      </c>
      <c r="V2325" s="23">
        <v>45</v>
      </c>
      <c r="W2325" s="41">
        <v>50</v>
      </c>
      <c r="X2325" s="23">
        <f t="shared" si="637"/>
        <v>-5</v>
      </c>
      <c r="Y2325" s="24">
        <f t="shared" si="638"/>
        <v>-60</v>
      </c>
      <c r="Z2325" s="24">
        <f t="shared" si="639"/>
        <v>486</v>
      </c>
      <c r="AA2325" s="22">
        <f t="shared" si="644"/>
        <v>0.14641975308641977</v>
      </c>
      <c r="AB2325" s="22">
        <f t="shared" si="643"/>
        <v>1.7570370370370374</v>
      </c>
      <c r="AC2325" s="22">
        <f t="shared" si="642"/>
        <v>69.402962962962974</v>
      </c>
      <c r="AD2325" s="22">
        <f t="shared" si="640"/>
        <v>-0.19703703703703468</v>
      </c>
      <c r="AE2325" s="24"/>
      <c r="AF2325" s="4">
        <v>1.7570370370370374</v>
      </c>
      <c r="AG2325" s="4">
        <v>0</v>
      </c>
      <c r="AH2325" s="4">
        <f t="shared" si="641"/>
        <v>1.7570370370370374</v>
      </c>
    </row>
    <row r="2326" spans="1:34">
      <c r="A2326" s="16" t="s">
        <v>4771</v>
      </c>
      <c r="B2326" s="16" t="s">
        <v>515</v>
      </c>
      <c r="C2326" s="16" t="s">
        <v>2794</v>
      </c>
      <c r="D2326" s="19">
        <v>42948</v>
      </c>
      <c r="E2326" s="16" t="s">
        <v>111</v>
      </c>
      <c r="F2326" s="20">
        <v>50</v>
      </c>
      <c r="G2326" s="20">
        <v>0</v>
      </c>
      <c r="H2326" s="20">
        <v>44</v>
      </c>
      <c r="I2326" s="20">
        <v>11</v>
      </c>
      <c r="J2326" s="21">
        <f t="shared" si="632"/>
        <v>539</v>
      </c>
      <c r="K2326" s="22">
        <v>406.26</v>
      </c>
      <c r="L2326" s="19">
        <v>44804</v>
      </c>
      <c r="M2326" s="22">
        <v>41.33</v>
      </c>
      <c r="N2326" s="22">
        <v>364.93</v>
      </c>
      <c r="O2326" s="22">
        <f t="shared" si="633"/>
        <v>370.35</v>
      </c>
      <c r="P2326" s="22">
        <v>5.42</v>
      </c>
      <c r="Q2326" s="22">
        <f t="shared" si="634"/>
        <v>0.67749999999999999</v>
      </c>
      <c r="R2326" s="22">
        <f t="shared" si="635"/>
        <v>2.71</v>
      </c>
      <c r="S2326" s="22">
        <f t="shared" si="636"/>
        <v>362.22</v>
      </c>
      <c r="U2326" s="22">
        <v>370.35</v>
      </c>
      <c r="V2326" s="23">
        <v>45</v>
      </c>
      <c r="W2326" s="41">
        <v>50</v>
      </c>
      <c r="X2326" s="23">
        <f t="shared" si="637"/>
        <v>-5</v>
      </c>
      <c r="Y2326" s="24">
        <f t="shared" si="638"/>
        <v>-60</v>
      </c>
      <c r="Z2326" s="24">
        <f t="shared" si="639"/>
        <v>487</v>
      </c>
      <c r="AA2326" s="22">
        <f t="shared" si="644"/>
        <v>0.76047227926078032</v>
      </c>
      <c r="AB2326" s="22">
        <f t="shared" si="643"/>
        <v>9.1256673511293638</v>
      </c>
      <c r="AC2326" s="22">
        <f t="shared" si="642"/>
        <v>361.22433264887064</v>
      </c>
      <c r="AD2326" s="22">
        <f t="shared" si="640"/>
        <v>-0.99566735112938431</v>
      </c>
      <c r="AE2326" s="24"/>
      <c r="AF2326" s="4">
        <v>9.1256673511293638</v>
      </c>
      <c r="AG2326" s="4">
        <v>0</v>
      </c>
      <c r="AH2326" s="4">
        <f t="shared" si="641"/>
        <v>9.1256673511293638</v>
      </c>
    </row>
    <row r="2327" spans="1:34">
      <c r="A2327" s="16" t="s">
        <v>4772</v>
      </c>
      <c r="B2327" s="16" t="s">
        <v>515</v>
      </c>
      <c r="C2327" s="16" t="s">
        <v>2794</v>
      </c>
      <c r="D2327" s="19">
        <v>42979</v>
      </c>
      <c r="E2327" s="16" t="s">
        <v>111</v>
      </c>
      <c r="F2327" s="20">
        <v>50</v>
      </c>
      <c r="G2327" s="20">
        <v>0</v>
      </c>
      <c r="H2327" s="20">
        <v>45</v>
      </c>
      <c r="I2327" s="20">
        <v>0</v>
      </c>
      <c r="J2327" s="21">
        <f t="shared" si="632"/>
        <v>540</v>
      </c>
      <c r="K2327" s="22">
        <v>1202.24</v>
      </c>
      <c r="L2327" s="19">
        <v>44804</v>
      </c>
      <c r="M2327" s="22">
        <v>120.25</v>
      </c>
      <c r="N2327" s="22">
        <v>1081.99</v>
      </c>
      <c r="O2327" s="22">
        <f t="shared" si="633"/>
        <v>1098.02</v>
      </c>
      <c r="P2327" s="22">
        <v>16.03</v>
      </c>
      <c r="Q2327" s="22">
        <f t="shared" si="634"/>
        <v>2.0037500000000001</v>
      </c>
      <c r="R2327" s="22">
        <f t="shared" si="635"/>
        <v>8.0150000000000006</v>
      </c>
      <c r="S2327" s="22">
        <f t="shared" si="636"/>
        <v>1073.9749999999999</v>
      </c>
      <c r="U2327" s="22">
        <v>1098.02</v>
      </c>
      <c r="V2327" s="23">
        <v>45</v>
      </c>
      <c r="W2327" s="41">
        <v>50</v>
      </c>
      <c r="X2327" s="23">
        <f t="shared" si="637"/>
        <v>-5</v>
      </c>
      <c r="Y2327" s="24">
        <f t="shared" si="638"/>
        <v>-60</v>
      </c>
      <c r="Z2327" s="24">
        <f t="shared" si="639"/>
        <v>488</v>
      </c>
      <c r="AA2327" s="22">
        <f t="shared" si="644"/>
        <v>2.2500409836065574</v>
      </c>
      <c r="AB2327" s="22">
        <f t="shared" si="643"/>
        <v>27.000491803278688</v>
      </c>
      <c r="AC2327" s="22">
        <f t="shared" si="642"/>
        <v>1071.0195081967213</v>
      </c>
      <c r="AD2327" s="22">
        <f t="shared" si="640"/>
        <v>-2.955491803278619</v>
      </c>
      <c r="AE2327" s="24"/>
      <c r="AF2327" s="4">
        <v>27.000491803278688</v>
      </c>
      <c r="AG2327" s="4">
        <v>0</v>
      </c>
      <c r="AH2327" s="4">
        <f t="shared" si="641"/>
        <v>27.000491803278688</v>
      </c>
    </row>
    <row r="2328" spans="1:34">
      <c r="A2328" s="16" t="s">
        <v>4773</v>
      </c>
      <c r="B2328" s="16" t="s">
        <v>515</v>
      </c>
      <c r="C2328" s="16" t="s">
        <v>2794</v>
      </c>
      <c r="D2328" s="19">
        <v>43009</v>
      </c>
      <c r="E2328" s="16" t="s">
        <v>111</v>
      </c>
      <c r="F2328" s="20">
        <v>50</v>
      </c>
      <c r="G2328" s="20">
        <v>0</v>
      </c>
      <c r="H2328" s="20">
        <v>45</v>
      </c>
      <c r="I2328" s="20">
        <v>1</v>
      </c>
      <c r="J2328" s="21">
        <f t="shared" si="632"/>
        <v>541</v>
      </c>
      <c r="K2328" s="22">
        <v>1497.72</v>
      </c>
      <c r="L2328" s="19">
        <v>44804</v>
      </c>
      <c r="M2328" s="22">
        <v>147.30000000000001</v>
      </c>
      <c r="N2328" s="22">
        <v>1350.42</v>
      </c>
      <c r="O2328" s="22">
        <f t="shared" si="633"/>
        <v>1370.39</v>
      </c>
      <c r="P2328" s="22">
        <v>19.97</v>
      </c>
      <c r="Q2328" s="22">
        <f t="shared" si="634"/>
        <v>2.4962499999999999</v>
      </c>
      <c r="R2328" s="22">
        <f t="shared" si="635"/>
        <v>9.9849999999999994</v>
      </c>
      <c r="S2328" s="22">
        <f t="shared" si="636"/>
        <v>1340.4350000000002</v>
      </c>
      <c r="U2328" s="22">
        <v>1370.39</v>
      </c>
      <c r="V2328" s="23">
        <v>45</v>
      </c>
      <c r="W2328" s="41">
        <v>50</v>
      </c>
      <c r="X2328" s="23">
        <f t="shared" si="637"/>
        <v>-5</v>
      </c>
      <c r="Y2328" s="24">
        <f t="shared" si="638"/>
        <v>-60</v>
      </c>
      <c r="Z2328" s="24">
        <f t="shared" si="639"/>
        <v>489</v>
      </c>
      <c r="AA2328" s="22">
        <f t="shared" si="644"/>
        <v>2.8024335378323109</v>
      </c>
      <c r="AB2328" s="22">
        <f t="shared" si="643"/>
        <v>33.62920245398773</v>
      </c>
      <c r="AC2328" s="22">
        <f t="shared" si="642"/>
        <v>1336.7607975460123</v>
      </c>
      <c r="AD2328" s="22">
        <f t="shared" si="640"/>
        <v>-3.6742024539878457</v>
      </c>
      <c r="AE2328" s="24"/>
      <c r="AF2328" s="4">
        <v>33.62920245398773</v>
      </c>
      <c r="AG2328" s="4">
        <v>0</v>
      </c>
      <c r="AH2328" s="4">
        <f t="shared" si="641"/>
        <v>33.62920245398773</v>
      </c>
    </row>
    <row r="2329" spans="1:34">
      <c r="A2329" s="16" t="s">
        <v>4774</v>
      </c>
      <c r="B2329" s="16" t="s">
        <v>515</v>
      </c>
      <c r="C2329" s="16" t="s">
        <v>2794</v>
      </c>
      <c r="D2329" s="19">
        <v>43040</v>
      </c>
      <c r="E2329" s="16" t="s">
        <v>111</v>
      </c>
      <c r="F2329" s="20">
        <v>50</v>
      </c>
      <c r="G2329" s="20">
        <v>0</v>
      </c>
      <c r="H2329" s="20">
        <v>45</v>
      </c>
      <c r="I2329" s="20">
        <v>2</v>
      </c>
      <c r="J2329" s="21">
        <f t="shared" si="632"/>
        <v>542</v>
      </c>
      <c r="K2329" s="22">
        <v>1941.7</v>
      </c>
      <c r="L2329" s="19">
        <v>44804</v>
      </c>
      <c r="M2329" s="22">
        <v>187.67</v>
      </c>
      <c r="N2329" s="22">
        <v>1754.03</v>
      </c>
      <c r="O2329" s="22">
        <f t="shared" si="633"/>
        <v>1779.91</v>
      </c>
      <c r="P2329" s="22">
        <v>25.88</v>
      </c>
      <c r="Q2329" s="22">
        <f t="shared" si="634"/>
        <v>3.2349999999999999</v>
      </c>
      <c r="R2329" s="22">
        <f t="shared" si="635"/>
        <v>12.94</v>
      </c>
      <c r="S2329" s="22">
        <f t="shared" si="636"/>
        <v>1741.09</v>
      </c>
      <c r="U2329" s="22">
        <v>1779.91</v>
      </c>
      <c r="V2329" s="23">
        <v>45</v>
      </c>
      <c r="W2329" s="41">
        <v>50</v>
      </c>
      <c r="X2329" s="23">
        <f t="shared" si="637"/>
        <v>-5</v>
      </c>
      <c r="Y2329" s="24">
        <f t="shared" si="638"/>
        <v>-60</v>
      </c>
      <c r="Z2329" s="24">
        <f t="shared" si="639"/>
        <v>490</v>
      </c>
      <c r="AA2329" s="22">
        <f t="shared" si="644"/>
        <v>3.6324693877551022</v>
      </c>
      <c r="AB2329" s="22">
        <f t="shared" si="643"/>
        <v>43.58963265306123</v>
      </c>
      <c r="AC2329" s="22">
        <f t="shared" si="642"/>
        <v>1736.3203673469388</v>
      </c>
      <c r="AD2329" s="22">
        <f t="shared" si="640"/>
        <v>-4.7696326530610804</v>
      </c>
      <c r="AE2329" s="24"/>
      <c r="AF2329" s="4">
        <v>43.58963265306123</v>
      </c>
      <c r="AG2329" s="4">
        <v>0</v>
      </c>
      <c r="AH2329" s="4">
        <f t="shared" si="641"/>
        <v>43.58963265306123</v>
      </c>
    </row>
    <row r="2330" spans="1:34">
      <c r="A2330" s="16" t="s">
        <v>4775</v>
      </c>
      <c r="B2330" s="16" t="s">
        <v>515</v>
      </c>
      <c r="C2330" s="16" t="s">
        <v>2794</v>
      </c>
      <c r="D2330" s="19">
        <v>43070</v>
      </c>
      <c r="E2330" s="16" t="s">
        <v>111</v>
      </c>
      <c r="F2330" s="20">
        <v>50</v>
      </c>
      <c r="G2330" s="20">
        <v>0</v>
      </c>
      <c r="H2330" s="20">
        <v>45</v>
      </c>
      <c r="I2330" s="20">
        <v>3</v>
      </c>
      <c r="J2330" s="21">
        <f t="shared" si="632"/>
        <v>543</v>
      </c>
      <c r="K2330" s="22">
        <v>488.65</v>
      </c>
      <c r="L2330" s="19">
        <v>44804</v>
      </c>
      <c r="M2330" s="22">
        <v>46.41</v>
      </c>
      <c r="N2330" s="22">
        <v>442.24</v>
      </c>
      <c r="O2330" s="22">
        <f t="shared" si="633"/>
        <v>448.75</v>
      </c>
      <c r="P2330" s="22">
        <v>6.51</v>
      </c>
      <c r="Q2330" s="22">
        <f t="shared" si="634"/>
        <v>0.81374999999999997</v>
      </c>
      <c r="R2330" s="22">
        <f t="shared" si="635"/>
        <v>3.2549999999999999</v>
      </c>
      <c r="S2330" s="22">
        <f t="shared" si="636"/>
        <v>438.98500000000001</v>
      </c>
      <c r="U2330" s="22">
        <v>448.75</v>
      </c>
      <c r="V2330" s="23">
        <v>45</v>
      </c>
      <c r="W2330" s="41">
        <v>50</v>
      </c>
      <c r="X2330" s="23">
        <f t="shared" si="637"/>
        <v>-5</v>
      </c>
      <c r="Y2330" s="24">
        <f t="shared" si="638"/>
        <v>-60</v>
      </c>
      <c r="Z2330" s="24">
        <f t="shared" si="639"/>
        <v>491</v>
      </c>
      <c r="AA2330" s="22">
        <f t="shared" si="644"/>
        <v>0.91395112016293278</v>
      </c>
      <c r="AB2330" s="22">
        <f t="shared" si="643"/>
        <v>10.967413441955193</v>
      </c>
      <c r="AC2330" s="22">
        <f t="shared" si="642"/>
        <v>437.78258655804478</v>
      </c>
      <c r="AD2330" s="22">
        <f t="shared" si="640"/>
        <v>-1.2024134419552297</v>
      </c>
      <c r="AE2330" s="24"/>
      <c r="AF2330" s="4">
        <v>10.967413441955193</v>
      </c>
      <c r="AG2330" s="4">
        <v>0</v>
      </c>
      <c r="AH2330" s="4">
        <f t="shared" si="641"/>
        <v>10.967413441955193</v>
      </c>
    </row>
    <row r="2331" spans="1:34">
      <c r="A2331" s="16" t="s">
        <v>4776</v>
      </c>
      <c r="B2331" s="16" t="s">
        <v>515</v>
      </c>
      <c r="C2331" s="16" t="s">
        <v>2880</v>
      </c>
      <c r="D2331" s="19">
        <v>43101</v>
      </c>
      <c r="E2331" s="16" t="s">
        <v>111</v>
      </c>
      <c r="F2331" s="20">
        <v>50</v>
      </c>
      <c r="G2331" s="20">
        <v>0</v>
      </c>
      <c r="H2331" s="20">
        <v>45</v>
      </c>
      <c r="I2331" s="20">
        <v>4</v>
      </c>
      <c r="J2331" s="21">
        <f t="shared" si="632"/>
        <v>544</v>
      </c>
      <c r="K2331" s="22">
        <v>97.75</v>
      </c>
      <c r="L2331" s="19">
        <v>44804</v>
      </c>
      <c r="M2331" s="22">
        <v>9.14</v>
      </c>
      <c r="N2331" s="22">
        <v>88.61</v>
      </c>
      <c r="O2331" s="22">
        <f t="shared" si="633"/>
        <v>89.91</v>
      </c>
      <c r="P2331" s="22">
        <v>1.3</v>
      </c>
      <c r="Q2331" s="22">
        <f t="shared" si="634"/>
        <v>0.16250000000000001</v>
      </c>
      <c r="R2331" s="22">
        <f t="shared" si="635"/>
        <v>0.65</v>
      </c>
      <c r="S2331" s="22">
        <f t="shared" si="636"/>
        <v>87.96</v>
      </c>
      <c r="U2331" s="22">
        <v>89.91</v>
      </c>
      <c r="V2331" s="23">
        <v>45</v>
      </c>
      <c r="W2331" s="41">
        <v>50</v>
      </c>
      <c r="X2331" s="23">
        <f t="shared" si="637"/>
        <v>-5</v>
      </c>
      <c r="Y2331" s="24">
        <f t="shared" si="638"/>
        <v>-60</v>
      </c>
      <c r="Z2331" s="24">
        <f t="shared" si="639"/>
        <v>492</v>
      </c>
      <c r="AA2331" s="22">
        <f t="shared" si="644"/>
        <v>0.18274390243902439</v>
      </c>
      <c r="AB2331" s="22">
        <f t="shared" si="643"/>
        <v>2.1929268292682926</v>
      </c>
      <c r="AC2331" s="22">
        <f t="shared" si="642"/>
        <v>87.717073170731709</v>
      </c>
      <c r="AD2331" s="22">
        <f t="shared" si="640"/>
        <v>-0.24292682926828491</v>
      </c>
      <c r="AE2331" s="24"/>
      <c r="AF2331" s="4">
        <v>2.1929268292682926</v>
      </c>
      <c r="AG2331" s="4">
        <v>0</v>
      </c>
      <c r="AH2331" s="4">
        <f t="shared" si="641"/>
        <v>2.1929268292682926</v>
      </c>
    </row>
    <row r="2332" spans="1:34">
      <c r="A2332" s="16" t="s">
        <v>4777</v>
      </c>
      <c r="B2332" s="16" t="s">
        <v>515</v>
      </c>
      <c r="C2332" s="16" t="s">
        <v>2794</v>
      </c>
      <c r="D2332" s="19">
        <v>43101</v>
      </c>
      <c r="E2332" s="16" t="s">
        <v>111</v>
      </c>
      <c r="F2332" s="20">
        <v>50</v>
      </c>
      <c r="G2332" s="20">
        <v>0</v>
      </c>
      <c r="H2332" s="20">
        <v>45</v>
      </c>
      <c r="I2332" s="20">
        <v>4</v>
      </c>
      <c r="J2332" s="21">
        <f t="shared" si="632"/>
        <v>544</v>
      </c>
      <c r="K2332" s="22">
        <v>514.23</v>
      </c>
      <c r="L2332" s="19">
        <v>44804</v>
      </c>
      <c r="M2332" s="22">
        <v>48.02</v>
      </c>
      <c r="N2332" s="22">
        <v>466.21</v>
      </c>
      <c r="O2332" s="22">
        <f t="shared" si="633"/>
        <v>473.07</v>
      </c>
      <c r="P2332" s="22">
        <v>6.86</v>
      </c>
      <c r="Q2332" s="22">
        <f t="shared" si="634"/>
        <v>0.85750000000000004</v>
      </c>
      <c r="R2332" s="22">
        <f t="shared" si="635"/>
        <v>3.43</v>
      </c>
      <c r="S2332" s="22">
        <f t="shared" si="636"/>
        <v>462.78</v>
      </c>
      <c r="U2332" s="22">
        <v>473.07</v>
      </c>
      <c r="V2332" s="23">
        <v>45</v>
      </c>
      <c r="W2332" s="41">
        <v>50</v>
      </c>
      <c r="X2332" s="23">
        <f t="shared" si="637"/>
        <v>-5</v>
      </c>
      <c r="Y2332" s="24">
        <f t="shared" si="638"/>
        <v>-60</v>
      </c>
      <c r="Z2332" s="24">
        <f t="shared" si="639"/>
        <v>492</v>
      </c>
      <c r="AA2332" s="22">
        <f t="shared" si="644"/>
        <v>0.96152439024390246</v>
      </c>
      <c r="AB2332" s="22">
        <f t="shared" si="643"/>
        <v>11.53829268292683</v>
      </c>
      <c r="AC2332" s="22">
        <f t="shared" si="642"/>
        <v>461.53170731707314</v>
      </c>
      <c r="AD2332" s="22">
        <f t="shared" si="640"/>
        <v>-1.2482926829268308</v>
      </c>
      <c r="AE2332" s="24"/>
      <c r="AF2332" s="4">
        <v>11.53829268292683</v>
      </c>
      <c r="AG2332" s="4">
        <v>0</v>
      </c>
      <c r="AH2332" s="4">
        <f t="shared" si="641"/>
        <v>11.53829268292683</v>
      </c>
    </row>
    <row r="2333" spans="1:34">
      <c r="A2333" s="16" t="s">
        <v>4778</v>
      </c>
      <c r="B2333" s="16" t="s">
        <v>515</v>
      </c>
      <c r="C2333" s="16" t="s">
        <v>2794</v>
      </c>
      <c r="D2333" s="19">
        <v>43132</v>
      </c>
      <c r="E2333" s="16" t="s">
        <v>111</v>
      </c>
      <c r="F2333" s="20">
        <v>50</v>
      </c>
      <c r="G2333" s="20">
        <v>0</v>
      </c>
      <c r="H2333" s="20">
        <v>45</v>
      </c>
      <c r="I2333" s="20">
        <v>5</v>
      </c>
      <c r="J2333" s="21">
        <f t="shared" si="632"/>
        <v>545</v>
      </c>
      <c r="K2333" s="22">
        <v>503.2</v>
      </c>
      <c r="L2333" s="19">
        <v>44804</v>
      </c>
      <c r="M2333" s="22">
        <v>46.11</v>
      </c>
      <c r="N2333" s="22">
        <v>457.09</v>
      </c>
      <c r="O2333" s="22">
        <f t="shared" si="633"/>
        <v>463.78999999999996</v>
      </c>
      <c r="P2333" s="22">
        <v>6.7</v>
      </c>
      <c r="Q2333" s="22">
        <f t="shared" si="634"/>
        <v>0.83750000000000002</v>
      </c>
      <c r="R2333" s="22">
        <f t="shared" si="635"/>
        <v>3.35</v>
      </c>
      <c r="S2333" s="22">
        <f t="shared" si="636"/>
        <v>453.73999999999995</v>
      </c>
      <c r="U2333" s="22">
        <v>463.78999999999996</v>
      </c>
      <c r="V2333" s="23">
        <v>45</v>
      </c>
      <c r="W2333" s="41">
        <v>50</v>
      </c>
      <c r="X2333" s="23">
        <f t="shared" si="637"/>
        <v>-5</v>
      </c>
      <c r="Y2333" s="24">
        <f t="shared" si="638"/>
        <v>-60</v>
      </c>
      <c r="Z2333" s="24">
        <f t="shared" si="639"/>
        <v>493</v>
      </c>
      <c r="AA2333" s="22">
        <f t="shared" si="644"/>
        <v>0.94075050709939145</v>
      </c>
      <c r="AB2333" s="22">
        <f t="shared" si="643"/>
        <v>11.289006085192698</v>
      </c>
      <c r="AC2333" s="22">
        <f t="shared" si="642"/>
        <v>452.50099391480728</v>
      </c>
      <c r="AD2333" s="22">
        <f t="shared" si="640"/>
        <v>-1.2390060851926705</v>
      </c>
      <c r="AE2333" s="24"/>
      <c r="AF2333" s="4">
        <v>11.289006085192698</v>
      </c>
      <c r="AG2333" s="4">
        <v>0</v>
      </c>
      <c r="AH2333" s="4">
        <f t="shared" si="641"/>
        <v>11.289006085192698</v>
      </c>
    </row>
    <row r="2334" spans="1:34">
      <c r="A2334" s="16" t="s">
        <v>4779</v>
      </c>
      <c r="B2334" s="16" t="s">
        <v>515</v>
      </c>
      <c r="C2334" s="16" t="s">
        <v>2794</v>
      </c>
      <c r="D2334" s="19">
        <v>43191</v>
      </c>
      <c r="E2334" s="16" t="s">
        <v>111</v>
      </c>
      <c r="F2334" s="20">
        <v>50</v>
      </c>
      <c r="G2334" s="20">
        <v>0</v>
      </c>
      <c r="H2334" s="20">
        <v>45</v>
      </c>
      <c r="I2334" s="20">
        <v>7</v>
      </c>
      <c r="J2334" s="21">
        <f t="shared" si="632"/>
        <v>547</v>
      </c>
      <c r="K2334" s="22">
        <v>462.9</v>
      </c>
      <c r="L2334" s="19">
        <v>44804</v>
      </c>
      <c r="M2334" s="22">
        <v>40.89</v>
      </c>
      <c r="N2334" s="22">
        <v>422.01</v>
      </c>
      <c r="O2334" s="22">
        <f t="shared" si="633"/>
        <v>428.18</v>
      </c>
      <c r="P2334" s="22">
        <v>6.17</v>
      </c>
      <c r="Q2334" s="22">
        <f t="shared" si="634"/>
        <v>0.77124999999999999</v>
      </c>
      <c r="R2334" s="22">
        <f t="shared" si="635"/>
        <v>3.085</v>
      </c>
      <c r="S2334" s="22">
        <f t="shared" si="636"/>
        <v>418.92500000000001</v>
      </c>
      <c r="U2334" s="22">
        <v>428.18</v>
      </c>
      <c r="V2334" s="23">
        <v>45</v>
      </c>
      <c r="W2334" s="41">
        <v>50</v>
      </c>
      <c r="X2334" s="23">
        <f t="shared" si="637"/>
        <v>-5</v>
      </c>
      <c r="Y2334" s="24">
        <f t="shared" si="638"/>
        <v>-60</v>
      </c>
      <c r="Z2334" s="24">
        <f t="shared" si="639"/>
        <v>495</v>
      </c>
      <c r="AA2334" s="22">
        <f t="shared" si="644"/>
        <v>0.86501010101010101</v>
      </c>
      <c r="AB2334" s="22">
        <f t="shared" si="643"/>
        <v>10.380121212121212</v>
      </c>
      <c r="AC2334" s="22">
        <f t="shared" si="642"/>
        <v>417.79987878787881</v>
      </c>
      <c r="AD2334" s="22">
        <f t="shared" si="640"/>
        <v>-1.1251212121212006</v>
      </c>
      <c r="AE2334" s="24"/>
      <c r="AF2334" s="4">
        <v>10.380121212121212</v>
      </c>
      <c r="AG2334" s="4">
        <v>0</v>
      </c>
      <c r="AH2334" s="4">
        <f t="shared" si="641"/>
        <v>10.380121212121212</v>
      </c>
    </row>
    <row r="2335" spans="1:34">
      <c r="A2335" s="16" t="s">
        <v>4780</v>
      </c>
      <c r="B2335" s="16" t="s">
        <v>515</v>
      </c>
      <c r="C2335" s="16" t="s">
        <v>2794</v>
      </c>
      <c r="D2335" s="19">
        <v>43252</v>
      </c>
      <c r="E2335" s="16" t="s">
        <v>111</v>
      </c>
      <c r="F2335" s="20">
        <v>50</v>
      </c>
      <c r="G2335" s="20">
        <v>0</v>
      </c>
      <c r="H2335" s="20">
        <v>45</v>
      </c>
      <c r="I2335" s="20">
        <v>9</v>
      </c>
      <c r="J2335" s="21">
        <f t="shared" si="632"/>
        <v>549</v>
      </c>
      <c r="K2335" s="22">
        <v>1061.42</v>
      </c>
      <c r="L2335" s="19">
        <v>44804</v>
      </c>
      <c r="M2335" s="22">
        <v>90.22</v>
      </c>
      <c r="N2335" s="22">
        <v>971.2</v>
      </c>
      <c r="O2335" s="22">
        <f t="shared" si="633"/>
        <v>985.35</v>
      </c>
      <c r="P2335" s="22">
        <v>14.15</v>
      </c>
      <c r="Q2335" s="22">
        <f t="shared" si="634"/>
        <v>1.76875</v>
      </c>
      <c r="R2335" s="22">
        <f t="shared" si="635"/>
        <v>7.0750000000000002</v>
      </c>
      <c r="S2335" s="22">
        <f t="shared" si="636"/>
        <v>964.125</v>
      </c>
      <c r="U2335" s="22">
        <v>985.35</v>
      </c>
      <c r="V2335" s="23">
        <v>45</v>
      </c>
      <c r="W2335" s="41">
        <v>50</v>
      </c>
      <c r="X2335" s="23">
        <f t="shared" si="637"/>
        <v>-5</v>
      </c>
      <c r="Y2335" s="24">
        <f t="shared" si="638"/>
        <v>-60</v>
      </c>
      <c r="Z2335" s="24">
        <f t="shared" si="639"/>
        <v>497</v>
      </c>
      <c r="AA2335" s="22">
        <f t="shared" si="644"/>
        <v>1.982595573440644</v>
      </c>
      <c r="AB2335" s="22">
        <f t="shared" si="643"/>
        <v>23.791146881287727</v>
      </c>
      <c r="AC2335" s="22">
        <f t="shared" si="642"/>
        <v>961.55885311871225</v>
      </c>
      <c r="AD2335" s="22">
        <f t="shared" si="640"/>
        <v>-2.5661468812877501</v>
      </c>
      <c r="AE2335" s="24"/>
      <c r="AF2335" s="4">
        <v>23.791146881287727</v>
      </c>
      <c r="AG2335" s="4">
        <v>0</v>
      </c>
      <c r="AH2335" s="4">
        <f t="shared" si="641"/>
        <v>23.791146881287727</v>
      </c>
    </row>
    <row r="2336" spans="1:34">
      <c r="A2336" s="16" t="s">
        <v>4781</v>
      </c>
      <c r="B2336" s="16" t="s">
        <v>515</v>
      </c>
      <c r="C2336" s="16" t="s">
        <v>2890</v>
      </c>
      <c r="D2336" s="19">
        <v>43282</v>
      </c>
      <c r="E2336" s="16" t="s">
        <v>111</v>
      </c>
      <c r="F2336" s="20">
        <v>50</v>
      </c>
      <c r="G2336" s="20">
        <v>0</v>
      </c>
      <c r="H2336" s="20">
        <v>45</v>
      </c>
      <c r="I2336" s="20">
        <v>10</v>
      </c>
      <c r="J2336" s="21">
        <f t="shared" si="632"/>
        <v>550</v>
      </c>
      <c r="K2336" s="22">
        <v>508.42</v>
      </c>
      <c r="L2336" s="19">
        <v>44804</v>
      </c>
      <c r="M2336" s="22">
        <v>42.38</v>
      </c>
      <c r="N2336" s="22">
        <v>466.04</v>
      </c>
      <c r="O2336" s="22">
        <f t="shared" si="633"/>
        <v>472.82</v>
      </c>
      <c r="P2336" s="22">
        <v>6.78</v>
      </c>
      <c r="Q2336" s="22">
        <f t="shared" si="634"/>
        <v>0.84750000000000003</v>
      </c>
      <c r="R2336" s="22">
        <f t="shared" si="635"/>
        <v>3.39</v>
      </c>
      <c r="S2336" s="22">
        <f t="shared" si="636"/>
        <v>462.65000000000003</v>
      </c>
      <c r="U2336" s="22">
        <v>472.82</v>
      </c>
      <c r="V2336" s="23">
        <v>45</v>
      </c>
      <c r="W2336" s="41">
        <v>50</v>
      </c>
      <c r="X2336" s="23">
        <f t="shared" si="637"/>
        <v>-5</v>
      </c>
      <c r="Y2336" s="24">
        <f t="shared" si="638"/>
        <v>-60</v>
      </c>
      <c r="Z2336" s="24">
        <f t="shared" si="639"/>
        <v>498</v>
      </c>
      <c r="AA2336" s="22">
        <f t="shared" si="644"/>
        <v>0.94943775100401606</v>
      </c>
      <c r="AB2336" s="22">
        <f t="shared" si="643"/>
        <v>11.393253012048193</v>
      </c>
      <c r="AC2336" s="22">
        <f t="shared" si="642"/>
        <v>461.42674698795179</v>
      </c>
      <c r="AD2336" s="22">
        <f t="shared" si="640"/>
        <v>-1.2232530120482465</v>
      </c>
      <c r="AE2336" s="24"/>
      <c r="AF2336" s="4">
        <v>11.393253012048193</v>
      </c>
      <c r="AG2336" s="4">
        <v>0</v>
      </c>
      <c r="AH2336" s="4">
        <f t="shared" si="641"/>
        <v>11.393253012048193</v>
      </c>
    </row>
    <row r="2337" spans="1:34">
      <c r="A2337" s="16" t="s">
        <v>4782</v>
      </c>
      <c r="B2337" s="16" t="s">
        <v>515</v>
      </c>
      <c r="C2337" s="16" t="s">
        <v>2894</v>
      </c>
      <c r="D2337" s="19">
        <v>43282</v>
      </c>
      <c r="E2337" s="16" t="s">
        <v>111</v>
      </c>
      <c r="F2337" s="20">
        <v>50</v>
      </c>
      <c r="G2337" s="20">
        <v>0</v>
      </c>
      <c r="H2337" s="20">
        <v>45</v>
      </c>
      <c r="I2337" s="20">
        <v>10</v>
      </c>
      <c r="J2337" s="21">
        <f t="shared" si="632"/>
        <v>550</v>
      </c>
      <c r="K2337" s="22">
        <v>478.75</v>
      </c>
      <c r="L2337" s="19">
        <v>44804</v>
      </c>
      <c r="M2337" s="22">
        <v>39.909999999999997</v>
      </c>
      <c r="N2337" s="22">
        <v>438.84</v>
      </c>
      <c r="O2337" s="22">
        <f t="shared" si="633"/>
        <v>445.21999999999997</v>
      </c>
      <c r="P2337" s="22">
        <v>6.38</v>
      </c>
      <c r="Q2337" s="22">
        <f t="shared" si="634"/>
        <v>0.79749999999999999</v>
      </c>
      <c r="R2337" s="22">
        <f t="shared" si="635"/>
        <v>3.19</v>
      </c>
      <c r="S2337" s="22">
        <f t="shared" si="636"/>
        <v>435.65</v>
      </c>
      <c r="U2337" s="22">
        <v>445.21999999999997</v>
      </c>
      <c r="V2337" s="23">
        <v>45</v>
      </c>
      <c r="W2337" s="41">
        <v>50</v>
      </c>
      <c r="X2337" s="23">
        <f t="shared" si="637"/>
        <v>-5</v>
      </c>
      <c r="Y2337" s="24">
        <f t="shared" si="638"/>
        <v>-60</v>
      </c>
      <c r="Z2337" s="24">
        <f t="shared" si="639"/>
        <v>498</v>
      </c>
      <c r="AA2337" s="22">
        <f t="shared" si="644"/>
        <v>0.89401606425702806</v>
      </c>
      <c r="AB2337" s="22">
        <f t="shared" si="643"/>
        <v>10.728192771084338</v>
      </c>
      <c r="AC2337" s="22">
        <f t="shared" si="642"/>
        <v>434.4918072289156</v>
      </c>
      <c r="AD2337" s="22">
        <f t="shared" si="640"/>
        <v>-1.1581927710843729</v>
      </c>
      <c r="AE2337" s="24"/>
      <c r="AF2337" s="4">
        <v>10.728192771084338</v>
      </c>
      <c r="AG2337" s="4">
        <v>0</v>
      </c>
      <c r="AH2337" s="4">
        <f t="shared" si="641"/>
        <v>10.728192771084338</v>
      </c>
    </row>
    <row r="2338" spans="1:34">
      <c r="A2338" s="16" t="s">
        <v>4783</v>
      </c>
      <c r="B2338" s="16" t="s">
        <v>515</v>
      </c>
      <c r="C2338" s="16" t="s">
        <v>2794</v>
      </c>
      <c r="D2338" s="19">
        <v>43313</v>
      </c>
      <c r="E2338" s="16" t="s">
        <v>111</v>
      </c>
      <c r="F2338" s="20">
        <v>50</v>
      </c>
      <c r="G2338" s="20">
        <v>0</v>
      </c>
      <c r="H2338" s="20">
        <v>45</v>
      </c>
      <c r="I2338" s="20">
        <v>11</v>
      </c>
      <c r="J2338" s="21">
        <f t="shared" si="632"/>
        <v>551</v>
      </c>
      <c r="K2338" s="22">
        <v>2194.89</v>
      </c>
      <c r="L2338" s="19">
        <v>44804</v>
      </c>
      <c r="M2338" s="22">
        <v>179.25</v>
      </c>
      <c r="N2338" s="22">
        <v>2015.64</v>
      </c>
      <c r="O2338" s="22">
        <f t="shared" si="633"/>
        <v>2044.9</v>
      </c>
      <c r="P2338" s="22">
        <v>29.26</v>
      </c>
      <c r="Q2338" s="22">
        <f t="shared" si="634"/>
        <v>3.6575000000000002</v>
      </c>
      <c r="R2338" s="22">
        <f t="shared" si="635"/>
        <v>14.63</v>
      </c>
      <c r="S2338" s="22">
        <f t="shared" si="636"/>
        <v>2001.01</v>
      </c>
      <c r="U2338" s="22">
        <v>2044.9</v>
      </c>
      <c r="V2338" s="23">
        <v>45</v>
      </c>
      <c r="W2338" s="41">
        <v>50</v>
      </c>
      <c r="X2338" s="23">
        <f t="shared" si="637"/>
        <v>-5</v>
      </c>
      <c r="Y2338" s="24">
        <f t="shared" si="638"/>
        <v>-60</v>
      </c>
      <c r="Z2338" s="24">
        <f t="shared" si="639"/>
        <v>499</v>
      </c>
      <c r="AA2338" s="22">
        <f t="shared" si="644"/>
        <v>4.0979959919839679</v>
      </c>
      <c r="AB2338" s="22">
        <f t="shared" si="643"/>
        <v>49.175951903807615</v>
      </c>
      <c r="AC2338" s="22">
        <f t="shared" si="642"/>
        <v>1995.7240480961925</v>
      </c>
      <c r="AD2338" s="22">
        <f t="shared" si="640"/>
        <v>-5.2859519038074723</v>
      </c>
      <c r="AE2338" s="24"/>
      <c r="AF2338" s="4">
        <v>49.175951903807615</v>
      </c>
      <c r="AG2338" s="4">
        <v>0</v>
      </c>
      <c r="AH2338" s="4">
        <f t="shared" si="641"/>
        <v>49.175951903807615</v>
      </c>
    </row>
    <row r="2339" spans="1:34">
      <c r="A2339" s="16" t="s">
        <v>4784</v>
      </c>
      <c r="B2339" s="16" t="s">
        <v>515</v>
      </c>
      <c r="C2339" s="16" t="s">
        <v>2794</v>
      </c>
      <c r="D2339" s="19">
        <v>43344</v>
      </c>
      <c r="E2339" s="16" t="s">
        <v>111</v>
      </c>
      <c r="F2339" s="20">
        <v>50</v>
      </c>
      <c r="G2339" s="20">
        <v>0</v>
      </c>
      <c r="H2339" s="20">
        <v>46</v>
      </c>
      <c r="I2339" s="20">
        <v>0</v>
      </c>
      <c r="J2339" s="21">
        <f t="shared" si="632"/>
        <v>552</v>
      </c>
      <c r="K2339" s="22">
        <v>2093.58</v>
      </c>
      <c r="L2339" s="19">
        <v>44804</v>
      </c>
      <c r="M2339" s="22">
        <v>167.48</v>
      </c>
      <c r="N2339" s="22">
        <v>1926.1</v>
      </c>
      <c r="O2339" s="22">
        <f t="shared" si="633"/>
        <v>1954.01</v>
      </c>
      <c r="P2339" s="22">
        <v>27.91</v>
      </c>
      <c r="Q2339" s="22">
        <f t="shared" si="634"/>
        <v>3.48875</v>
      </c>
      <c r="R2339" s="22">
        <f t="shared" si="635"/>
        <v>13.955</v>
      </c>
      <c r="S2339" s="22">
        <f t="shared" si="636"/>
        <v>1912.145</v>
      </c>
      <c r="U2339" s="22">
        <v>1954.01</v>
      </c>
      <c r="V2339" s="23">
        <v>45</v>
      </c>
      <c r="W2339" s="41">
        <v>50</v>
      </c>
      <c r="X2339" s="23">
        <f t="shared" si="637"/>
        <v>-5</v>
      </c>
      <c r="Y2339" s="24">
        <f t="shared" si="638"/>
        <v>-60</v>
      </c>
      <c r="Z2339" s="24">
        <f t="shared" si="639"/>
        <v>500</v>
      </c>
      <c r="AA2339" s="22">
        <f t="shared" si="644"/>
        <v>3.90802</v>
      </c>
      <c r="AB2339" s="22">
        <f t="shared" si="643"/>
        <v>46.896239999999999</v>
      </c>
      <c r="AC2339" s="22">
        <f t="shared" si="642"/>
        <v>1907.11376</v>
      </c>
      <c r="AD2339" s="22">
        <f t="shared" si="640"/>
        <v>-5.0312400000000252</v>
      </c>
      <c r="AE2339" s="24"/>
      <c r="AF2339" s="4">
        <v>46.896239999999999</v>
      </c>
      <c r="AG2339" s="4">
        <v>0</v>
      </c>
      <c r="AH2339" s="4">
        <f t="shared" si="641"/>
        <v>46.896239999999999</v>
      </c>
    </row>
    <row r="2340" spans="1:34">
      <c r="A2340" s="16" t="s">
        <v>4785</v>
      </c>
      <c r="B2340" s="16" t="s">
        <v>515</v>
      </c>
      <c r="C2340" s="16" t="s">
        <v>2794</v>
      </c>
      <c r="D2340" s="19">
        <v>43374</v>
      </c>
      <c r="E2340" s="16" t="s">
        <v>111</v>
      </c>
      <c r="F2340" s="20">
        <v>50</v>
      </c>
      <c r="G2340" s="20">
        <v>0</v>
      </c>
      <c r="H2340" s="20">
        <v>46</v>
      </c>
      <c r="I2340" s="20">
        <v>1</v>
      </c>
      <c r="J2340" s="21">
        <f t="shared" si="632"/>
        <v>553</v>
      </c>
      <c r="K2340" s="22">
        <v>1646.49</v>
      </c>
      <c r="L2340" s="19">
        <v>44804</v>
      </c>
      <c r="M2340" s="22">
        <v>128.97</v>
      </c>
      <c r="N2340" s="22">
        <v>1517.52</v>
      </c>
      <c r="O2340" s="22">
        <f t="shared" si="633"/>
        <v>1539.47</v>
      </c>
      <c r="P2340" s="22">
        <v>21.95</v>
      </c>
      <c r="Q2340" s="22">
        <f t="shared" si="634"/>
        <v>2.7437499999999999</v>
      </c>
      <c r="R2340" s="22">
        <f t="shared" si="635"/>
        <v>10.975</v>
      </c>
      <c r="S2340" s="22">
        <f t="shared" si="636"/>
        <v>1506.5450000000001</v>
      </c>
      <c r="U2340" s="22">
        <v>1539.47</v>
      </c>
      <c r="V2340" s="23">
        <v>45</v>
      </c>
      <c r="W2340" s="41">
        <v>50</v>
      </c>
      <c r="X2340" s="23">
        <f t="shared" si="637"/>
        <v>-5</v>
      </c>
      <c r="Y2340" s="24">
        <f t="shared" si="638"/>
        <v>-60</v>
      </c>
      <c r="Z2340" s="24">
        <f t="shared" si="639"/>
        <v>501</v>
      </c>
      <c r="AA2340" s="22">
        <f t="shared" si="644"/>
        <v>3.0727944111776448</v>
      </c>
      <c r="AB2340" s="22">
        <f t="shared" si="643"/>
        <v>36.873532934131738</v>
      </c>
      <c r="AC2340" s="22">
        <f t="shared" si="642"/>
        <v>1502.5964670658682</v>
      </c>
      <c r="AD2340" s="22">
        <f t="shared" si="640"/>
        <v>-3.9485329341318902</v>
      </c>
      <c r="AE2340" s="24"/>
      <c r="AF2340" s="4">
        <v>36.873532934131738</v>
      </c>
      <c r="AG2340" s="4">
        <v>0</v>
      </c>
      <c r="AH2340" s="4">
        <f t="shared" si="641"/>
        <v>36.873532934131738</v>
      </c>
    </row>
    <row r="2341" spans="1:34">
      <c r="A2341" s="16" t="s">
        <v>4786</v>
      </c>
      <c r="B2341" s="16" t="s">
        <v>515</v>
      </c>
      <c r="C2341" s="16" t="s">
        <v>2899</v>
      </c>
      <c r="D2341" s="19">
        <v>43374</v>
      </c>
      <c r="E2341" s="16" t="s">
        <v>111</v>
      </c>
      <c r="F2341" s="20">
        <v>50</v>
      </c>
      <c r="G2341" s="20">
        <v>0</v>
      </c>
      <c r="H2341" s="20">
        <v>46</v>
      </c>
      <c r="I2341" s="20">
        <v>1</v>
      </c>
      <c r="J2341" s="21">
        <f t="shared" si="632"/>
        <v>553</v>
      </c>
      <c r="K2341" s="22">
        <v>1061.77</v>
      </c>
      <c r="L2341" s="19">
        <v>44804</v>
      </c>
      <c r="M2341" s="22">
        <v>83.19</v>
      </c>
      <c r="N2341" s="22">
        <v>978.58</v>
      </c>
      <c r="O2341" s="22">
        <f t="shared" si="633"/>
        <v>992.74</v>
      </c>
      <c r="P2341" s="22">
        <v>14.16</v>
      </c>
      <c r="Q2341" s="22">
        <f t="shared" si="634"/>
        <v>1.77</v>
      </c>
      <c r="R2341" s="22">
        <f t="shared" si="635"/>
        <v>7.08</v>
      </c>
      <c r="S2341" s="22">
        <f t="shared" si="636"/>
        <v>971.5</v>
      </c>
      <c r="U2341" s="22">
        <v>992.74</v>
      </c>
      <c r="V2341" s="23">
        <v>45</v>
      </c>
      <c r="W2341" s="41">
        <v>50</v>
      </c>
      <c r="X2341" s="23">
        <f t="shared" si="637"/>
        <v>-5</v>
      </c>
      <c r="Y2341" s="24">
        <f t="shared" si="638"/>
        <v>-60</v>
      </c>
      <c r="Z2341" s="24">
        <f t="shared" si="639"/>
        <v>501</v>
      </c>
      <c r="AA2341" s="22">
        <f t="shared" si="644"/>
        <v>1.9815169660678642</v>
      </c>
      <c r="AB2341" s="22">
        <f t="shared" si="643"/>
        <v>23.778203592814371</v>
      </c>
      <c r="AC2341" s="22">
        <f t="shared" si="642"/>
        <v>968.9617964071856</v>
      </c>
      <c r="AD2341" s="22">
        <f t="shared" si="640"/>
        <v>-2.5382035928143978</v>
      </c>
      <c r="AE2341" s="24"/>
      <c r="AF2341" s="4">
        <v>23.778203592814371</v>
      </c>
      <c r="AG2341" s="4">
        <v>0</v>
      </c>
      <c r="AH2341" s="4">
        <f t="shared" si="641"/>
        <v>23.778203592814371</v>
      </c>
    </row>
    <row r="2342" spans="1:34">
      <c r="A2342" s="16" t="s">
        <v>4787</v>
      </c>
      <c r="B2342" s="16" t="s">
        <v>515</v>
      </c>
      <c r="C2342" s="16" t="s">
        <v>2794</v>
      </c>
      <c r="D2342" s="19">
        <v>43405</v>
      </c>
      <c r="E2342" s="16" t="s">
        <v>111</v>
      </c>
      <c r="F2342" s="20">
        <v>50</v>
      </c>
      <c r="G2342" s="20">
        <v>0</v>
      </c>
      <c r="H2342" s="20">
        <v>46</v>
      </c>
      <c r="I2342" s="20">
        <v>2</v>
      </c>
      <c r="J2342" s="21">
        <f t="shared" si="632"/>
        <v>554</v>
      </c>
      <c r="K2342" s="22">
        <v>837.89</v>
      </c>
      <c r="L2342" s="19">
        <v>44804</v>
      </c>
      <c r="M2342" s="22">
        <v>64.239999999999995</v>
      </c>
      <c r="N2342" s="22">
        <v>773.65</v>
      </c>
      <c r="O2342" s="22">
        <f t="shared" si="633"/>
        <v>784.81999999999994</v>
      </c>
      <c r="P2342" s="22">
        <v>11.17</v>
      </c>
      <c r="Q2342" s="22">
        <f t="shared" si="634"/>
        <v>1.39625</v>
      </c>
      <c r="R2342" s="22">
        <f t="shared" si="635"/>
        <v>5.585</v>
      </c>
      <c r="S2342" s="22">
        <f t="shared" si="636"/>
        <v>768.06499999999994</v>
      </c>
      <c r="U2342" s="22">
        <v>784.81999999999994</v>
      </c>
      <c r="V2342" s="23">
        <v>45</v>
      </c>
      <c r="W2342" s="41">
        <v>50</v>
      </c>
      <c r="X2342" s="23">
        <f t="shared" si="637"/>
        <v>-5</v>
      </c>
      <c r="Y2342" s="24">
        <f t="shared" si="638"/>
        <v>-60</v>
      </c>
      <c r="Z2342" s="24">
        <f t="shared" si="639"/>
        <v>502</v>
      </c>
      <c r="AA2342" s="22">
        <f t="shared" si="644"/>
        <v>1.5633864541832667</v>
      </c>
      <c r="AB2342" s="22">
        <f t="shared" si="643"/>
        <v>18.760637450199201</v>
      </c>
      <c r="AC2342" s="22">
        <f t="shared" si="642"/>
        <v>766.05936254980077</v>
      </c>
      <c r="AD2342" s="22">
        <f t="shared" si="640"/>
        <v>-2.0056374501991741</v>
      </c>
      <c r="AE2342" s="24"/>
      <c r="AF2342" s="4">
        <v>18.760637450199201</v>
      </c>
      <c r="AG2342" s="4">
        <v>0</v>
      </c>
      <c r="AH2342" s="4">
        <f t="shared" si="641"/>
        <v>18.760637450199201</v>
      </c>
    </row>
    <row r="2343" spans="1:34">
      <c r="A2343" s="16" t="s">
        <v>4788</v>
      </c>
      <c r="B2343" s="16" t="s">
        <v>515</v>
      </c>
      <c r="C2343" s="16" t="s">
        <v>2794</v>
      </c>
      <c r="D2343" s="19">
        <v>43435</v>
      </c>
      <c r="E2343" s="16" t="s">
        <v>111</v>
      </c>
      <c r="F2343" s="20">
        <v>50</v>
      </c>
      <c r="G2343" s="20">
        <v>0</v>
      </c>
      <c r="H2343" s="20">
        <v>46</v>
      </c>
      <c r="I2343" s="20">
        <v>3</v>
      </c>
      <c r="J2343" s="21">
        <f t="shared" si="632"/>
        <v>555</v>
      </c>
      <c r="K2343" s="22">
        <v>1257.82</v>
      </c>
      <c r="L2343" s="19">
        <v>44804</v>
      </c>
      <c r="M2343" s="22">
        <v>94.35</v>
      </c>
      <c r="N2343" s="22">
        <v>1163.47</v>
      </c>
      <c r="O2343" s="22">
        <f t="shared" si="633"/>
        <v>1180.24</v>
      </c>
      <c r="P2343" s="22">
        <v>16.77</v>
      </c>
      <c r="Q2343" s="22">
        <f t="shared" si="634"/>
        <v>2.0962499999999999</v>
      </c>
      <c r="R2343" s="22">
        <f t="shared" si="635"/>
        <v>8.3849999999999998</v>
      </c>
      <c r="S2343" s="22">
        <f t="shared" si="636"/>
        <v>1155.085</v>
      </c>
      <c r="U2343" s="22">
        <v>1180.24</v>
      </c>
      <c r="V2343" s="23">
        <v>45</v>
      </c>
      <c r="W2343" s="41">
        <v>50</v>
      </c>
      <c r="X2343" s="23">
        <f t="shared" si="637"/>
        <v>-5</v>
      </c>
      <c r="Y2343" s="24">
        <f t="shared" si="638"/>
        <v>-60</v>
      </c>
      <c r="Z2343" s="24">
        <f t="shared" si="639"/>
        <v>503</v>
      </c>
      <c r="AA2343" s="22">
        <f t="shared" si="644"/>
        <v>2.3464015904572566</v>
      </c>
      <c r="AB2343" s="22">
        <f t="shared" si="643"/>
        <v>28.156819085487079</v>
      </c>
      <c r="AC2343" s="22">
        <f t="shared" si="642"/>
        <v>1152.0831809145129</v>
      </c>
      <c r="AD2343" s="22">
        <f t="shared" si="640"/>
        <v>-3.0018190854871136</v>
      </c>
      <c r="AE2343" s="24"/>
      <c r="AF2343" s="4">
        <v>28.156819085487079</v>
      </c>
      <c r="AG2343" s="4">
        <v>0</v>
      </c>
      <c r="AH2343" s="4">
        <f t="shared" si="641"/>
        <v>28.156819085487079</v>
      </c>
    </row>
    <row r="2344" spans="1:34">
      <c r="A2344" s="16" t="s">
        <v>4789</v>
      </c>
      <c r="B2344" s="16" t="s">
        <v>515</v>
      </c>
      <c r="C2344" s="16" t="s">
        <v>4020</v>
      </c>
      <c r="D2344" s="19">
        <v>43466</v>
      </c>
      <c r="E2344" s="16" t="s">
        <v>111</v>
      </c>
      <c r="F2344" s="20">
        <v>50</v>
      </c>
      <c r="G2344" s="20">
        <v>0</v>
      </c>
      <c r="H2344" s="20">
        <v>46</v>
      </c>
      <c r="I2344" s="20">
        <v>4</v>
      </c>
      <c r="J2344" s="21">
        <f t="shared" si="632"/>
        <v>556</v>
      </c>
      <c r="K2344" s="22">
        <v>1185.8699999999999</v>
      </c>
      <c r="L2344" s="19">
        <v>44804</v>
      </c>
      <c r="M2344" s="22">
        <v>86.97</v>
      </c>
      <c r="N2344" s="22">
        <v>1098.9000000000001</v>
      </c>
      <c r="O2344" s="22">
        <f t="shared" si="633"/>
        <v>1114.71</v>
      </c>
      <c r="P2344" s="22">
        <v>15.81</v>
      </c>
      <c r="Q2344" s="22">
        <f t="shared" si="634"/>
        <v>1.9762500000000001</v>
      </c>
      <c r="R2344" s="22">
        <f t="shared" si="635"/>
        <v>7.9050000000000002</v>
      </c>
      <c r="S2344" s="22">
        <f t="shared" si="636"/>
        <v>1090.9950000000001</v>
      </c>
      <c r="U2344" s="22">
        <v>1114.71</v>
      </c>
      <c r="V2344" s="23">
        <v>45</v>
      </c>
      <c r="W2344" s="41">
        <v>50</v>
      </c>
      <c r="X2344" s="23">
        <f t="shared" si="637"/>
        <v>-5</v>
      </c>
      <c r="Y2344" s="24">
        <f t="shared" si="638"/>
        <v>-60</v>
      </c>
      <c r="Z2344" s="24">
        <f t="shared" si="639"/>
        <v>504</v>
      </c>
      <c r="AA2344" s="22">
        <f t="shared" si="644"/>
        <v>2.2117261904761905</v>
      </c>
      <c r="AB2344" s="22">
        <f t="shared" si="643"/>
        <v>26.540714285714287</v>
      </c>
      <c r="AC2344" s="22">
        <f t="shared" si="642"/>
        <v>1088.1692857142857</v>
      </c>
      <c r="AD2344" s="22">
        <f t="shared" si="640"/>
        <v>-2.8257142857144117</v>
      </c>
      <c r="AE2344" s="24"/>
      <c r="AF2344" s="4">
        <v>26.540714285714287</v>
      </c>
      <c r="AG2344" s="4">
        <v>0</v>
      </c>
      <c r="AH2344" s="4">
        <f t="shared" si="641"/>
        <v>26.540714285714287</v>
      </c>
    </row>
    <row r="2345" spans="1:34">
      <c r="A2345" s="16" t="s">
        <v>4790</v>
      </c>
      <c r="B2345" s="16" t="s">
        <v>515</v>
      </c>
      <c r="C2345" s="16" t="s">
        <v>2794</v>
      </c>
      <c r="D2345" s="19">
        <v>43466</v>
      </c>
      <c r="E2345" s="16" t="s">
        <v>111</v>
      </c>
      <c r="F2345" s="20">
        <v>50</v>
      </c>
      <c r="G2345" s="20">
        <v>0</v>
      </c>
      <c r="H2345" s="20">
        <v>46</v>
      </c>
      <c r="I2345" s="20">
        <v>4</v>
      </c>
      <c r="J2345" s="21">
        <f t="shared" si="632"/>
        <v>556</v>
      </c>
      <c r="K2345" s="22">
        <v>308.77</v>
      </c>
      <c r="L2345" s="19">
        <v>44804</v>
      </c>
      <c r="M2345" s="22">
        <v>22.66</v>
      </c>
      <c r="N2345" s="22">
        <v>286.11</v>
      </c>
      <c r="O2345" s="22">
        <f t="shared" si="633"/>
        <v>290.23</v>
      </c>
      <c r="P2345" s="22">
        <v>4.12</v>
      </c>
      <c r="Q2345" s="22">
        <f t="shared" si="634"/>
        <v>0.51500000000000001</v>
      </c>
      <c r="R2345" s="22">
        <f t="shared" si="635"/>
        <v>2.06</v>
      </c>
      <c r="S2345" s="22">
        <f t="shared" si="636"/>
        <v>284.05</v>
      </c>
      <c r="U2345" s="22">
        <v>290.23</v>
      </c>
      <c r="V2345" s="23">
        <v>45</v>
      </c>
      <c r="W2345" s="41">
        <v>50</v>
      </c>
      <c r="X2345" s="23">
        <f t="shared" si="637"/>
        <v>-5</v>
      </c>
      <c r="Y2345" s="24">
        <f t="shared" si="638"/>
        <v>-60</v>
      </c>
      <c r="Z2345" s="24">
        <f t="shared" si="639"/>
        <v>504</v>
      </c>
      <c r="AA2345" s="22">
        <f t="shared" si="644"/>
        <v>0.57585317460317464</v>
      </c>
      <c r="AB2345" s="22">
        <f t="shared" si="643"/>
        <v>6.9102380952380962</v>
      </c>
      <c r="AC2345" s="22">
        <f t="shared" si="642"/>
        <v>283.31976190476195</v>
      </c>
      <c r="AD2345" s="22">
        <f t="shared" si="640"/>
        <v>-0.73023809523806449</v>
      </c>
      <c r="AE2345" s="24"/>
      <c r="AF2345" s="4">
        <v>6.9102380952380962</v>
      </c>
      <c r="AG2345" s="4">
        <v>0</v>
      </c>
      <c r="AH2345" s="4">
        <f t="shared" si="641"/>
        <v>6.9102380952380962</v>
      </c>
    </row>
    <row r="2346" spans="1:34">
      <c r="A2346" s="16" t="s">
        <v>4791</v>
      </c>
      <c r="B2346" s="16" t="s">
        <v>515</v>
      </c>
      <c r="C2346" s="16" t="s">
        <v>2794</v>
      </c>
      <c r="D2346" s="19">
        <v>43525</v>
      </c>
      <c r="E2346" s="16" t="s">
        <v>111</v>
      </c>
      <c r="F2346" s="20">
        <v>50</v>
      </c>
      <c r="G2346" s="20">
        <v>0</v>
      </c>
      <c r="H2346" s="20">
        <v>46</v>
      </c>
      <c r="I2346" s="20">
        <v>6</v>
      </c>
      <c r="J2346" s="21">
        <f t="shared" si="632"/>
        <v>558</v>
      </c>
      <c r="K2346" s="22">
        <v>1233.1199999999999</v>
      </c>
      <c r="L2346" s="19">
        <v>44804</v>
      </c>
      <c r="M2346" s="22">
        <v>86.31</v>
      </c>
      <c r="N2346" s="22">
        <v>1146.81</v>
      </c>
      <c r="O2346" s="22">
        <f t="shared" si="633"/>
        <v>1163.25</v>
      </c>
      <c r="P2346" s="22">
        <v>16.440000000000001</v>
      </c>
      <c r="Q2346" s="22">
        <f t="shared" si="634"/>
        <v>2.0550000000000002</v>
      </c>
      <c r="R2346" s="22">
        <f t="shared" si="635"/>
        <v>8.2200000000000006</v>
      </c>
      <c r="S2346" s="22">
        <f t="shared" si="636"/>
        <v>1138.5899999999999</v>
      </c>
      <c r="U2346" s="22">
        <v>1163.25</v>
      </c>
      <c r="V2346" s="23">
        <v>45</v>
      </c>
      <c r="W2346" s="41">
        <v>50</v>
      </c>
      <c r="X2346" s="23">
        <f t="shared" si="637"/>
        <v>-5</v>
      </c>
      <c r="Y2346" s="24">
        <f t="shared" si="638"/>
        <v>-60</v>
      </c>
      <c r="Z2346" s="24">
        <f t="shared" si="639"/>
        <v>506</v>
      </c>
      <c r="AA2346" s="22">
        <f t="shared" si="644"/>
        <v>2.2989130434782608</v>
      </c>
      <c r="AB2346" s="22">
        <f t="shared" si="643"/>
        <v>27.586956521739129</v>
      </c>
      <c r="AC2346" s="22">
        <f t="shared" si="642"/>
        <v>1135.6630434782608</v>
      </c>
      <c r="AD2346" s="22">
        <f t="shared" si="640"/>
        <v>-2.9269565217391573</v>
      </c>
      <c r="AE2346" s="24"/>
      <c r="AF2346" s="4">
        <v>27.586956521739129</v>
      </c>
      <c r="AG2346" s="4">
        <v>0</v>
      </c>
      <c r="AH2346" s="4">
        <f t="shared" si="641"/>
        <v>27.586956521739129</v>
      </c>
    </row>
    <row r="2347" spans="1:34">
      <c r="A2347" s="16" t="s">
        <v>4792</v>
      </c>
      <c r="B2347" s="16" t="s">
        <v>515</v>
      </c>
      <c r="C2347" s="16" t="s">
        <v>2910</v>
      </c>
      <c r="D2347" s="19">
        <v>43556</v>
      </c>
      <c r="E2347" s="16" t="s">
        <v>111</v>
      </c>
      <c r="F2347" s="20">
        <v>50</v>
      </c>
      <c r="G2347" s="20">
        <v>0</v>
      </c>
      <c r="H2347" s="20">
        <v>46</v>
      </c>
      <c r="I2347" s="20">
        <v>7</v>
      </c>
      <c r="J2347" s="21">
        <f t="shared" si="632"/>
        <v>559</v>
      </c>
      <c r="K2347" s="22">
        <v>616.67999999999995</v>
      </c>
      <c r="L2347" s="19">
        <v>44804</v>
      </c>
      <c r="M2347" s="22">
        <v>42.13</v>
      </c>
      <c r="N2347" s="22">
        <v>574.54999999999995</v>
      </c>
      <c r="O2347" s="22">
        <f t="shared" si="633"/>
        <v>582.77</v>
      </c>
      <c r="P2347" s="22">
        <v>8.2200000000000006</v>
      </c>
      <c r="Q2347" s="22">
        <f t="shared" si="634"/>
        <v>1.0275000000000001</v>
      </c>
      <c r="R2347" s="22">
        <f t="shared" si="635"/>
        <v>4.1100000000000003</v>
      </c>
      <c r="S2347" s="22">
        <f t="shared" si="636"/>
        <v>570.43999999999994</v>
      </c>
      <c r="U2347" s="22">
        <v>582.77</v>
      </c>
      <c r="V2347" s="23">
        <v>45</v>
      </c>
      <c r="W2347" s="41">
        <v>50</v>
      </c>
      <c r="X2347" s="23">
        <f t="shared" si="637"/>
        <v>-5</v>
      </c>
      <c r="Y2347" s="24">
        <f t="shared" si="638"/>
        <v>-60</v>
      </c>
      <c r="Z2347" s="24">
        <f t="shared" si="639"/>
        <v>507</v>
      </c>
      <c r="AA2347" s="22">
        <f t="shared" si="644"/>
        <v>1.1494477317554239</v>
      </c>
      <c r="AB2347" s="22">
        <f t="shared" si="643"/>
        <v>13.793372781065088</v>
      </c>
      <c r="AC2347" s="22">
        <f t="shared" si="642"/>
        <v>568.97662721893494</v>
      </c>
      <c r="AD2347" s="22">
        <f t="shared" si="640"/>
        <v>-1.4633727810650043</v>
      </c>
      <c r="AE2347" s="24"/>
      <c r="AF2347" s="4">
        <v>13.793372781065088</v>
      </c>
      <c r="AG2347" s="4">
        <v>0</v>
      </c>
      <c r="AH2347" s="4">
        <f t="shared" si="641"/>
        <v>13.793372781065088</v>
      </c>
    </row>
    <row r="2348" spans="1:34">
      <c r="A2348" s="16" t="s">
        <v>4793</v>
      </c>
      <c r="B2348" s="16" t="s">
        <v>515</v>
      </c>
      <c r="C2348" s="16" t="s">
        <v>2794</v>
      </c>
      <c r="D2348" s="19">
        <v>43556</v>
      </c>
      <c r="E2348" s="16" t="s">
        <v>111</v>
      </c>
      <c r="F2348" s="20">
        <v>50</v>
      </c>
      <c r="G2348" s="20">
        <v>0</v>
      </c>
      <c r="H2348" s="20">
        <v>46</v>
      </c>
      <c r="I2348" s="20">
        <v>7</v>
      </c>
      <c r="J2348" s="21">
        <f t="shared" si="632"/>
        <v>559</v>
      </c>
      <c r="K2348" s="22">
        <v>370.85</v>
      </c>
      <c r="L2348" s="19">
        <v>44804</v>
      </c>
      <c r="M2348" s="22">
        <v>25.34</v>
      </c>
      <c r="N2348" s="22">
        <v>345.51</v>
      </c>
      <c r="O2348" s="22">
        <f t="shared" si="633"/>
        <v>350.45</v>
      </c>
      <c r="P2348" s="22">
        <v>4.9400000000000004</v>
      </c>
      <c r="Q2348" s="22">
        <f t="shared" si="634"/>
        <v>0.61750000000000005</v>
      </c>
      <c r="R2348" s="22">
        <f t="shared" si="635"/>
        <v>2.4700000000000002</v>
      </c>
      <c r="S2348" s="22">
        <f t="shared" si="636"/>
        <v>343.03999999999996</v>
      </c>
      <c r="U2348" s="22">
        <v>350.45</v>
      </c>
      <c r="V2348" s="23">
        <v>45</v>
      </c>
      <c r="W2348" s="41">
        <v>50</v>
      </c>
      <c r="X2348" s="23">
        <f t="shared" si="637"/>
        <v>-5</v>
      </c>
      <c r="Y2348" s="24">
        <f t="shared" si="638"/>
        <v>-60</v>
      </c>
      <c r="Z2348" s="24">
        <f t="shared" si="639"/>
        <v>507</v>
      </c>
      <c r="AA2348" s="22">
        <f t="shared" si="644"/>
        <v>0.69122287968441809</v>
      </c>
      <c r="AB2348" s="22">
        <f t="shared" si="643"/>
        <v>8.2946745562130175</v>
      </c>
      <c r="AC2348" s="22">
        <f t="shared" si="642"/>
        <v>342.15532544378698</v>
      </c>
      <c r="AD2348" s="22">
        <f t="shared" si="640"/>
        <v>-0.88467455621298541</v>
      </c>
      <c r="AE2348" s="24"/>
      <c r="AF2348" s="4">
        <v>8.2946745562130175</v>
      </c>
      <c r="AG2348" s="4">
        <v>0</v>
      </c>
      <c r="AH2348" s="4">
        <f t="shared" si="641"/>
        <v>8.2946745562130175</v>
      </c>
    </row>
    <row r="2349" spans="1:34">
      <c r="A2349" s="16" t="s">
        <v>4794</v>
      </c>
      <c r="B2349" s="16" t="s">
        <v>515</v>
      </c>
      <c r="C2349" s="16" t="s">
        <v>2794</v>
      </c>
      <c r="D2349" s="19">
        <v>43586</v>
      </c>
      <c r="E2349" s="16" t="s">
        <v>111</v>
      </c>
      <c r="F2349" s="20">
        <v>50</v>
      </c>
      <c r="G2349" s="20">
        <v>0</v>
      </c>
      <c r="H2349" s="20">
        <v>46</v>
      </c>
      <c r="I2349" s="20">
        <v>8</v>
      </c>
      <c r="J2349" s="21">
        <f t="shared" si="632"/>
        <v>560</v>
      </c>
      <c r="K2349" s="22">
        <v>2775.49</v>
      </c>
      <c r="L2349" s="19">
        <v>44804</v>
      </c>
      <c r="M2349" s="22">
        <v>185.03</v>
      </c>
      <c r="N2349" s="22">
        <v>2590.46</v>
      </c>
      <c r="O2349" s="22">
        <f t="shared" si="633"/>
        <v>2627.46</v>
      </c>
      <c r="P2349" s="22">
        <v>37</v>
      </c>
      <c r="Q2349" s="22">
        <f t="shared" si="634"/>
        <v>4.625</v>
      </c>
      <c r="R2349" s="22">
        <f t="shared" si="635"/>
        <v>18.5</v>
      </c>
      <c r="S2349" s="22">
        <f t="shared" si="636"/>
        <v>2571.96</v>
      </c>
      <c r="U2349" s="22">
        <v>2627.46</v>
      </c>
      <c r="V2349" s="23">
        <v>45</v>
      </c>
      <c r="W2349" s="41">
        <v>50</v>
      </c>
      <c r="X2349" s="23">
        <f t="shared" si="637"/>
        <v>-5</v>
      </c>
      <c r="Y2349" s="24">
        <f t="shared" si="638"/>
        <v>-60</v>
      </c>
      <c r="Z2349" s="24">
        <f t="shared" si="639"/>
        <v>508</v>
      </c>
      <c r="AA2349" s="22">
        <f t="shared" si="644"/>
        <v>5.1721653543307085</v>
      </c>
      <c r="AB2349" s="22">
        <f t="shared" si="643"/>
        <v>62.065984251968501</v>
      </c>
      <c r="AC2349" s="22">
        <f t="shared" si="642"/>
        <v>2565.3940157480315</v>
      </c>
      <c r="AD2349" s="22">
        <f t="shared" si="640"/>
        <v>-6.5659842519685299</v>
      </c>
      <c r="AE2349" s="24"/>
      <c r="AF2349" s="4">
        <v>62.065984251968501</v>
      </c>
      <c r="AG2349" s="4">
        <v>0</v>
      </c>
      <c r="AH2349" s="4">
        <f t="shared" si="641"/>
        <v>62.065984251968501</v>
      </c>
    </row>
    <row r="2350" spans="1:34">
      <c r="A2350" s="16" t="s">
        <v>4795</v>
      </c>
      <c r="B2350" s="16" t="s">
        <v>515</v>
      </c>
      <c r="C2350" s="16" t="s">
        <v>2794</v>
      </c>
      <c r="D2350" s="19">
        <v>43617</v>
      </c>
      <c r="E2350" s="16" t="s">
        <v>111</v>
      </c>
      <c r="F2350" s="20">
        <v>50</v>
      </c>
      <c r="G2350" s="20">
        <v>0</v>
      </c>
      <c r="H2350" s="20">
        <v>46</v>
      </c>
      <c r="I2350" s="20">
        <v>9</v>
      </c>
      <c r="J2350" s="21">
        <f t="shared" si="632"/>
        <v>561</v>
      </c>
      <c r="K2350" s="22">
        <v>306.49</v>
      </c>
      <c r="L2350" s="19">
        <v>44804</v>
      </c>
      <c r="M2350" s="22">
        <v>19.920000000000002</v>
      </c>
      <c r="N2350" s="22">
        <v>286.57</v>
      </c>
      <c r="O2350" s="22">
        <f t="shared" si="633"/>
        <v>290.64999999999998</v>
      </c>
      <c r="P2350" s="22">
        <v>4.08</v>
      </c>
      <c r="Q2350" s="22">
        <f t="shared" si="634"/>
        <v>0.51</v>
      </c>
      <c r="R2350" s="22">
        <f t="shared" si="635"/>
        <v>2.04</v>
      </c>
      <c r="S2350" s="22">
        <f t="shared" si="636"/>
        <v>284.52999999999997</v>
      </c>
      <c r="U2350" s="22">
        <v>290.64999999999998</v>
      </c>
      <c r="V2350" s="23">
        <v>45</v>
      </c>
      <c r="W2350" s="41">
        <v>50</v>
      </c>
      <c r="X2350" s="23">
        <f t="shared" si="637"/>
        <v>-5</v>
      </c>
      <c r="Y2350" s="24">
        <f t="shared" si="638"/>
        <v>-60</v>
      </c>
      <c r="Z2350" s="24">
        <f t="shared" si="639"/>
        <v>509</v>
      </c>
      <c r="AA2350" s="22">
        <f t="shared" si="644"/>
        <v>0.57102161100196458</v>
      </c>
      <c r="AB2350" s="22">
        <f t="shared" si="643"/>
        <v>6.852259332023575</v>
      </c>
      <c r="AC2350" s="22">
        <f t="shared" si="642"/>
        <v>283.79774066797643</v>
      </c>
      <c r="AD2350" s="22">
        <f t="shared" si="640"/>
        <v>-0.73225933202354554</v>
      </c>
      <c r="AE2350" s="24"/>
      <c r="AF2350" s="4">
        <v>6.852259332023575</v>
      </c>
      <c r="AG2350" s="4">
        <v>0</v>
      </c>
      <c r="AH2350" s="4">
        <f t="shared" si="641"/>
        <v>6.852259332023575</v>
      </c>
    </row>
    <row r="2351" spans="1:34">
      <c r="A2351" s="16" t="s">
        <v>4796</v>
      </c>
      <c r="B2351" s="16" t="s">
        <v>515</v>
      </c>
      <c r="C2351" s="16" t="s">
        <v>2794</v>
      </c>
      <c r="D2351" s="19">
        <v>43647</v>
      </c>
      <c r="E2351" s="16" t="s">
        <v>111</v>
      </c>
      <c r="F2351" s="20">
        <v>50</v>
      </c>
      <c r="G2351" s="20">
        <v>0</v>
      </c>
      <c r="H2351" s="20">
        <v>46</v>
      </c>
      <c r="I2351" s="20">
        <v>10</v>
      </c>
      <c r="J2351" s="21">
        <f t="shared" si="632"/>
        <v>562</v>
      </c>
      <c r="K2351" s="22">
        <v>1861.37</v>
      </c>
      <c r="L2351" s="19">
        <v>44804</v>
      </c>
      <c r="M2351" s="22">
        <v>117.89</v>
      </c>
      <c r="N2351" s="22">
        <v>1743.48</v>
      </c>
      <c r="O2351" s="22">
        <f t="shared" si="633"/>
        <v>1768.3</v>
      </c>
      <c r="P2351" s="22">
        <v>24.82</v>
      </c>
      <c r="Q2351" s="22">
        <f t="shared" si="634"/>
        <v>3.1025</v>
      </c>
      <c r="R2351" s="22">
        <f t="shared" si="635"/>
        <v>12.41</v>
      </c>
      <c r="S2351" s="22">
        <f t="shared" si="636"/>
        <v>1731.07</v>
      </c>
      <c r="U2351" s="22">
        <v>1768.3</v>
      </c>
      <c r="V2351" s="23">
        <v>45</v>
      </c>
      <c r="W2351" s="41">
        <v>50</v>
      </c>
      <c r="X2351" s="23">
        <f t="shared" si="637"/>
        <v>-5</v>
      </c>
      <c r="Y2351" s="24">
        <f t="shared" si="638"/>
        <v>-60</v>
      </c>
      <c r="Z2351" s="24">
        <f t="shared" si="639"/>
        <v>510</v>
      </c>
      <c r="AA2351" s="22">
        <f t="shared" si="644"/>
        <v>3.4672549019607843</v>
      </c>
      <c r="AB2351" s="22">
        <f t="shared" si="643"/>
        <v>41.607058823529414</v>
      </c>
      <c r="AC2351" s="22">
        <f t="shared" si="642"/>
        <v>1726.6929411764706</v>
      </c>
      <c r="AD2351" s="22">
        <f t="shared" si="640"/>
        <v>-4.3770588235292962</v>
      </c>
      <c r="AE2351" s="24"/>
      <c r="AF2351" s="4">
        <v>41.607058823529414</v>
      </c>
      <c r="AG2351" s="4">
        <v>0</v>
      </c>
      <c r="AH2351" s="4">
        <f t="shared" si="641"/>
        <v>41.607058823529414</v>
      </c>
    </row>
    <row r="2352" spans="1:34">
      <c r="A2352" s="16" t="s">
        <v>4797</v>
      </c>
      <c r="B2352" s="16" t="s">
        <v>515</v>
      </c>
      <c r="C2352" s="16" t="s">
        <v>2917</v>
      </c>
      <c r="D2352" s="19">
        <v>43647</v>
      </c>
      <c r="E2352" s="16" t="s">
        <v>111</v>
      </c>
      <c r="F2352" s="20">
        <v>50</v>
      </c>
      <c r="G2352" s="20">
        <v>0</v>
      </c>
      <c r="H2352" s="20">
        <v>46</v>
      </c>
      <c r="I2352" s="20">
        <v>10</v>
      </c>
      <c r="J2352" s="21">
        <f t="shared" si="632"/>
        <v>562</v>
      </c>
      <c r="K2352" s="22">
        <v>1295.8699999999999</v>
      </c>
      <c r="L2352" s="19">
        <v>44804</v>
      </c>
      <c r="M2352" s="22">
        <v>82.08</v>
      </c>
      <c r="N2352" s="22">
        <v>1213.79</v>
      </c>
      <c r="O2352" s="22">
        <f t="shared" si="633"/>
        <v>1231.07</v>
      </c>
      <c r="P2352" s="22">
        <v>17.28</v>
      </c>
      <c r="Q2352" s="22">
        <f t="shared" si="634"/>
        <v>2.16</v>
      </c>
      <c r="R2352" s="22">
        <f t="shared" si="635"/>
        <v>8.64</v>
      </c>
      <c r="S2352" s="22">
        <f t="shared" si="636"/>
        <v>1205.1499999999999</v>
      </c>
      <c r="U2352" s="22">
        <v>1231.07</v>
      </c>
      <c r="V2352" s="23">
        <v>45</v>
      </c>
      <c r="W2352" s="41">
        <v>50</v>
      </c>
      <c r="X2352" s="23">
        <f t="shared" si="637"/>
        <v>-5</v>
      </c>
      <c r="Y2352" s="24">
        <f t="shared" si="638"/>
        <v>-60</v>
      </c>
      <c r="Z2352" s="24">
        <f t="shared" si="639"/>
        <v>510</v>
      </c>
      <c r="AA2352" s="22">
        <f t="shared" si="644"/>
        <v>2.4138627450980392</v>
      </c>
      <c r="AB2352" s="22">
        <f t="shared" si="643"/>
        <v>28.966352941176471</v>
      </c>
      <c r="AC2352" s="22">
        <f t="shared" si="642"/>
        <v>1202.1036470588235</v>
      </c>
      <c r="AD2352" s="22">
        <f t="shared" si="640"/>
        <v>-3.0463529411763375</v>
      </c>
      <c r="AE2352" s="24"/>
      <c r="AF2352" s="4">
        <v>28.966352941176471</v>
      </c>
      <c r="AG2352" s="4">
        <v>0</v>
      </c>
      <c r="AH2352" s="4">
        <f t="shared" si="641"/>
        <v>28.966352941176471</v>
      </c>
    </row>
    <row r="2353" spans="1:34">
      <c r="A2353" s="16" t="s">
        <v>4798</v>
      </c>
      <c r="B2353" s="16" t="s">
        <v>515</v>
      </c>
      <c r="C2353" s="16" t="s">
        <v>2794</v>
      </c>
      <c r="D2353" s="19">
        <v>43678</v>
      </c>
      <c r="E2353" s="16" t="s">
        <v>111</v>
      </c>
      <c r="F2353" s="20">
        <v>50</v>
      </c>
      <c r="G2353" s="20">
        <v>0</v>
      </c>
      <c r="H2353" s="20">
        <v>46</v>
      </c>
      <c r="I2353" s="20">
        <v>11</v>
      </c>
      <c r="J2353" s="21">
        <f t="shared" si="632"/>
        <v>563</v>
      </c>
      <c r="K2353" s="22">
        <v>1685.88</v>
      </c>
      <c r="L2353" s="19">
        <v>44804</v>
      </c>
      <c r="M2353" s="22">
        <v>103.97</v>
      </c>
      <c r="N2353" s="22">
        <v>1581.91</v>
      </c>
      <c r="O2353" s="22">
        <f t="shared" si="633"/>
        <v>1604.39</v>
      </c>
      <c r="P2353" s="22">
        <v>22.48</v>
      </c>
      <c r="Q2353" s="22">
        <f t="shared" si="634"/>
        <v>2.81</v>
      </c>
      <c r="R2353" s="22">
        <f t="shared" si="635"/>
        <v>11.24</v>
      </c>
      <c r="S2353" s="22">
        <f t="shared" si="636"/>
        <v>1570.67</v>
      </c>
      <c r="U2353" s="22">
        <v>1604.39</v>
      </c>
      <c r="V2353" s="23">
        <v>45</v>
      </c>
      <c r="W2353" s="41">
        <v>50</v>
      </c>
      <c r="X2353" s="23">
        <f t="shared" si="637"/>
        <v>-5</v>
      </c>
      <c r="Y2353" s="24">
        <f t="shared" si="638"/>
        <v>-60</v>
      </c>
      <c r="Z2353" s="24">
        <f t="shared" si="639"/>
        <v>511</v>
      </c>
      <c r="AA2353" s="22">
        <f t="shared" si="644"/>
        <v>3.1397064579256364</v>
      </c>
      <c r="AB2353" s="22">
        <f t="shared" si="643"/>
        <v>37.676477495107633</v>
      </c>
      <c r="AC2353" s="22">
        <f t="shared" si="642"/>
        <v>1566.7135225048924</v>
      </c>
      <c r="AD2353" s="22">
        <f t="shared" si="640"/>
        <v>-3.9564774951077197</v>
      </c>
      <c r="AE2353" s="24"/>
      <c r="AF2353" s="4">
        <v>37.676477495107633</v>
      </c>
      <c r="AG2353" s="4">
        <v>0</v>
      </c>
      <c r="AH2353" s="4">
        <f t="shared" si="641"/>
        <v>37.676477495107633</v>
      </c>
    </row>
    <row r="2354" spans="1:34">
      <c r="A2354" s="16" t="s">
        <v>4799</v>
      </c>
      <c r="B2354" s="16" t="s">
        <v>515</v>
      </c>
      <c r="C2354" s="16" t="s">
        <v>2794</v>
      </c>
      <c r="D2354" s="19">
        <v>43709</v>
      </c>
      <c r="E2354" s="16" t="s">
        <v>111</v>
      </c>
      <c r="F2354" s="20">
        <v>20</v>
      </c>
      <c r="G2354" s="20">
        <v>0</v>
      </c>
      <c r="H2354" s="20">
        <v>17</v>
      </c>
      <c r="I2354" s="20">
        <v>0</v>
      </c>
      <c r="J2354" s="21">
        <f t="shared" si="632"/>
        <v>204</v>
      </c>
      <c r="K2354" s="22">
        <v>368.21</v>
      </c>
      <c r="L2354" s="19">
        <v>44804</v>
      </c>
      <c r="M2354" s="22">
        <v>55.23</v>
      </c>
      <c r="N2354" s="22">
        <v>312.98</v>
      </c>
      <c r="O2354" s="22">
        <f t="shared" si="633"/>
        <v>325.25</v>
      </c>
      <c r="P2354" s="22">
        <v>12.27</v>
      </c>
      <c r="Q2354" s="22">
        <f t="shared" si="634"/>
        <v>1.5337499999999999</v>
      </c>
      <c r="R2354" s="22">
        <f t="shared" si="635"/>
        <v>6.1349999999999998</v>
      </c>
      <c r="S2354" s="22">
        <f t="shared" si="636"/>
        <v>306.84500000000003</v>
      </c>
      <c r="U2354" s="22">
        <v>325.25</v>
      </c>
      <c r="V2354" s="23">
        <v>20</v>
      </c>
      <c r="W2354" s="41">
        <v>20</v>
      </c>
      <c r="X2354" s="23">
        <f t="shared" si="637"/>
        <v>0</v>
      </c>
      <c r="Y2354" s="24">
        <f t="shared" si="638"/>
        <v>0</v>
      </c>
      <c r="Z2354" s="24">
        <f t="shared" si="639"/>
        <v>212</v>
      </c>
      <c r="AA2354" s="22">
        <f t="shared" si="644"/>
        <v>1.5341981132075471</v>
      </c>
      <c r="AB2354" s="22">
        <f t="shared" si="643"/>
        <v>18.410377358490564</v>
      </c>
      <c r="AC2354" s="22">
        <f t="shared" si="642"/>
        <v>306.83962264150944</v>
      </c>
      <c r="AD2354" s="22">
        <f t="shared" si="640"/>
        <v>-5.3773584905911775E-3</v>
      </c>
      <c r="AE2354" s="24"/>
      <c r="AF2354" s="4">
        <v>18.410377358490564</v>
      </c>
      <c r="AG2354" s="4">
        <v>0</v>
      </c>
      <c r="AH2354" s="4">
        <f t="shared" si="641"/>
        <v>18.410377358490564</v>
      </c>
    </row>
    <row r="2355" spans="1:34">
      <c r="A2355" s="16" t="s">
        <v>4800</v>
      </c>
      <c r="B2355" s="16" t="s">
        <v>515</v>
      </c>
      <c r="C2355" s="16" t="s">
        <v>2794</v>
      </c>
      <c r="D2355" s="19">
        <v>43709</v>
      </c>
      <c r="E2355" s="16" t="s">
        <v>111</v>
      </c>
      <c r="F2355" s="20">
        <v>20</v>
      </c>
      <c r="G2355" s="20">
        <v>0</v>
      </c>
      <c r="H2355" s="20">
        <v>17</v>
      </c>
      <c r="I2355" s="20">
        <v>0</v>
      </c>
      <c r="J2355" s="21">
        <f t="shared" si="632"/>
        <v>204</v>
      </c>
      <c r="K2355" s="22">
        <v>1748.83</v>
      </c>
      <c r="L2355" s="19">
        <v>44804</v>
      </c>
      <c r="M2355" s="22">
        <v>262.32</v>
      </c>
      <c r="N2355" s="22">
        <v>1486.51</v>
      </c>
      <c r="O2355" s="22">
        <f t="shared" si="633"/>
        <v>1544.8</v>
      </c>
      <c r="P2355" s="22">
        <v>58.29</v>
      </c>
      <c r="Q2355" s="22">
        <f t="shared" si="634"/>
        <v>7.2862499999999999</v>
      </c>
      <c r="R2355" s="22">
        <f t="shared" si="635"/>
        <v>29.145</v>
      </c>
      <c r="S2355" s="22">
        <f t="shared" si="636"/>
        <v>1457.365</v>
      </c>
      <c r="U2355" s="22">
        <v>1544.8</v>
      </c>
      <c r="V2355" s="23">
        <v>20</v>
      </c>
      <c r="W2355" s="41">
        <v>20</v>
      </c>
      <c r="X2355" s="23">
        <f t="shared" si="637"/>
        <v>0</v>
      </c>
      <c r="Y2355" s="24">
        <f t="shared" si="638"/>
        <v>0</v>
      </c>
      <c r="Z2355" s="24">
        <f t="shared" si="639"/>
        <v>212</v>
      </c>
      <c r="AA2355" s="22">
        <f t="shared" si="644"/>
        <v>7.2867924528301886</v>
      </c>
      <c r="AB2355" s="22">
        <f t="shared" si="643"/>
        <v>87.441509433962267</v>
      </c>
      <c r="AC2355" s="22">
        <f t="shared" si="642"/>
        <v>1457.3584905660377</v>
      </c>
      <c r="AD2355" s="22">
        <f t="shared" si="640"/>
        <v>-6.5094339622646658E-3</v>
      </c>
      <c r="AE2355" s="24"/>
      <c r="AF2355" s="4">
        <v>87.441509433962267</v>
      </c>
      <c r="AG2355" s="4">
        <v>0</v>
      </c>
      <c r="AH2355" s="4">
        <f t="shared" si="641"/>
        <v>87.441509433962267</v>
      </c>
    </row>
    <row r="2356" spans="1:34">
      <c r="A2356" s="16" t="s">
        <v>4801</v>
      </c>
      <c r="B2356" s="16" t="s">
        <v>515</v>
      </c>
      <c r="C2356" s="16" t="s">
        <v>2794</v>
      </c>
      <c r="D2356" s="19">
        <v>43770</v>
      </c>
      <c r="E2356" s="16" t="s">
        <v>111</v>
      </c>
      <c r="F2356" s="20">
        <v>50</v>
      </c>
      <c r="G2356" s="20">
        <v>0</v>
      </c>
      <c r="H2356" s="20">
        <v>47</v>
      </c>
      <c r="I2356" s="20">
        <v>2</v>
      </c>
      <c r="J2356" s="21">
        <f t="shared" si="632"/>
        <v>566</v>
      </c>
      <c r="K2356" s="22">
        <v>2519.5500000000002</v>
      </c>
      <c r="L2356" s="19">
        <v>44804</v>
      </c>
      <c r="M2356" s="22">
        <v>142.77000000000001</v>
      </c>
      <c r="N2356" s="22">
        <v>2376.7800000000002</v>
      </c>
      <c r="O2356" s="22">
        <f t="shared" si="633"/>
        <v>2410.3700000000003</v>
      </c>
      <c r="P2356" s="22">
        <v>33.590000000000003</v>
      </c>
      <c r="Q2356" s="22">
        <f t="shared" si="634"/>
        <v>4.1987500000000004</v>
      </c>
      <c r="R2356" s="22">
        <f t="shared" si="635"/>
        <v>16.795000000000002</v>
      </c>
      <c r="S2356" s="22">
        <f t="shared" si="636"/>
        <v>2359.9850000000001</v>
      </c>
      <c r="U2356" s="22">
        <v>2410.3700000000003</v>
      </c>
      <c r="V2356" s="23">
        <v>45</v>
      </c>
      <c r="W2356" s="41">
        <v>50</v>
      </c>
      <c r="X2356" s="23">
        <f t="shared" si="637"/>
        <v>-5</v>
      </c>
      <c r="Y2356" s="24">
        <f t="shared" si="638"/>
        <v>-60</v>
      </c>
      <c r="Z2356" s="24">
        <f t="shared" si="639"/>
        <v>514</v>
      </c>
      <c r="AA2356" s="22">
        <f t="shared" si="644"/>
        <v>4.6894357976653707</v>
      </c>
      <c r="AB2356" s="22">
        <f t="shared" si="643"/>
        <v>56.273229571984444</v>
      </c>
      <c r="AC2356" s="22">
        <f t="shared" si="642"/>
        <v>2354.096770428016</v>
      </c>
      <c r="AD2356" s="22">
        <f t="shared" si="640"/>
        <v>-5.888229571984084</v>
      </c>
      <c r="AE2356" s="24"/>
      <c r="AF2356" s="4">
        <v>56.273229571984444</v>
      </c>
      <c r="AG2356" s="4">
        <v>0</v>
      </c>
      <c r="AH2356" s="4">
        <f t="shared" si="641"/>
        <v>56.273229571984444</v>
      </c>
    </row>
    <row r="2357" spans="1:34">
      <c r="A2357" s="16" t="s">
        <v>4802</v>
      </c>
      <c r="B2357" s="16" t="s">
        <v>515</v>
      </c>
      <c r="C2357" s="16" t="s">
        <v>2794</v>
      </c>
      <c r="D2357" s="19">
        <v>43800</v>
      </c>
      <c r="E2357" s="16" t="s">
        <v>111</v>
      </c>
      <c r="F2357" s="20">
        <v>50</v>
      </c>
      <c r="G2357" s="20">
        <v>0</v>
      </c>
      <c r="H2357" s="20">
        <v>47</v>
      </c>
      <c r="I2357" s="20">
        <v>3</v>
      </c>
      <c r="J2357" s="21">
        <f t="shared" si="632"/>
        <v>567</v>
      </c>
      <c r="K2357" s="22">
        <v>324.66000000000003</v>
      </c>
      <c r="L2357" s="19">
        <v>44804</v>
      </c>
      <c r="M2357" s="22">
        <v>17.84</v>
      </c>
      <c r="N2357" s="22">
        <v>306.82</v>
      </c>
      <c r="O2357" s="22">
        <f t="shared" si="633"/>
        <v>311.14</v>
      </c>
      <c r="P2357" s="22">
        <v>4.32</v>
      </c>
      <c r="Q2357" s="22">
        <f t="shared" si="634"/>
        <v>0.54</v>
      </c>
      <c r="R2357" s="22">
        <f t="shared" si="635"/>
        <v>2.16</v>
      </c>
      <c r="S2357" s="22">
        <f t="shared" si="636"/>
        <v>304.65999999999997</v>
      </c>
      <c r="U2357" s="22">
        <v>311.14</v>
      </c>
      <c r="V2357" s="23">
        <v>45</v>
      </c>
      <c r="W2357" s="41">
        <v>50</v>
      </c>
      <c r="X2357" s="23">
        <f t="shared" si="637"/>
        <v>-5</v>
      </c>
      <c r="Y2357" s="24">
        <f t="shared" si="638"/>
        <v>-60</v>
      </c>
      <c r="Z2357" s="24">
        <f t="shared" si="639"/>
        <v>515</v>
      </c>
      <c r="AA2357" s="22">
        <f t="shared" si="644"/>
        <v>0.60415533980582525</v>
      </c>
      <c r="AB2357" s="22">
        <f t="shared" si="643"/>
        <v>7.249864077669903</v>
      </c>
      <c r="AC2357" s="22">
        <f t="shared" si="642"/>
        <v>303.8901359223301</v>
      </c>
      <c r="AD2357" s="22">
        <f t="shared" si="640"/>
        <v>-0.76986407766986531</v>
      </c>
      <c r="AE2357" s="24"/>
      <c r="AF2357" s="4">
        <v>7.249864077669903</v>
      </c>
      <c r="AG2357" s="4">
        <v>0</v>
      </c>
      <c r="AH2357" s="4">
        <f t="shared" si="641"/>
        <v>7.249864077669903</v>
      </c>
    </row>
    <row r="2358" spans="1:34">
      <c r="A2358" s="16" t="s">
        <v>4803</v>
      </c>
      <c r="B2358" s="16" t="s">
        <v>515</v>
      </c>
      <c r="C2358" s="16" t="s">
        <v>2794</v>
      </c>
      <c r="D2358" s="19">
        <v>43831</v>
      </c>
      <c r="E2358" s="16" t="s">
        <v>111</v>
      </c>
      <c r="F2358" s="20">
        <v>50</v>
      </c>
      <c r="G2358" s="20">
        <v>0</v>
      </c>
      <c r="H2358" s="20">
        <v>47</v>
      </c>
      <c r="I2358" s="20">
        <v>4</v>
      </c>
      <c r="J2358" s="21">
        <f t="shared" si="632"/>
        <v>568</v>
      </c>
      <c r="K2358" s="22">
        <v>286.98</v>
      </c>
      <c r="L2358" s="19">
        <v>44804</v>
      </c>
      <c r="M2358" s="22">
        <v>15.3</v>
      </c>
      <c r="N2358" s="22">
        <v>271.68</v>
      </c>
      <c r="O2358" s="22">
        <f t="shared" si="633"/>
        <v>275.5</v>
      </c>
      <c r="P2358" s="22">
        <v>3.82</v>
      </c>
      <c r="Q2358" s="22">
        <f t="shared" si="634"/>
        <v>0.47749999999999998</v>
      </c>
      <c r="R2358" s="22">
        <f t="shared" si="635"/>
        <v>1.91</v>
      </c>
      <c r="S2358" s="22">
        <f t="shared" si="636"/>
        <v>269.77</v>
      </c>
      <c r="U2358" s="22">
        <v>275.5</v>
      </c>
      <c r="V2358" s="23">
        <v>45</v>
      </c>
      <c r="W2358" s="41">
        <v>50</v>
      </c>
      <c r="X2358" s="23">
        <f t="shared" si="637"/>
        <v>-5</v>
      </c>
      <c r="Y2358" s="24">
        <f t="shared" si="638"/>
        <v>-60</v>
      </c>
      <c r="Z2358" s="24">
        <f t="shared" si="639"/>
        <v>516</v>
      </c>
      <c r="AA2358" s="22">
        <f t="shared" si="644"/>
        <v>0.53391472868217049</v>
      </c>
      <c r="AB2358" s="22">
        <f t="shared" si="643"/>
        <v>6.4069767441860463</v>
      </c>
      <c r="AC2358" s="22">
        <f t="shared" si="642"/>
        <v>269.09302325581393</v>
      </c>
      <c r="AD2358" s="22">
        <f t="shared" si="640"/>
        <v>-0.67697674418604947</v>
      </c>
      <c r="AE2358" s="24"/>
      <c r="AF2358" s="4">
        <v>6.4069767441860463</v>
      </c>
      <c r="AG2358" s="4">
        <v>0</v>
      </c>
      <c r="AH2358" s="4">
        <f t="shared" si="641"/>
        <v>6.4069767441860463</v>
      </c>
    </row>
    <row r="2359" spans="1:34">
      <c r="A2359" s="16" t="s">
        <v>4804</v>
      </c>
      <c r="B2359" s="16" t="s">
        <v>515</v>
      </c>
      <c r="C2359" s="16" t="s">
        <v>2927</v>
      </c>
      <c r="D2359" s="19">
        <v>43831</v>
      </c>
      <c r="E2359" s="16" t="s">
        <v>111</v>
      </c>
      <c r="F2359" s="20">
        <v>50</v>
      </c>
      <c r="G2359" s="20">
        <v>0</v>
      </c>
      <c r="H2359" s="20">
        <v>47</v>
      </c>
      <c r="I2359" s="20">
        <v>4</v>
      </c>
      <c r="J2359" s="21">
        <f t="shared" si="632"/>
        <v>568</v>
      </c>
      <c r="K2359" s="22">
        <v>159.81</v>
      </c>
      <c r="L2359" s="19">
        <v>44804</v>
      </c>
      <c r="M2359" s="22">
        <v>8.5299999999999994</v>
      </c>
      <c r="N2359" s="22">
        <v>151.28</v>
      </c>
      <c r="O2359" s="22">
        <f t="shared" si="633"/>
        <v>153.41</v>
      </c>
      <c r="P2359" s="22">
        <v>2.13</v>
      </c>
      <c r="Q2359" s="22">
        <f t="shared" si="634"/>
        <v>0.26624999999999999</v>
      </c>
      <c r="R2359" s="22">
        <f t="shared" si="635"/>
        <v>1.0649999999999999</v>
      </c>
      <c r="S2359" s="22">
        <f t="shared" si="636"/>
        <v>150.215</v>
      </c>
      <c r="U2359" s="22">
        <v>153.41</v>
      </c>
      <c r="V2359" s="23">
        <v>45</v>
      </c>
      <c r="W2359" s="41">
        <v>50</v>
      </c>
      <c r="X2359" s="23">
        <f t="shared" si="637"/>
        <v>-5</v>
      </c>
      <c r="Y2359" s="24">
        <f t="shared" si="638"/>
        <v>-60</v>
      </c>
      <c r="Z2359" s="24">
        <f t="shared" si="639"/>
        <v>516</v>
      </c>
      <c r="AA2359" s="22">
        <f t="shared" si="644"/>
        <v>0.29730620155038762</v>
      </c>
      <c r="AB2359" s="22">
        <f t="shared" si="643"/>
        <v>3.5676744186046516</v>
      </c>
      <c r="AC2359" s="22">
        <f t="shared" si="642"/>
        <v>149.84232558139536</v>
      </c>
      <c r="AD2359" s="22">
        <f t="shared" si="640"/>
        <v>-0.37267441860464601</v>
      </c>
      <c r="AE2359" s="24"/>
      <c r="AF2359" s="4">
        <v>3.5676744186046516</v>
      </c>
      <c r="AG2359" s="4">
        <v>0</v>
      </c>
      <c r="AH2359" s="4">
        <f t="shared" si="641"/>
        <v>3.5676744186046516</v>
      </c>
    </row>
    <row r="2360" spans="1:34">
      <c r="A2360" s="16" t="s">
        <v>4805</v>
      </c>
      <c r="B2360" s="16" t="s">
        <v>515</v>
      </c>
      <c r="C2360" s="16" t="s">
        <v>2932</v>
      </c>
      <c r="D2360" s="19">
        <v>43862</v>
      </c>
      <c r="E2360" s="16" t="s">
        <v>111</v>
      </c>
      <c r="F2360" s="20">
        <v>50</v>
      </c>
      <c r="G2360" s="20">
        <v>0</v>
      </c>
      <c r="H2360" s="20">
        <v>47</v>
      </c>
      <c r="I2360" s="20">
        <v>5</v>
      </c>
      <c r="J2360" s="21">
        <f t="shared" si="632"/>
        <v>569</v>
      </c>
      <c r="K2360" s="22">
        <v>1207.0899999999999</v>
      </c>
      <c r="L2360" s="19">
        <v>44804</v>
      </c>
      <c r="M2360" s="22">
        <v>62.36</v>
      </c>
      <c r="N2360" s="22">
        <v>1144.73</v>
      </c>
      <c r="O2360" s="22">
        <f t="shared" si="633"/>
        <v>1160.82</v>
      </c>
      <c r="P2360" s="22">
        <v>16.09</v>
      </c>
      <c r="Q2360" s="22">
        <f t="shared" si="634"/>
        <v>2.01125</v>
      </c>
      <c r="R2360" s="22">
        <f t="shared" si="635"/>
        <v>8.0449999999999999</v>
      </c>
      <c r="S2360" s="22">
        <f t="shared" si="636"/>
        <v>1136.6849999999999</v>
      </c>
      <c r="U2360" s="22">
        <v>1160.82</v>
      </c>
      <c r="V2360" s="23">
        <v>45</v>
      </c>
      <c r="W2360" s="41">
        <v>50</v>
      </c>
      <c r="X2360" s="23">
        <f t="shared" si="637"/>
        <v>-5</v>
      </c>
      <c r="Y2360" s="24">
        <f t="shared" si="638"/>
        <v>-60</v>
      </c>
      <c r="Z2360" s="24">
        <f t="shared" si="639"/>
        <v>517</v>
      </c>
      <c r="AA2360" s="22">
        <f t="shared" si="644"/>
        <v>2.2452998065764023</v>
      </c>
      <c r="AB2360" s="22">
        <f t="shared" si="643"/>
        <v>26.943597678916827</v>
      </c>
      <c r="AC2360" s="22">
        <f t="shared" si="642"/>
        <v>1133.8764023210831</v>
      </c>
      <c r="AD2360" s="22">
        <f t="shared" si="640"/>
        <v>-2.8085976789168399</v>
      </c>
      <c r="AE2360" s="24"/>
      <c r="AF2360" s="4">
        <v>26.943597678916827</v>
      </c>
      <c r="AG2360" s="4">
        <v>0</v>
      </c>
      <c r="AH2360" s="4">
        <f t="shared" si="641"/>
        <v>26.943597678916827</v>
      </c>
    </row>
    <row r="2361" spans="1:34">
      <c r="A2361" s="16" t="s">
        <v>4806</v>
      </c>
      <c r="B2361" s="16" t="s">
        <v>515</v>
      </c>
      <c r="C2361" s="16" t="s">
        <v>2932</v>
      </c>
      <c r="D2361" s="19">
        <v>43891</v>
      </c>
      <c r="E2361" s="16" t="s">
        <v>111</v>
      </c>
      <c r="F2361" s="20">
        <v>50</v>
      </c>
      <c r="G2361" s="20">
        <v>0</v>
      </c>
      <c r="H2361" s="20">
        <v>47</v>
      </c>
      <c r="I2361" s="20">
        <v>6</v>
      </c>
      <c r="J2361" s="21">
        <f t="shared" si="632"/>
        <v>570</v>
      </c>
      <c r="K2361" s="22">
        <v>959.46</v>
      </c>
      <c r="L2361" s="19">
        <v>44804</v>
      </c>
      <c r="M2361" s="22">
        <v>47.97</v>
      </c>
      <c r="N2361" s="22">
        <v>911.49</v>
      </c>
      <c r="O2361" s="22">
        <f t="shared" si="633"/>
        <v>924.28</v>
      </c>
      <c r="P2361" s="22">
        <v>12.79</v>
      </c>
      <c r="Q2361" s="22">
        <f t="shared" si="634"/>
        <v>1.5987499999999999</v>
      </c>
      <c r="R2361" s="22">
        <f t="shared" si="635"/>
        <v>6.3949999999999996</v>
      </c>
      <c r="S2361" s="22">
        <f t="shared" si="636"/>
        <v>905.09500000000003</v>
      </c>
      <c r="U2361" s="22">
        <v>924.28</v>
      </c>
      <c r="V2361" s="23">
        <v>45</v>
      </c>
      <c r="W2361" s="41">
        <v>50</v>
      </c>
      <c r="X2361" s="23">
        <f t="shared" si="637"/>
        <v>-5</v>
      </c>
      <c r="Y2361" s="24">
        <f t="shared" si="638"/>
        <v>-60</v>
      </c>
      <c r="Z2361" s="24">
        <f t="shared" si="639"/>
        <v>518</v>
      </c>
      <c r="AA2361" s="22">
        <f t="shared" si="644"/>
        <v>1.7843243243243243</v>
      </c>
      <c r="AB2361" s="22">
        <f t="shared" si="643"/>
        <v>21.411891891891891</v>
      </c>
      <c r="AC2361" s="22">
        <f t="shared" si="642"/>
        <v>902.86810810810812</v>
      </c>
      <c r="AD2361" s="22">
        <f t="shared" si="640"/>
        <v>-2.2268918918919098</v>
      </c>
      <c r="AE2361" s="24"/>
      <c r="AF2361" s="4">
        <v>21.411891891891891</v>
      </c>
      <c r="AG2361" s="4">
        <v>0</v>
      </c>
      <c r="AH2361" s="4">
        <f t="shared" si="641"/>
        <v>21.411891891891891</v>
      </c>
    </row>
    <row r="2362" spans="1:34">
      <c r="A2362" s="16" t="s">
        <v>4807</v>
      </c>
      <c r="B2362" s="16" t="s">
        <v>515</v>
      </c>
      <c r="C2362" s="16" t="s">
        <v>2932</v>
      </c>
      <c r="D2362" s="19">
        <v>43922</v>
      </c>
      <c r="E2362" s="16" t="s">
        <v>111</v>
      </c>
      <c r="F2362" s="20">
        <v>50</v>
      </c>
      <c r="G2362" s="20">
        <v>0</v>
      </c>
      <c r="H2362" s="20">
        <v>47</v>
      </c>
      <c r="I2362" s="20">
        <v>7</v>
      </c>
      <c r="J2362" s="21">
        <f t="shared" si="632"/>
        <v>571</v>
      </c>
      <c r="K2362" s="22">
        <v>303.82</v>
      </c>
      <c r="L2362" s="19">
        <v>44804</v>
      </c>
      <c r="M2362" s="22">
        <v>14.69</v>
      </c>
      <c r="N2362" s="22">
        <v>289.13</v>
      </c>
      <c r="O2362" s="22">
        <f t="shared" si="633"/>
        <v>293.18</v>
      </c>
      <c r="P2362" s="22">
        <v>4.05</v>
      </c>
      <c r="Q2362" s="22">
        <f t="shared" si="634"/>
        <v>0.50624999999999998</v>
      </c>
      <c r="R2362" s="22">
        <f t="shared" si="635"/>
        <v>2.0249999999999999</v>
      </c>
      <c r="S2362" s="22">
        <f t="shared" si="636"/>
        <v>287.10500000000002</v>
      </c>
      <c r="U2362" s="22">
        <v>293.18</v>
      </c>
      <c r="V2362" s="23">
        <v>45</v>
      </c>
      <c r="W2362" s="41">
        <v>50</v>
      </c>
      <c r="X2362" s="23">
        <f t="shared" si="637"/>
        <v>-5</v>
      </c>
      <c r="Y2362" s="24">
        <f t="shared" si="638"/>
        <v>-60</v>
      </c>
      <c r="Z2362" s="24">
        <f t="shared" si="639"/>
        <v>519</v>
      </c>
      <c r="AA2362" s="22">
        <f t="shared" si="644"/>
        <v>0.56489402697495184</v>
      </c>
      <c r="AB2362" s="22">
        <f t="shared" si="643"/>
        <v>6.778728323699422</v>
      </c>
      <c r="AC2362" s="22">
        <f t="shared" si="642"/>
        <v>286.40127167630061</v>
      </c>
      <c r="AD2362" s="22">
        <f t="shared" si="640"/>
        <v>-0.70372832369940852</v>
      </c>
      <c r="AE2362" s="24"/>
      <c r="AF2362" s="4">
        <v>6.778728323699422</v>
      </c>
      <c r="AG2362" s="4">
        <v>0</v>
      </c>
      <c r="AH2362" s="4">
        <f t="shared" si="641"/>
        <v>6.778728323699422</v>
      </c>
    </row>
    <row r="2363" spans="1:34">
      <c r="A2363" s="16" t="s">
        <v>4808</v>
      </c>
      <c r="B2363" s="16" t="s">
        <v>515</v>
      </c>
      <c r="C2363" s="16" t="s">
        <v>2935</v>
      </c>
      <c r="D2363" s="19">
        <v>43922</v>
      </c>
      <c r="E2363" s="16" t="s">
        <v>111</v>
      </c>
      <c r="F2363" s="20">
        <v>50</v>
      </c>
      <c r="G2363" s="20">
        <v>0</v>
      </c>
      <c r="H2363" s="20">
        <v>47</v>
      </c>
      <c r="I2363" s="20">
        <v>7</v>
      </c>
      <c r="J2363" s="21">
        <f t="shared" si="632"/>
        <v>571</v>
      </c>
      <c r="K2363" s="22">
        <v>431.63</v>
      </c>
      <c r="L2363" s="19">
        <v>44804</v>
      </c>
      <c r="M2363" s="22">
        <v>20.86</v>
      </c>
      <c r="N2363" s="22">
        <v>410.77</v>
      </c>
      <c r="O2363" s="22">
        <f t="shared" si="633"/>
        <v>416.52</v>
      </c>
      <c r="P2363" s="22">
        <v>5.75</v>
      </c>
      <c r="Q2363" s="22">
        <f t="shared" si="634"/>
        <v>0.71875</v>
      </c>
      <c r="R2363" s="22">
        <f t="shared" si="635"/>
        <v>2.875</v>
      </c>
      <c r="S2363" s="22">
        <f t="shared" si="636"/>
        <v>407.89499999999998</v>
      </c>
      <c r="U2363" s="22">
        <v>416.52</v>
      </c>
      <c r="V2363" s="23">
        <v>45</v>
      </c>
      <c r="W2363" s="41">
        <v>50</v>
      </c>
      <c r="X2363" s="23">
        <f t="shared" si="637"/>
        <v>-5</v>
      </c>
      <c r="Y2363" s="24">
        <f t="shared" si="638"/>
        <v>-60</v>
      </c>
      <c r="Z2363" s="24">
        <f t="shared" si="639"/>
        <v>519</v>
      </c>
      <c r="AA2363" s="22">
        <f t="shared" si="644"/>
        <v>0.80254335260115606</v>
      </c>
      <c r="AB2363" s="22">
        <f t="shared" si="643"/>
        <v>9.6305202312138718</v>
      </c>
      <c r="AC2363" s="22">
        <f t="shared" si="642"/>
        <v>406.88947976878609</v>
      </c>
      <c r="AD2363" s="22">
        <f t="shared" si="640"/>
        <v>-1.0055202312138931</v>
      </c>
      <c r="AE2363" s="24"/>
      <c r="AF2363" s="4">
        <v>9.6305202312138718</v>
      </c>
      <c r="AG2363" s="4">
        <v>0</v>
      </c>
      <c r="AH2363" s="4">
        <f t="shared" si="641"/>
        <v>9.6305202312138718</v>
      </c>
    </row>
    <row r="2364" spans="1:34">
      <c r="A2364" s="16" t="s">
        <v>4809</v>
      </c>
      <c r="B2364" s="16" t="s">
        <v>515</v>
      </c>
      <c r="C2364" s="16" t="s">
        <v>2932</v>
      </c>
      <c r="D2364" s="19">
        <v>43952</v>
      </c>
      <c r="E2364" s="16" t="s">
        <v>111</v>
      </c>
      <c r="F2364" s="20">
        <v>50</v>
      </c>
      <c r="G2364" s="20">
        <v>0</v>
      </c>
      <c r="H2364" s="20">
        <v>47</v>
      </c>
      <c r="I2364" s="20">
        <v>8</v>
      </c>
      <c r="J2364" s="21">
        <f t="shared" si="632"/>
        <v>572</v>
      </c>
      <c r="K2364" s="22">
        <v>1479.82</v>
      </c>
      <c r="L2364" s="19">
        <v>44804</v>
      </c>
      <c r="M2364" s="22">
        <v>69.06</v>
      </c>
      <c r="N2364" s="22">
        <v>1410.76</v>
      </c>
      <c r="O2364" s="22">
        <f t="shared" si="633"/>
        <v>1430.49</v>
      </c>
      <c r="P2364" s="22">
        <v>19.73</v>
      </c>
      <c r="Q2364" s="22">
        <f t="shared" si="634"/>
        <v>2.4662500000000001</v>
      </c>
      <c r="R2364" s="22">
        <f t="shared" si="635"/>
        <v>9.8650000000000002</v>
      </c>
      <c r="S2364" s="22">
        <f t="shared" si="636"/>
        <v>1400.895</v>
      </c>
      <c r="U2364" s="22">
        <v>1430.49</v>
      </c>
      <c r="V2364" s="23">
        <v>45</v>
      </c>
      <c r="W2364" s="41">
        <v>50</v>
      </c>
      <c r="X2364" s="23">
        <f t="shared" si="637"/>
        <v>-5</v>
      </c>
      <c r="Y2364" s="24">
        <f t="shared" si="638"/>
        <v>-60</v>
      </c>
      <c r="Z2364" s="24">
        <f t="shared" si="639"/>
        <v>520</v>
      </c>
      <c r="AA2364" s="22">
        <f t="shared" si="644"/>
        <v>2.7509423076923079</v>
      </c>
      <c r="AB2364" s="22">
        <f t="shared" si="643"/>
        <v>33.011307692307696</v>
      </c>
      <c r="AC2364" s="22">
        <f t="shared" si="642"/>
        <v>1397.4786923076922</v>
      </c>
      <c r="AD2364" s="22">
        <f t="shared" si="640"/>
        <v>-3.4163076923077824</v>
      </c>
      <c r="AE2364" s="24"/>
      <c r="AF2364" s="4">
        <v>33.011307692307696</v>
      </c>
      <c r="AG2364" s="4">
        <v>0</v>
      </c>
      <c r="AH2364" s="4">
        <f t="shared" si="641"/>
        <v>33.011307692307696</v>
      </c>
    </row>
    <row r="2365" spans="1:34">
      <c r="A2365" s="16" t="s">
        <v>4810</v>
      </c>
      <c r="B2365" s="16" t="s">
        <v>515</v>
      </c>
      <c r="C2365" s="16" t="s">
        <v>2932</v>
      </c>
      <c r="D2365" s="19">
        <v>43983</v>
      </c>
      <c r="E2365" s="16" t="s">
        <v>111</v>
      </c>
      <c r="F2365" s="20">
        <v>50</v>
      </c>
      <c r="G2365" s="20">
        <v>0</v>
      </c>
      <c r="H2365" s="20">
        <v>47</v>
      </c>
      <c r="I2365" s="20">
        <v>9</v>
      </c>
      <c r="J2365" s="21">
        <f t="shared" si="632"/>
        <v>573</v>
      </c>
      <c r="K2365" s="22">
        <v>1630.79</v>
      </c>
      <c r="L2365" s="19">
        <v>44804</v>
      </c>
      <c r="M2365" s="22">
        <v>73.39</v>
      </c>
      <c r="N2365" s="22">
        <v>1557.4</v>
      </c>
      <c r="O2365" s="22">
        <f t="shared" si="633"/>
        <v>1579.14</v>
      </c>
      <c r="P2365" s="22">
        <v>21.74</v>
      </c>
      <c r="Q2365" s="22">
        <f t="shared" si="634"/>
        <v>2.7174999999999998</v>
      </c>
      <c r="R2365" s="22">
        <f t="shared" si="635"/>
        <v>10.87</v>
      </c>
      <c r="S2365" s="22">
        <f t="shared" si="636"/>
        <v>1546.5300000000002</v>
      </c>
      <c r="U2365" s="22">
        <v>1579.14</v>
      </c>
      <c r="V2365" s="23">
        <v>45</v>
      </c>
      <c r="W2365" s="41">
        <v>50</v>
      </c>
      <c r="X2365" s="23">
        <f t="shared" si="637"/>
        <v>-5</v>
      </c>
      <c r="Y2365" s="24">
        <f t="shared" si="638"/>
        <v>-60</v>
      </c>
      <c r="Z2365" s="24">
        <f t="shared" si="639"/>
        <v>521</v>
      </c>
      <c r="AA2365" s="22">
        <f t="shared" si="644"/>
        <v>3.0309788867562384</v>
      </c>
      <c r="AB2365" s="22">
        <f t="shared" si="643"/>
        <v>36.371746641074864</v>
      </c>
      <c r="AC2365" s="22">
        <f t="shared" si="642"/>
        <v>1542.7682533589252</v>
      </c>
      <c r="AD2365" s="22">
        <f t="shared" si="640"/>
        <v>-3.7617466410749785</v>
      </c>
      <c r="AE2365" s="24"/>
      <c r="AF2365" s="4">
        <v>36.371746641074864</v>
      </c>
      <c r="AG2365" s="4">
        <v>0</v>
      </c>
      <c r="AH2365" s="4">
        <f t="shared" si="641"/>
        <v>36.371746641074864</v>
      </c>
    </row>
    <row r="2366" spans="1:34">
      <c r="A2366" s="16" t="s">
        <v>4811</v>
      </c>
      <c r="B2366" s="16" t="s">
        <v>515</v>
      </c>
      <c r="C2366" s="16" t="s">
        <v>2932</v>
      </c>
      <c r="D2366" s="19">
        <v>44013</v>
      </c>
      <c r="E2366" s="16" t="s">
        <v>111</v>
      </c>
      <c r="F2366" s="20">
        <v>50</v>
      </c>
      <c r="G2366" s="20">
        <v>0</v>
      </c>
      <c r="H2366" s="20">
        <v>47</v>
      </c>
      <c r="I2366" s="20">
        <v>10</v>
      </c>
      <c r="J2366" s="21">
        <f t="shared" si="632"/>
        <v>574</v>
      </c>
      <c r="K2366" s="22">
        <v>1103.31</v>
      </c>
      <c r="L2366" s="19">
        <v>44804</v>
      </c>
      <c r="M2366" s="22">
        <v>47.81</v>
      </c>
      <c r="N2366" s="22">
        <v>1055.5</v>
      </c>
      <c r="O2366" s="22">
        <f t="shared" si="633"/>
        <v>1070.21</v>
      </c>
      <c r="P2366" s="22">
        <v>14.71</v>
      </c>
      <c r="Q2366" s="22">
        <f t="shared" si="634"/>
        <v>1.8387500000000001</v>
      </c>
      <c r="R2366" s="22">
        <f t="shared" si="635"/>
        <v>7.3550000000000004</v>
      </c>
      <c r="S2366" s="22">
        <f t="shared" si="636"/>
        <v>1048.145</v>
      </c>
      <c r="U2366" s="22">
        <v>1070.21</v>
      </c>
      <c r="V2366" s="23">
        <v>45</v>
      </c>
      <c r="W2366" s="41">
        <v>50</v>
      </c>
      <c r="X2366" s="23">
        <f t="shared" si="637"/>
        <v>-5</v>
      </c>
      <c r="Y2366" s="24">
        <f t="shared" si="638"/>
        <v>-60</v>
      </c>
      <c r="Z2366" s="24">
        <f t="shared" si="639"/>
        <v>522</v>
      </c>
      <c r="AA2366" s="22">
        <f t="shared" si="644"/>
        <v>2.0502107279693487</v>
      </c>
      <c r="AB2366" s="22">
        <f t="shared" si="643"/>
        <v>24.602528735632184</v>
      </c>
      <c r="AC2366" s="22">
        <f t="shared" si="642"/>
        <v>1045.6074712643679</v>
      </c>
      <c r="AD2366" s="22">
        <f t="shared" si="640"/>
        <v>-2.5375287356321223</v>
      </c>
      <c r="AE2366" s="24"/>
      <c r="AF2366" s="4">
        <v>24.602528735632184</v>
      </c>
      <c r="AG2366" s="4">
        <v>0</v>
      </c>
      <c r="AH2366" s="4">
        <f t="shared" si="641"/>
        <v>24.602528735632184</v>
      </c>
    </row>
    <row r="2367" spans="1:34">
      <c r="A2367" s="16" t="s">
        <v>4812</v>
      </c>
      <c r="B2367" s="16" t="s">
        <v>515</v>
      </c>
      <c r="C2367" s="16" t="s">
        <v>2943</v>
      </c>
      <c r="D2367" s="19">
        <v>44013</v>
      </c>
      <c r="E2367" s="16" t="s">
        <v>111</v>
      </c>
      <c r="F2367" s="20">
        <v>50</v>
      </c>
      <c r="G2367" s="20">
        <v>0</v>
      </c>
      <c r="H2367" s="20">
        <v>47</v>
      </c>
      <c r="I2367" s="20">
        <v>10</v>
      </c>
      <c r="J2367" s="21">
        <f t="shared" si="632"/>
        <v>574</v>
      </c>
      <c r="K2367" s="22">
        <v>77.41</v>
      </c>
      <c r="L2367" s="19">
        <v>44804</v>
      </c>
      <c r="M2367" s="22">
        <v>3.36</v>
      </c>
      <c r="N2367" s="22">
        <v>74.05</v>
      </c>
      <c r="O2367" s="22">
        <f t="shared" si="633"/>
        <v>75.08</v>
      </c>
      <c r="P2367" s="22">
        <v>1.03</v>
      </c>
      <c r="Q2367" s="22">
        <f t="shared" si="634"/>
        <v>0.12875</v>
      </c>
      <c r="R2367" s="22">
        <f t="shared" si="635"/>
        <v>0.51500000000000001</v>
      </c>
      <c r="S2367" s="22">
        <f t="shared" si="636"/>
        <v>73.534999999999997</v>
      </c>
      <c r="U2367" s="22">
        <v>75.08</v>
      </c>
      <c r="V2367" s="23">
        <v>45</v>
      </c>
      <c r="W2367" s="41">
        <v>50</v>
      </c>
      <c r="X2367" s="23">
        <f t="shared" si="637"/>
        <v>-5</v>
      </c>
      <c r="Y2367" s="24">
        <f t="shared" si="638"/>
        <v>-60</v>
      </c>
      <c r="Z2367" s="24">
        <f t="shared" si="639"/>
        <v>522</v>
      </c>
      <c r="AA2367" s="22">
        <f t="shared" si="644"/>
        <v>0.14383141762452106</v>
      </c>
      <c r="AB2367" s="22">
        <f t="shared" si="643"/>
        <v>1.7259770114942528</v>
      </c>
      <c r="AC2367" s="22">
        <f t="shared" si="642"/>
        <v>73.354022988505747</v>
      </c>
      <c r="AD2367" s="22">
        <f t="shared" si="640"/>
        <v>-0.1809770114942495</v>
      </c>
      <c r="AE2367" s="24"/>
      <c r="AF2367" s="4">
        <v>1.7259770114942528</v>
      </c>
      <c r="AG2367" s="4">
        <v>0</v>
      </c>
      <c r="AH2367" s="4">
        <f t="shared" si="641"/>
        <v>1.7259770114942528</v>
      </c>
    </row>
    <row r="2368" spans="1:34">
      <c r="A2368" s="16" t="s">
        <v>4813</v>
      </c>
      <c r="B2368" s="16" t="s">
        <v>515</v>
      </c>
      <c r="C2368" s="16" t="s">
        <v>2932</v>
      </c>
      <c r="D2368" s="19">
        <v>44044</v>
      </c>
      <c r="E2368" s="16" t="s">
        <v>111</v>
      </c>
      <c r="F2368" s="20">
        <v>50</v>
      </c>
      <c r="G2368" s="20">
        <v>0</v>
      </c>
      <c r="H2368" s="20">
        <v>47</v>
      </c>
      <c r="I2368" s="20">
        <v>11</v>
      </c>
      <c r="J2368" s="21">
        <f t="shared" si="632"/>
        <v>575</v>
      </c>
      <c r="K2368" s="22">
        <v>1363.98</v>
      </c>
      <c r="L2368" s="19">
        <v>44804</v>
      </c>
      <c r="M2368" s="22">
        <v>56.83</v>
      </c>
      <c r="N2368" s="22">
        <v>1307.1500000000001</v>
      </c>
      <c r="O2368" s="22">
        <f t="shared" si="633"/>
        <v>1325.3300000000002</v>
      </c>
      <c r="P2368" s="22">
        <v>18.18</v>
      </c>
      <c r="Q2368" s="22">
        <f t="shared" si="634"/>
        <v>2.2725</v>
      </c>
      <c r="R2368" s="22">
        <f t="shared" si="635"/>
        <v>9.09</v>
      </c>
      <c r="S2368" s="22">
        <f t="shared" si="636"/>
        <v>1298.0600000000002</v>
      </c>
      <c r="U2368" s="22">
        <v>1325.3300000000002</v>
      </c>
      <c r="V2368" s="23">
        <v>45</v>
      </c>
      <c r="W2368" s="41">
        <v>50</v>
      </c>
      <c r="X2368" s="23">
        <f t="shared" si="637"/>
        <v>-5</v>
      </c>
      <c r="Y2368" s="24">
        <f t="shared" si="638"/>
        <v>-60</v>
      </c>
      <c r="Z2368" s="24">
        <f t="shared" si="639"/>
        <v>523</v>
      </c>
      <c r="AA2368" s="22">
        <f t="shared" si="644"/>
        <v>2.5340917782026771</v>
      </c>
      <c r="AB2368" s="22">
        <f t="shared" si="643"/>
        <v>30.409101338432123</v>
      </c>
      <c r="AC2368" s="22">
        <f t="shared" si="642"/>
        <v>1294.9208986615681</v>
      </c>
      <c r="AD2368" s="22">
        <f t="shared" si="640"/>
        <v>-3.1391013384320559</v>
      </c>
      <c r="AE2368" s="24"/>
      <c r="AF2368" s="4">
        <v>30.409101338432123</v>
      </c>
      <c r="AG2368" s="4">
        <v>0</v>
      </c>
      <c r="AH2368" s="4">
        <f t="shared" si="641"/>
        <v>30.409101338432123</v>
      </c>
    </row>
    <row r="2369" spans="1:34">
      <c r="A2369" s="16" t="s">
        <v>4814</v>
      </c>
      <c r="B2369" s="16" t="s">
        <v>515</v>
      </c>
      <c r="C2369" s="16" t="s">
        <v>2932</v>
      </c>
      <c r="D2369" s="19">
        <v>44075</v>
      </c>
      <c r="E2369" s="16" t="s">
        <v>111</v>
      </c>
      <c r="F2369" s="20">
        <v>50</v>
      </c>
      <c r="G2369" s="20">
        <v>0</v>
      </c>
      <c r="H2369" s="20">
        <v>48</v>
      </c>
      <c r="I2369" s="20">
        <v>0</v>
      </c>
      <c r="J2369" s="21">
        <f t="shared" si="632"/>
        <v>576</v>
      </c>
      <c r="K2369" s="22">
        <v>1497.59</v>
      </c>
      <c r="L2369" s="19">
        <v>44804</v>
      </c>
      <c r="M2369" s="22">
        <v>59.89</v>
      </c>
      <c r="N2369" s="22">
        <v>1437.7</v>
      </c>
      <c r="O2369" s="22">
        <f t="shared" si="633"/>
        <v>1457.66</v>
      </c>
      <c r="P2369" s="22">
        <v>19.96</v>
      </c>
      <c r="Q2369" s="22">
        <f t="shared" si="634"/>
        <v>2.4950000000000001</v>
      </c>
      <c r="R2369" s="22">
        <f t="shared" si="635"/>
        <v>9.98</v>
      </c>
      <c r="S2369" s="22">
        <f t="shared" si="636"/>
        <v>1427.72</v>
      </c>
      <c r="U2369" s="22">
        <v>1457.66</v>
      </c>
      <c r="V2369" s="23">
        <v>45</v>
      </c>
      <c r="W2369" s="41">
        <v>50</v>
      </c>
      <c r="X2369" s="23">
        <f t="shared" si="637"/>
        <v>-5</v>
      </c>
      <c r="Y2369" s="24">
        <f t="shared" si="638"/>
        <v>-60</v>
      </c>
      <c r="Z2369" s="24">
        <f t="shared" si="639"/>
        <v>524</v>
      </c>
      <c r="AA2369" s="22">
        <f t="shared" si="644"/>
        <v>2.781793893129771</v>
      </c>
      <c r="AB2369" s="22">
        <f t="shared" si="643"/>
        <v>33.38152671755725</v>
      </c>
      <c r="AC2369" s="22">
        <f t="shared" si="642"/>
        <v>1424.2784732824427</v>
      </c>
      <c r="AD2369" s="22">
        <f t="shared" si="640"/>
        <v>-3.4415267175572808</v>
      </c>
      <c r="AE2369" s="24"/>
      <c r="AF2369" s="4">
        <v>33.38152671755725</v>
      </c>
      <c r="AG2369" s="4">
        <v>0</v>
      </c>
      <c r="AH2369" s="4">
        <f t="shared" si="641"/>
        <v>33.38152671755725</v>
      </c>
    </row>
    <row r="2370" spans="1:34">
      <c r="A2370" s="16" t="s">
        <v>4815</v>
      </c>
      <c r="B2370" s="16" t="s">
        <v>515</v>
      </c>
      <c r="C2370" s="16" t="s">
        <v>2932</v>
      </c>
      <c r="D2370" s="19">
        <v>44105</v>
      </c>
      <c r="E2370" s="16" t="s">
        <v>111</v>
      </c>
      <c r="F2370" s="20">
        <v>50</v>
      </c>
      <c r="G2370" s="20">
        <v>0</v>
      </c>
      <c r="H2370" s="20">
        <v>48</v>
      </c>
      <c r="I2370" s="20">
        <v>1</v>
      </c>
      <c r="J2370" s="21">
        <f t="shared" si="632"/>
        <v>577</v>
      </c>
      <c r="K2370" s="22">
        <v>2091.23</v>
      </c>
      <c r="L2370" s="19">
        <v>44804</v>
      </c>
      <c r="M2370" s="22">
        <v>80.17</v>
      </c>
      <c r="N2370" s="22">
        <v>2011.06</v>
      </c>
      <c r="O2370" s="22">
        <f t="shared" si="633"/>
        <v>2038.94</v>
      </c>
      <c r="P2370" s="22">
        <v>27.88</v>
      </c>
      <c r="Q2370" s="22">
        <f t="shared" si="634"/>
        <v>3.4849999999999999</v>
      </c>
      <c r="R2370" s="22">
        <f t="shared" si="635"/>
        <v>13.94</v>
      </c>
      <c r="S2370" s="22">
        <f t="shared" si="636"/>
        <v>1997.12</v>
      </c>
      <c r="U2370" s="22">
        <v>2038.94</v>
      </c>
      <c r="V2370" s="23">
        <v>45</v>
      </c>
      <c r="W2370" s="41">
        <v>50</v>
      </c>
      <c r="X2370" s="23">
        <f t="shared" si="637"/>
        <v>-5</v>
      </c>
      <c r="Y2370" s="24">
        <f t="shared" si="638"/>
        <v>-60</v>
      </c>
      <c r="Z2370" s="24">
        <f t="shared" si="639"/>
        <v>525</v>
      </c>
      <c r="AA2370" s="22">
        <f t="shared" si="644"/>
        <v>3.8836952380952381</v>
      </c>
      <c r="AB2370" s="22">
        <f t="shared" si="643"/>
        <v>46.604342857142854</v>
      </c>
      <c r="AC2370" s="22">
        <f t="shared" si="642"/>
        <v>1992.3356571428571</v>
      </c>
      <c r="AD2370" s="22">
        <f t="shared" si="640"/>
        <v>-4.7843428571427467</v>
      </c>
      <c r="AE2370" s="24"/>
      <c r="AF2370" s="4">
        <v>46.604342857142854</v>
      </c>
      <c r="AG2370" s="4">
        <v>0</v>
      </c>
      <c r="AH2370" s="4">
        <f t="shared" si="641"/>
        <v>46.604342857142854</v>
      </c>
    </row>
    <row r="2371" spans="1:34">
      <c r="A2371" s="16" t="s">
        <v>4816</v>
      </c>
      <c r="B2371" s="16" t="s">
        <v>515</v>
      </c>
      <c r="C2371" s="16" t="s">
        <v>4055</v>
      </c>
      <c r="D2371" s="19">
        <v>44105</v>
      </c>
      <c r="E2371" s="16" t="s">
        <v>111</v>
      </c>
      <c r="F2371" s="20">
        <v>50</v>
      </c>
      <c r="G2371" s="20">
        <v>0</v>
      </c>
      <c r="H2371" s="20">
        <v>48</v>
      </c>
      <c r="I2371" s="20">
        <v>1</v>
      </c>
      <c r="J2371" s="21">
        <f t="shared" si="632"/>
        <v>577</v>
      </c>
      <c r="K2371" s="22">
        <v>1011.93</v>
      </c>
      <c r="L2371" s="19">
        <v>44804</v>
      </c>
      <c r="M2371" s="22">
        <v>38.79</v>
      </c>
      <c r="N2371" s="22">
        <v>973.14</v>
      </c>
      <c r="O2371" s="22">
        <f t="shared" si="633"/>
        <v>986.63</v>
      </c>
      <c r="P2371" s="22">
        <v>13.49</v>
      </c>
      <c r="Q2371" s="22">
        <f t="shared" si="634"/>
        <v>1.68625</v>
      </c>
      <c r="R2371" s="22">
        <f t="shared" si="635"/>
        <v>6.7450000000000001</v>
      </c>
      <c r="S2371" s="22">
        <f t="shared" si="636"/>
        <v>966.39499999999998</v>
      </c>
      <c r="U2371" s="22">
        <v>986.63</v>
      </c>
      <c r="V2371" s="23">
        <v>45</v>
      </c>
      <c r="W2371" s="41">
        <v>50</v>
      </c>
      <c r="X2371" s="23">
        <f t="shared" si="637"/>
        <v>-5</v>
      </c>
      <c r="Y2371" s="24">
        <f t="shared" si="638"/>
        <v>-60</v>
      </c>
      <c r="Z2371" s="24">
        <f t="shared" si="639"/>
        <v>525</v>
      </c>
      <c r="AA2371" s="22">
        <f t="shared" si="644"/>
        <v>1.8792952380952381</v>
      </c>
      <c r="AB2371" s="22">
        <f t="shared" si="643"/>
        <v>22.551542857142856</v>
      </c>
      <c r="AC2371" s="22">
        <f t="shared" si="642"/>
        <v>964.07845714285713</v>
      </c>
      <c r="AD2371" s="22">
        <f t="shared" si="640"/>
        <v>-2.3165428571428492</v>
      </c>
      <c r="AE2371" s="24"/>
      <c r="AF2371" s="4">
        <v>22.551542857142856</v>
      </c>
      <c r="AG2371" s="4">
        <v>0</v>
      </c>
      <c r="AH2371" s="4">
        <f t="shared" si="641"/>
        <v>22.551542857142856</v>
      </c>
    </row>
    <row r="2372" spans="1:34">
      <c r="A2372" s="16" t="s">
        <v>4817</v>
      </c>
      <c r="B2372" s="16" t="s">
        <v>515</v>
      </c>
      <c r="C2372" s="16" t="s">
        <v>2932</v>
      </c>
      <c r="D2372" s="19">
        <v>44136</v>
      </c>
      <c r="E2372" s="16" t="s">
        <v>111</v>
      </c>
      <c r="F2372" s="20">
        <v>50</v>
      </c>
      <c r="G2372" s="20">
        <v>0</v>
      </c>
      <c r="H2372" s="20">
        <v>48</v>
      </c>
      <c r="I2372" s="20">
        <v>2</v>
      </c>
      <c r="J2372" s="21">
        <f t="shared" si="632"/>
        <v>578</v>
      </c>
      <c r="K2372" s="22">
        <v>2768.71</v>
      </c>
      <c r="L2372" s="19">
        <v>44804</v>
      </c>
      <c r="M2372" s="22">
        <v>101.53</v>
      </c>
      <c r="N2372" s="22">
        <v>2667.18</v>
      </c>
      <c r="O2372" s="22">
        <f t="shared" si="633"/>
        <v>2704.1</v>
      </c>
      <c r="P2372" s="22">
        <v>36.92</v>
      </c>
      <c r="Q2372" s="22">
        <f t="shared" si="634"/>
        <v>4.6150000000000002</v>
      </c>
      <c r="R2372" s="22">
        <f t="shared" si="635"/>
        <v>18.46</v>
      </c>
      <c r="S2372" s="22">
        <f t="shared" si="636"/>
        <v>2648.72</v>
      </c>
      <c r="U2372" s="22">
        <v>2704.1</v>
      </c>
      <c r="V2372" s="23">
        <v>45</v>
      </c>
      <c r="W2372" s="41">
        <v>50</v>
      </c>
      <c r="X2372" s="23">
        <f t="shared" si="637"/>
        <v>-5</v>
      </c>
      <c r="Y2372" s="24">
        <f t="shared" si="638"/>
        <v>-60</v>
      </c>
      <c r="Z2372" s="24">
        <f t="shared" si="639"/>
        <v>526</v>
      </c>
      <c r="AA2372" s="22">
        <f t="shared" si="644"/>
        <v>5.1408745247148291</v>
      </c>
      <c r="AB2372" s="22">
        <f t="shared" si="643"/>
        <v>61.690494296577953</v>
      </c>
      <c r="AC2372" s="22">
        <f t="shared" si="642"/>
        <v>2642.4095057034219</v>
      </c>
      <c r="AD2372" s="22">
        <f t="shared" si="640"/>
        <v>-6.3104942965778719</v>
      </c>
      <c r="AE2372" s="24"/>
      <c r="AF2372" s="4">
        <v>61.690494296577953</v>
      </c>
      <c r="AG2372" s="4">
        <v>0</v>
      </c>
      <c r="AH2372" s="4">
        <f t="shared" si="641"/>
        <v>61.690494296577953</v>
      </c>
    </row>
    <row r="2373" spans="1:34">
      <c r="A2373" s="16" t="s">
        <v>4818</v>
      </c>
      <c r="B2373" s="16" t="s">
        <v>515</v>
      </c>
      <c r="C2373" s="16" t="s">
        <v>2938</v>
      </c>
      <c r="D2373" s="19">
        <v>44166</v>
      </c>
      <c r="E2373" s="16" t="s">
        <v>111</v>
      </c>
      <c r="F2373" s="20">
        <v>50</v>
      </c>
      <c r="G2373" s="20">
        <v>0</v>
      </c>
      <c r="H2373" s="20">
        <v>48</v>
      </c>
      <c r="I2373" s="20">
        <v>3</v>
      </c>
      <c r="J2373" s="21">
        <f t="shared" si="632"/>
        <v>579</v>
      </c>
      <c r="K2373" s="22">
        <v>2673.29</v>
      </c>
      <c r="L2373" s="19">
        <v>44804</v>
      </c>
      <c r="M2373" s="22">
        <v>93.57</v>
      </c>
      <c r="N2373" s="22">
        <v>2579.7199999999998</v>
      </c>
      <c r="O2373" s="22">
        <f t="shared" si="633"/>
        <v>2615.3599999999997</v>
      </c>
      <c r="P2373" s="22">
        <v>35.64</v>
      </c>
      <c r="Q2373" s="22">
        <f t="shared" si="634"/>
        <v>4.4550000000000001</v>
      </c>
      <c r="R2373" s="22">
        <f t="shared" si="635"/>
        <v>17.82</v>
      </c>
      <c r="S2373" s="22">
        <f t="shared" si="636"/>
        <v>2561.8999999999996</v>
      </c>
      <c r="U2373" s="22">
        <v>2615.3599999999997</v>
      </c>
      <c r="V2373" s="23">
        <v>45</v>
      </c>
      <c r="W2373" s="41">
        <v>50</v>
      </c>
      <c r="X2373" s="23">
        <f t="shared" si="637"/>
        <v>-5</v>
      </c>
      <c r="Y2373" s="24">
        <f t="shared" si="638"/>
        <v>-60</v>
      </c>
      <c r="Z2373" s="24">
        <f t="shared" si="639"/>
        <v>527</v>
      </c>
      <c r="AA2373" s="22">
        <f t="shared" si="644"/>
        <v>4.9627324478178361</v>
      </c>
      <c r="AB2373" s="22">
        <f t="shared" si="643"/>
        <v>59.552789373814036</v>
      </c>
      <c r="AC2373" s="22">
        <f t="shared" si="642"/>
        <v>2555.8072106261857</v>
      </c>
      <c r="AD2373" s="22">
        <f t="shared" si="640"/>
        <v>-6.0927893738139574</v>
      </c>
      <c r="AE2373" s="24"/>
      <c r="AF2373" s="4">
        <v>59.552789373814036</v>
      </c>
      <c r="AG2373" s="4">
        <v>0</v>
      </c>
      <c r="AH2373" s="4">
        <f t="shared" si="641"/>
        <v>59.552789373814036</v>
      </c>
    </row>
    <row r="2374" spans="1:34">
      <c r="A2374" s="16" t="s">
        <v>4819</v>
      </c>
      <c r="B2374" s="16" t="s">
        <v>515</v>
      </c>
      <c r="C2374" s="16" t="s">
        <v>2954</v>
      </c>
      <c r="D2374" s="19">
        <v>44166</v>
      </c>
      <c r="E2374" s="16" t="s">
        <v>111</v>
      </c>
      <c r="F2374" s="20">
        <v>50</v>
      </c>
      <c r="G2374" s="20">
        <v>0</v>
      </c>
      <c r="H2374" s="20">
        <v>48</v>
      </c>
      <c r="I2374" s="20">
        <v>3</v>
      </c>
      <c r="J2374" s="21">
        <f t="shared" si="632"/>
        <v>579</v>
      </c>
      <c r="K2374" s="22">
        <v>375.06</v>
      </c>
      <c r="L2374" s="19">
        <v>44804</v>
      </c>
      <c r="M2374" s="22">
        <v>13.13</v>
      </c>
      <c r="N2374" s="22">
        <v>361.93</v>
      </c>
      <c r="O2374" s="22">
        <f t="shared" si="633"/>
        <v>366.93</v>
      </c>
      <c r="P2374" s="22">
        <v>5</v>
      </c>
      <c r="Q2374" s="22">
        <f t="shared" si="634"/>
        <v>0.625</v>
      </c>
      <c r="R2374" s="22">
        <f t="shared" si="635"/>
        <v>2.5</v>
      </c>
      <c r="S2374" s="22">
        <f t="shared" si="636"/>
        <v>359.43</v>
      </c>
      <c r="U2374" s="22">
        <v>366.93</v>
      </c>
      <c r="V2374" s="23">
        <v>45</v>
      </c>
      <c r="W2374" s="41">
        <v>50</v>
      </c>
      <c r="X2374" s="23">
        <f t="shared" si="637"/>
        <v>-5</v>
      </c>
      <c r="Y2374" s="24">
        <f t="shared" si="638"/>
        <v>-60</v>
      </c>
      <c r="Z2374" s="24">
        <f t="shared" si="639"/>
        <v>527</v>
      </c>
      <c r="AA2374" s="22">
        <f t="shared" si="644"/>
        <v>0.69626185958254272</v>
      </c>
      <c r="AB2374" s="22">
        <f t="shared" si="643"/>
        <v>8.3551423149905126</v>
      </c>
      <c r="AC2374" s="22">
        <f t="shared" si="642"/>
        <v>358.57485768500948</v>
      </c>
      <c r="AD2374" s="22">
        <f t="shared" si="640"/>
        <v>-0.85514231499053039</v>
      </c>
      <c r="AE2374" s="24"/>
      <c r="AF2374" s="4">
        <v>8.3551423149905126</v>
      </c>
      <c r="AG2374" s="4">
        <v>0</v>
      </c>
      <c r="AH2374" s="4">
        <f t="shared" si="641"/>
        <v>8.3551423149905126</v>
      </c>
    </row>
    <row r="2375" spans="1:34">
      <c r="A2375" s="16" t="s">
        <v>4820</v>
      </c>
      <c r="B2375" s="16" t="s">
        <v>515</v>
      </c>
      <c r="C2375" s="16" t="s">
        <v>2938</v>
      </c>
      <c r="D2375" s="19">
        <v>44197</v>
      </c>
      <c r="E2375" s="16" t="s">
        <v>111</v>
      </c>
      <c r="F2375" s="20">
        <v>50</v>
      </c>
      <c r="G2375" s="20">
        <v>0</v>
      </c>
      <c r="H2375" s="20">
        <v>48</v>
      </c>
      <c r="I2375" s="20">
        <v>4</v>
      </c>
      <c r="J2375" s="21">
        <f t="shared" ref="J2375:J2407" si="645">(H2375*12)+I2375</f>
        <v>580</v>
      </c>
      <c r="K2375" s="22">
        <v>1552.45</v>
      </c>
      <c r="L2375" s="19">
        <v>44804</v>
      </c>
      <c r="M2375" s="22">
        <v>51.75</v>
      </c>
      <c r="N2375" s="22">
        <v>1500.7</v>
      </c>
      <c r="O2375" s="22">
        <f t="shared" ref="O2375:O2399" si="646">+N2375+P2375</f>
        <v>1521.4</v>
      </c>
      <c r="P2375" s="22">
        <v>20.7</v>
      </c>
      <c r="Q2375" s="22">
        <f t="shared" ref="Q2375:Q2391" si="647">+P2375/8</f>
        <v>2.5874999999999999</v>
      </c>
      <c r="R2375" s="22">
        <f t="shared" ref="R2375:R2399" si="648">+Q2375*4</f>
        <v>10.35</v>
      </c>
      <c r="S2375" s="22">
        <f t="shared" ref="S2375:S2399" si="649">+O2375-P2375-R2375</f>
        <v>1490.3500000000001</v>
      </c>
      <c r="U2375" s="22">
        <v>1521.4</v>
      </c>
      <c r="V2375" s="23">
        <v>45</v>
      </c>
      <c r="W2375" s="41">
        <v>50</v>
      </c>
      <c r="X2375" s="23">
        <f t="shared" ref="X2375:X2407" si="650">+V2375-W2375</f>
        <v>-5</v>
      </c>
      <c r="Y2375" s="24">
        <f t="shared" ref="Y2375:Y2407" si="651">+X2375*12</f>
        <v>-60</v>
      </c>
      <c r="Z2375" s="24">
        <f t="shared" ref="Z2375:Z2391" si="652">+J2375+Y2375+8</f>
        <v>528</v>
      </c>
      <c r="AA2375" s="22">
        <f t="shared" si="644"/>
        <v>2.8814393939393943</v>
      </c>
      <c r="AB2375" s="22">
        <f t="shared" si="643"/>
        <v>34.577272727272728</v>
      </c>
      <c r="AC2375" s="22">
        <f t="shared" si="642"/>
        <v>1486.8227272727274</v>
      </c>
      <c r="AD2375" s="22">
        <f t="shared" ref="AD2375:AD2407" si="653">+AC2375-S2375</f>
        <v>-3.5272727272727025</v>
      </c>
      <c r="AE2375" s="24"/>
      <c r="AF2375" s="4">
        <v>34.577272727272728</v>
      </c>
      <c r="AG2375" s="4">
        <v>0</v>
      </c>
      <c r="AH2375" s="4">
        <f t="shared" ref="AH2375:AH2407" si="654">+AF2375+AG2375</f>
        <v>34.577272727272728</v>
      </c>
    </row>
    <row r="2376" spans="1:34">
      <c r="A2376" s="16" t="s">
        <v>4821</v>
      </c>
      <c r="B2376" s="16" t="s">
        <v>515</v>
      </c>
      <c r="C2376" s="16" t="s">
        <v>2959</v>
      </c>
      <c r="D2376" s="19">
        <v>44197</v>
      </c>
      <c r="E2376" s="16" t="s">
        <v>111</v>
      </c>
      <c r="F2376" s="20">
        <v>50</v>
      </c>
      <c r="G2376" s="20">
        <v>0</v>
      </c>
      <c r="H2376" s="20">
        <v>48</v>
      </c>
      <c r="I2376" s="20">
        <v>4</v>
      </c>
      <c r="J2376" s="21">
        <f t="shared" si="645"/>
        <v>580</v>
      </c>
      <c r="K2376" s="22">
        <v>1303.96</v>
      </c>
      <c r="L2376" s="19">
        <v>44804</v>
      </c>
      <c r="M2376" s="22">
        <v>43.46</v>
      </c>
      <c r="N2376" s="22">
        <v>1260.5</v>
      </c>
      <c r="O2376" s="22">
        <f t="shared" si="646"/>
        <v>1277.8800000000001</v>
      </c>
      <c r="P2376" s="22">
        <v>17.38</v>
      </c>
      <c r="Q2376" s="22">
        <f t="shared" si="647"/>
        <v>2.1724999999999999</v>
      </c>
      <c r="R2376" s="22">
        <f t="shared" si="648"/>
        <v>8.69</v>
      </c>
      <c r="S2376" s="22">
        <f t="shared" si="649"/>
        <v>1251.81</v>
      </c>
      <c r="U2376" s="22">
        <v>1277.8800000000001</v>
      </c>
      <c r="V2376" s="23">
        <v>45</v>
      </c>
      <c r="W2376" s="41">
        <v>50</v>
      </c>
      <c r="X2376" s="23">
        <f t="shared" si="650"/>
        <v>-5</v>
      </c>
      <c r="Y2376" s="24">
        <f t="shared" si="651"/>
        <v>-60</v>
      </c>
      <c r="Z2376" s="24">
        <f t="shared" si="652"/>
        <v>528</v>
      </c>
      <c r="AA2376" s="22">
        <f t="shared" si="644"/>
        <v>2.4202272727272729</v>
      </c>
      <c r="AB2376" s="22">
        <f t="shared" si="643"/>
        <v>29.042727272727276</v>
      </c>
      <c r="AC2376" s="22">
        <f t="shared" si="642"/>
        <v>1248.8372727272729</v>
      </c>
      <c r="AD2376" s="22">
        <f t="shared" si="653"/>
        <v>-2.9727272727270702</v>
      </c>
      <c r="AE2376" s="24"/>
      <c r="AF2376" s="4">
        <v>29.042727272727276</v>
      </c>
      <c r="AG2376" s="4">
        <v>0</v>
      </c>
      <c r="AH2376" s="4">
        <f t="shared" si="654"/>
        <v>29.042727272727276</v>
      </c>
    </row>
    <row r="2377" spans="1:34">
      <c r="A2377" s="16" t="s">
        <v>4822</v>
      </c>
      <c r="B2377" s="16" t="s">
        <v>515</v>
      </c>
      <c r="C2377" s="16" t="s">
        <v>2938</v>
      </c>
      <c r="D2377" s="19">
        <v>44256</v>
      </c>
      <c r="E2377" s="16" t="s">
        <v>111</v>
      </c>
      <c r="F2377" s="20">
        <v>50</v>
      </c>
      <c r="G2377" s="20">
        <v>0</v>
      </c>
      <c r="H2377" s="20">
        <v>48</v>
      </c>
      <c r="I2377" s="20">
        <v>6</v>
      </c>
      <c r="J2377" s="21">
        <f t="shared" si="645"/>
        <v>582</v>
      </c>
      <c r="K2377" s="22">
        <v>612.21</v>
      </c>
      <c r="L2377" s="19">
        <v>44804</v>
      </c>
      <c r="M2377" s="22">
        <v>18.36</v>
      </c>
      <c r="N2377" s="22">
        <v>593.85</v>
      </c>
      <c r="O2377" s="22">
        <f t="shared" si="646"/>
        <v>602.01</v>
      </c>
      <c r="P2377" s="22">
        <v>8.16</v>
      </c>
      <c r="Q2377" s="22">
        <f t="shared" si="647"/>
        <v>1.02</v>
      </c>
      <c r="R2377" s="22">
        <f t="shared" si="648"/>
        <v>4.08</v>
      </c>
      <c r="S2377" s="22">
        <f t="shared" si="649"/>
        <v>589.77</v>
      </c>
      <c r="U2377" s="22">
        <v>602.01</v>
      </c>
      <c r="V2377" s="23">
        <v>45</v>
      </c>
      <c r="W2377" s="41">
        <v>50</v>
      </c>
      <c r="X2377" s="23">
        <f t="shared" si="650"/>
        <v>-5</v>
      </c>
      <c r="Y2377" s="24">
        <f t="shared" si="651"/>
        <v>-60</v>
      </c>
      <c r="Z2377" s="24">
        <f t="shared" si="652"/>
        <v>530</v>
      </c>
      <c r="AA2377" s="22">
        <f t="shared" si="644"/>
        <v>1.1358679245283019</v>
      </c>
      <c r="AB2377" s="22">
        <f t="shared" si="643"/>
        <v>13.630415094339622</v>
      </c>
      <c r="AC2377" s="22">
        <f t="shared" ref="AC2377:AC2391" si="655">+U2377-AB2377</f>
        <v>588.37958490566041</v>
      </c>
      <c r="AD2377" s="22">
        <f t="shared" si="653"/>
        <v>-1.3904150943395734</v>
      </c>
      <c r="AE2377" s="24"/>
      <c r="AF2377" s="4">
        <v>13.630415094339622</v>
      </c>
      <c r="AG2377" s="4">
        <v>0</v>
      </c>
      <c r="AH2377" s="4">
        <f t="shared" si="654"/>
        <v>13.630415094339622</v>
      </c>
    </row>
    <row r="2378" spans="1:34">
      <c r="A2378" s="16" t="s">
        <v>4823</v>
      </c>
      <c r="B2378" s="16" t="s">
        <v>515</v>
      </c>
      <c r="C2378" s="16" t="s">
        <v>2963</v>
      </c>
      <c r="D2378" s="19">
        <v>44287</v>
      </c>
      <c r="E2378" s="16" t="s">
        <v>111</v>
      </c>
      <c r="F2378" s="20">
        <v>50</v>
      </c>
      <c r="G2378" s="20">
        <v>0</v>
      </c>
      <c r="H2378" s="20">
        <v>48</v>
      </c>
      <c r="I2378" s="20">
        <v>7</v>
      </c>
      <c r="J2378" s="21">
        <f t="shared" si="645"/>
        <v>583</v>
      </c>
      <c r="K2378" s="22">
        <v>49.12</v>
      </c>
      <c r="L2378" s="19">
        <v>44804</v>
      </c>
      <c r="M2378" s="22">
        <v>1.39</v>
      </c>
      <c r="N2378" s="22">
        <v>47.73</v>
      </c>
      <c r="O2378" s="22">
        <f t="shared" si="646"/>
        <v>48.379999999999995</v>
      </c>
      <c r="P2378" s="22">
        <v>0.65</v>
      </c>
      <c r="Q2378" s="22">
        <f t="shared" si="647"/>
        <v>8.1250000000000003E-2</v>
      </c>
      <c r="R2378" s="22">
        <f t="shared" si="648"/>
        <v>0.32500000000000001</v>
      </c>
      <c r="S2378" s="22">
        <f t="shared" si="649"/>
        <v>47.404999999999994</v>
      </c>
      <c r="U2378" s="22">
        <v>48.379999999999995</v>
      </c>
      <c r="V2378" s="23">
        <v>45</v>
      </c>
      <c r="W2378" s="41">
        <v>50</v>
      </c>
      <c r="X2378" s="23">
        <f t="shared" si="650"/>
        <v>-5</v>
      </c>
      <c r="Y2378" s="24">
        <f t="shared" si="651"/>
        <v>-60</v>
      </c>
      <c r="Z2378" s="24">
        <f t="shared" si="652"/>
        <v>531</v>
      </c>
      <c r="AA2378" s="22">
        <f t="shared" si="644"/>
        <v>9.1111111111111101E-2</v>
      </c>
      <c r="AB2378" s="22">
        <f t="shared" si="643"/>
        <v>1.0933333333333333</v>
      </c>
      <c r="AC2378" s="22">
        <f t="shared" si="655"/>
        <v>47.286666666666662</v>
      </c>
      <c r="AD2378" s="22">
        <f t="shared" si="653"/>
        <v>-0.11833333333333229</v>
      </c>
      <c r="AE2378" s="24"/>
      <c r="AF2378" s="4">
        <v>1.0933333333333333</v>
      </c>
      <c r="AG2378" s="4">
        <v>0</v>
      </c>
      <c r="AH2378" s="4">
        <f t="shared" si="654"/>
        <v>1.0933333333333333</v>
      </c>
    </row>
    <row r="2379" spans="1:34">
      <c r="A2379" s="16" t="s">
        <v>4824</v>
      </c>
      <c r="B2379" s="16" t="s">
        <v>515</v>
      </c>
      <c r="C2379" s="16" t="s">
        <v>2938</v>
      </c>
      <c r="D2379" s="19">
        <v>44287</v>
      </c>
      <c r="E2379" s="16" t="s">
        <v>111</v>
      </c>
      <c r="F2379" s="20">
        <v>50</v>
      </c>
      <c r="G2379" s="20">
        <v>0</v>
      </c>
      <c r="H2379" s="20">
        <v>48</v>
      </c>
      <c r="I2379" s="20">
        <v>7</v>
      </c>
      <c r="J2379" s="21">
        <f t="shared" si="645"/>
        <v>583</v>
      </c>
      <c r="K2379" s="22">
        <v>1792.02</v>
      </c>
      <c r="L2379" s="19">
        <v>44804</v>
      </c>
      <c r="M2379" s="22">
        <v>50.77</v>
      </c>
      <c r="N2379" s="22">
        <v>1741.25</v>
      </c>
      <c r="O2379" s="22">
        <f t="shared" si="646"/>
        <v>1765.14</v>
      </c>
      <c r="P2379" s="22">
        <v>23.89</v>
      </c>
      <c r="Q2379" s="22">
        <f t="shared" si="647"/>
        <v>2.9862500000000001</v>
      </c>
      <c r="R2379" s="22">
        <f t="shared" si="648"/>
        <v>11.945</v>
      </c>
      <c r="S2379" s="22">
        <f t="shared" si="649"/>
        <v>1729.3050000000001</v>
      </c>
      <c r="U2379" s="22">
        <v>1765.14</v>
      </c>
      <c r="V2379" s="23">
        <v>45</v>
      </c>
      <c r="W2379" s="41">
        <v>50</v>
      </c>
      <c r="X2379" s="23">
        <f t="shared" si="650"/>
        <v>-5</v>
      </c>
      <c r="Y2379" s="24">
        <f t="shared" si="651"/>
        <v>-60</v>
      </c>
      <c r="Z2379" s="24">
        <f t="shared" si="652"/>
        <v>531</v>
      </c>
      <c r="AA2379" s="22">
        <f t="shared" si="644"/>
        <v>3.3241807909604524</v>
      </c>
      <c r="AB2379" s="22">
        <f t="shared" ref="AB2379:AB2391" si="656">+AA2379*12</f>
        <v>39.890169491525427</v>
      </c>
      <c r="AC2379" s="22">
        <f t="shared" si="655"/>
        <v>1725.2498305084746</v>
      </c>
      <c r="AD2379" s="22">
        <f t="shared" si="653"/>
        <v>-4.0551694915254757</v>
      </c>
      <c r="AE2379" s="24"/>
      <c r="AF2379" s="4">
        <v>39.890169491525427</v>
      </c>
      <c r="AG2379" s="4">
        <v>0</v>
      </c>
      <c r="AH2379" s="4">
        <f t="shared" si="654"/>
        <v>39.890169491525427</v>
      </c>
    </row>
    <row r="2380" spans="1:34">
      <c r="A2380" s="16" t="s">
        <v>4825</v>
      </c>
      <c r="B2380" s="16" t="s">
        <v>515</v>
      </c>
      <c r="C2380" s="16" t="s">
        <v>2954</v>
      </c>
      <c r="D2380" s="19">
        <v>44287</v>
      </c>
      <c r="E2380" s="16" t="s">
        <v>111</v>
      </c>
      <c r="F2380" s="20">
        <v>50</v>
      </c>
      <c r="G2380" s="20">
        <v>0</v>
      </c>
      <c r="H2380" s="20">
        <v>48</v>
      </c>
      <c r="I2380" s="20">
        <v>7</v>
      </c>
      <c r="J2380" s="21">
        <f t="shared" si="645"/>
        <v>583</v>
      </c>
      <c r="K2380" s="22">
        <v>523.28</v>
      </c>
      <c r="L2380" s="19">
        <v>44804</v>
      </c>
      <c r="M2380" s="22">
        <v>14.83</v>
      </c>
      <c r="N2380" s="22">
        <v>508.45</v>
      </c>
      <c r="O2380" s="22">
        <f t="shared" si="646"/>
        <v>515.42999999999995</v>
      </c>
      <c r="P2380" s="22">
        <v>6.98</v>
      </c>
      <c r="Q2380" s="22">
        <f t="shared" si="647"/>
        <v>0.87250000000000005</v>
      </c>
      <c r="R2380" s="22">
        <f t="shared" si="648"/>
        <v>3.49</v>
      </c>
      <c r="S2380" s="22">
        <f t="shared" si="649"/>
        <v>504.95999999999992</v>
      </c>
      <c r="U2380" s="22">
        <v>515.42999999999995</v>
      </c>
      <c r="V2380" s="23">
        <v>45</v>
      </c>
      <c r="W2380" s="41">
        <v>50</v>
      </c>
      <c r="X2380" s="23">
        <f t="shared" si="650"/>
        <v>-5</v>
      </c>
      <c r="Y2380" s="24">
        <f t="shared" si="651"/>
        <v>-60</v>
      </c>
      <c r="Z2380" s="24">
        <f t="shared" si="652"/>
        <v>531</v>
      </c>
      <c r="AA2380" s="22">
        <f t="shared" ref="AA2380:AA2391" si="657">+U2380/Z2380</f>
        <v>0.97067796610169477</v>
      </c>
      <c r="AB2380" s="22">
        <f t="shared" si="656"/>
        <v>11.648135593220337</v>
      </c>
      <c r="AC2380" s="22">
        <f t="shared" si="655"/>
        <v>503.78186440677962</v>
      </c>
      <c r="AD2380" s="22">
        <f t="shared" si="653"/>
        <v>-1.1781355932203041</v>
      </c>
      <c r="AE2380" s="24"/>
      <c r="AF2380" s="4">
        <v>11.648135593220337</v>
      </c>
      <c r="AG2380" s="4">
        <v>0</v>
      </c>
      <c r="AH2380" s="4">
        <f t="shared" si="654"/>
        <v>11.648135593220337</v>
      </c>
    </row>
    <row r="2381" spans="1:34">
      <c r="A2381" s="16" t="s">
        <v>4826</v>
      </c>
      <c r="B2381" s="16" t="s">
        <v>515</v>
      </c>
      <c r="C2381" s="16" t="s">
        <v>2938</v>
      </c>
      <c r="D2381" s="19">
        <v>44317</v>
      </c>
      <c r="E2381" s="16" t="s">
        <v>111</v>
      </c>
      <c r="F2381" s="20">
        <v>50</v>
      </c>
      <c r="G2381" s="20">
        <v>0</v>
      </c>
      <c r="H2381" s="20">
        <v>48</v>
      </c>
      <c r="I2381" s="20">
        <v>8</v>
      </c>
      <c r="J2381" s="21">
        <f t="shared" si="645"/>
        <v>584</v>
      </c>
      <c r="K2381" s="22">
        <v>3476.1</v>
      </c>
      <c r="L2381" s="19">
        <v>44804</v>
      </c>
      <c r="M2381" s="22">
        <v>92.69</v>
      </c>
      <c r="N2381" s="22">
        <v>3383.41</v>
      </c>
      <c r="O2381" s="22">
        <f t="shared" si="646"/>
        <v>3429.75</v>
      </c>
      <c r="P2381" s="22">
        <v>46.34</v>
      </c>
      <c r="Q2381" s="22">
        <f t="shared" si="647"/>
        <v>5.7925000000000004</v>
      </c>
      <c r="R2381" s="22">
        <f t="shared" si="648"/>
        <v>23.17</v>
      </c>
      <c r="S2381" s="22">
        <f t="shared" si="649"/>
        <v>3360.24</v>
      </c>
      <c r="U2381" s="22">
        <v>3429.75</v>
      </c>
      <c r="V2381" s="23">
        <v>45</v>
      </c>
      <c r="W2381" s="41">
        <v>50</v>
      </c>
      <c r="X2381" s="23">
        <f t="shared" si="650"/>
        <v>-5</v>
      </c>
      <c r="Y2381" s="24">
        <f t="shared" si="651"/>
        <v>-60</v>
      </c>
      <c r="Z2381" s="24">
        <f t="shared" si="652"/>
        <v>532</v>
      </c>
      <c r="AA2381" s="22">
        <f t="shared" si="657"/>
        <v>6.4468984962406015</v>
      </c>
      <c r="AB2381" s="22">
        <f t="shared" si="656"/>
        <v>77.362781954887225</v>
      </c>
      <c r="AC2381" s="22">
        <f t="shared" si="655"/>
        <v>3352.3872180451126</v>
      </c>
      <c r="AD2381" s="22">
        <f t="shared" si="653"/>
        <v>-7.8527819548871776</v>
      </c>
      <c r="AE2381" s="24"/>
      <c r="AF2381" s="4">
        <v>77.362781954887225</v>
      </c>
      <c r="AG2381" s="4">
        <v>0</v>
      </c>
      <c r="AH2381" s="4">
        <f t="shared" si="654"/>
        <v>77.362781954887225</v>
      </c>
    </row>
    <row r="2382" spans="1:34">
      <c r="A2382" s="16" t="s">
        <v>4827</v>
      </c>
      <c r="B2382" s="16" t="s">
        <v>515</v>
      </c>
      <c r="C2382" s="16" t="s">
        <v>2938</v>
      </c>
      <c r="D2382" s="19">
        <v>44348</v>
      </c>
      <c r="E2382" s="16" t="s">
        <v>111</v>
      </c>
      <c r="F2382" s="20">
        <v>50</v>
      </c>
      <c r="G2382" s="20">
        <v>0</v>
      </c>
      <c r="H2382" s="20">
        <v>48</v>
      </c>
      <c r="I2382" s="20">
        <v>9</v>
      </c>
      <c r="J2382" s="21">
        <f t="shared" si="645"/>
        <v>585</v>
      </c>
      <c r="K2382" s="22">
        <v>895.99</v>
      </c>
      <c r="L2382" s="19">
        <v>44804</v>
      </c>
      <c r="M2382" s="22">
        <v>22.39</v>
      </c>
      <c r="N2382" s="22">
        <v>873.6</v>
      </c>
      <c r="O2382" s="22">
        <f t="shared" si="646"/>
        <v>885.54000000000008</v>
      </c>
      <c r="P2382" s="22">
        <v>11.94</v>
      </c>
      <c r="Q2382" s="22">
        <f t="shared" si="647"/>
        <v>1.4924999999999999</v>
      </c>
      <c r="R2382" s="22">
        <f t="shared" si="648"/>
        <v>5.97</v>
      </c>
      <c r="S2382" s="22">
        <f t="shared" si="649"/>
        <v>867.63</v>
      </c>
      <c r="U2382" s="22">
        <v>885.54000000000008</v>
      </c>
      <c r="V2382" s="23">
        <v>45</v>
      </c>
      <c r="W2382" s="41">
        <v>50</v>
      </c>
      <c r="X2382" s="23">
        <f t="shared" si="650"/>
        <v>-5</v>
      </c>
      <c r="Y2382" s="24">
        <f t="shared" si="651"/>
        <v>-60</v>
      </c>
      <c r="Z2382" s="24">
        <f t="shared" si="652"/>
        <v>533</v>
      </c>
      <c r="AA2382" s="22">
        <f t="shared" si="657"/>
        <v>1.6614258911819888</v>
      </c>
      <c r="AB2382" s="22">
        <f t="shared" si="656"/>
        <v>19.937110694183865</v>
      </c>
      <c r="AC2382" s="22">
        <f t="shared" si="655"/>
        <v>865.60288930581623</v>
      </c>
      <c r="AD2382" s="22">
        <f t="shared" si="653"/>
        <v>-2.0271106941837616</v>
      </c>
      <c r="AE2382" s="24"/>
      <c r="AF2382" s="4">
        <v>19.937110694183865</v>
      </c>
      <c r="AG2382" s="4">
        <v>0</v>
      </c>
      <c r="AH2382" s="4">
        <f t="shared" si="654"/>
        <v>19.937110694183865</v>
      </c>
    </row>
    <row r="2383" spans="1:34">
      <c r="A2383" s="16" t="s">
        <v>4828</v>
      </c>
      <c r="B2383" s="16" t="s">
        <v>515</v>
      </c>
      <c r="C2383" s="16" t="s">
        <v>2938</v>
      </c>
      <c r="D2383" s="19">
        <v>44378</v>
      </c>
      <c r="E2383" s="16" t="s">
        <v>111</v>
      </c>
      <c r="F2383" s="20">
        <v>50</v>
      </c>
      <c r="G2383" s="20">
        <v>0</v>
      </c>
      <c r="H2383" s="20">
        <v>48</v>
      </c>
      <c r="I2383" s="20">
        <v>10</v>
      </c>
      <c r="J2383" s="21">
        <f t="shared" si="645"/>
        <v>586</v>
      </c>
      <c r="K2383" s="22">
        <v>2567.4</v>
      </c>
      <c r="L2383" s="19">
        <v>44804</v>
      </c>
      <c r="M2383" s="22">
        <v>59.9</v>
      </c>
      <c r="N2383" s="22">
        <v>2507.5</v>
      </c>
      <c r="O2383" s="22">
        <f t="shared" si="646"/>
        <v>2541.73</v>
      </c>
      <c r="P2383" s="22">
        <v>34.229999999999997</v>
      </c>
      <c r="Q2383" s="22">
        <f t="shared" si="647"/>
        <v>4.2787499999999996</v>
      </c>
      <c r="R2383" s="22">
        <f t="shared" si="648"/>
        <v>17.114999999999998</v>
      </c>
      <c r="S2383" s="22">
        <f t="shared" si="649"/>
        <v>2490.3850000000002</v>
      </c>
      <c r="U2383" s="22">
        <v>2541.73</v>
      </c>
      <c r="V2383" s="23">
        <v>45</v>
      </c>
      <c r="W2383" s="41">
        <v>50</v>
      </c>
      <c r="X2383" s="23">
        <f t="shared" si="650"/>
        <v>-5</v>
      </c>
      <c r="Y2383" s="24">
        <f t="shared" si="651"/>
        <v>-60</v>
      </c>
      <c r="Z2383" s="24">
        <f t="shared" si="652"/>
        <v>534</v>
      </c>
      <c r="AA2383" s="22">
        <f t="shared" si="657"/>
        <v>4.7597940074906369</v>
      </c>
      <c r="AB2383" s="22">
        <f t="shared" si="656"/>
        <v>57.117528089887642</v>
      </c>
      <c r="AC2383" s="22">
        <f t="shared" si="655"/>
        <v>2484.6124719101122</v>
      </c>
      <c r="AD2383" s="22">
        <f t="shared" si="653"/>
        <v>-5.7725280898880555</v>
      </c>
      <c r="AE2383" s="24"/>
      <c r="AF2383" s="4">
        <v>57.117528089887642</v>
      </c>
      <c r="AG2383" s="4">
        <v>0</v>
      </c>
      <c r="AH2383" s="4">
        <f t="shared" si="654"/>
        <v>57.117528089887642</v>
      </c>
    </row>
    <row r="2384" spans="1:34">
      <c r="A2384" s="16" t="s">
        <v>4829</v>
      </c>
      <c r="B2384" s="16" t="s">
        <v>515</v>
      </c>
      <c r="C2384" s="16" t="s">
        <v>1736</v>
      </c>
      <c r="D2384" s="19">
        <v>44378</v>
      </c>
      <c r="E2384" s="16" t="s">
        <v>111</v>
      </c>
      <c r="F2384" s="20">
        <v>50</v>
      </c>
      <c r="G2384" s="20">
        <v>0</v>
      </c>
      <c r="H2384" s="20">
        <v>48</v>
      </c>
      <c r="I2384" s="20">
        <v>10</v>
      </c>
      <c r="J2384" s="21">
        <f t="shared" si="645"/>
        <v>586</v>
      </c>
      <c r="K2384" s="22">
        <v>161.54</v>
      </c>
      <c r="L2384" s="19">
        <v>44804</v>
      </c>
      <c r="M2384" s="22">
        <v>3.77</v>
      </c>
      <c r="N2384" s="22">
        <v>157.77000000000001</v>
      </c>
      <c r="O2384" s="22">
        <f t="shared" si="646"/>
        <v>159.92000000000002</v>
      </c>
      <c r="P2384" s="22">
        <v>2.15</v>
      </c>
      <c r="Q2384" s="22">
        <f t="shared" si="647"/>
        <v>0.26874999999999999</v>
      </c>
      <c r="R2384" s="22">
        <f t="shared" si="648"/>
        <v>1.075</v>
      </c>
      <c r="S2384" s="22">
        <f t="shared" si="649"/>
        <v>156.69500000000002</v>
      </c>
      <c r="U2384" s="22">
        <v>159.92000000000002</v>
      </c>
      <c r="V2384" s="23">
        <v>45</v>
      </c>
      <c r="W2384" s="41">
        <v>50</v>
      </c>
      <c r="X2384" s="23">
        <f t="shared" si="650"/>
        <v>-5</v>
      </c>
      <c r="Y2384" s="24">
        <f t="shared" si="651"/>
        <v>-60</v>
      </c>
      <c r="Z2384" s="24">
        <f t="shared" si="652"/>
        <v>534</v>
      </c>
      <c r="AA2384" s="22">
        <f t="shared" si="657"/>
        <v>0.29947565543071164</v>
      </c>
      <c r="AB2384" s="22">
        <f t="shared" si="656"/>
        <v>3.5937078651685397</v>
      </c>
      <c r="AC2384" s="22">
        <f t="shared" si="655"/>
        <v>156.32629213483148</v>
      </c>
      <c r="AD2384" s="22">
        <f t="shared" si="653"/>
        <v>-0.36870786516854537</v>
      </c>
      <c r="AE2384" s="24"/>
      <c r="AF2384" s="4">
        <v>3.5937078651685397</v>
      </c>
      <c r="AG2384" s="4">
        <v>0</v>
      </c>
      <c r="AH2384" s="4">
        <f t="shared" si="654"/>
        <v>3.5937078651685397</v>
      </c>
    </row>
    <row r="2385" spans="1:34">
      <c r="A2385" s="16" t="s">
        <v>4830</v>
      </c>
      <c r="B2385" s="16" t="s">
        <v>515</v>
      </c>
      <c r="C2385" s="16" t="s">
        <v>2938</v>
      </c>
      <c r="D2385" s="19">
        <v>44409</v>
      </c>
      <c r="E2385" s="16" t="s">
        <v>111</v>
      </c>
      <c r="F2385" s="20">
        <v>50</v>
      </c>
      <c r="G2385" s="20">
        <v>0</v>
      </c>
      <c r="H2385" s="20">
        <v>48</v>
      </c>
      <c r="I2385" s="20">
        <v>11</v>
      </c>
      <c r="J2385" s="21">
        <f t="shared" si="645"/>
        <v>587</v>
      </c>
      <c r="K2385" s="22">
        <v>1689.12</v>
      </c>
      <c r="L2385" s="19">
        <v>44804</v>
      </c>
      <c r="M2385" s="22">
        <v>36.6</v>
      </c>
      <c r="N2385" s="22">
        <v>1652.52</v>
      </c>
      <c r="O2385" s="22">
        <f t="shared" si="646"/>
        <v>1675.04</v>
      </c>
      <c r="P2385" s="22">
        <v>22.52</v>
      </c>
      <c r="Q2385" s="22">
        <f t="shared" si="647"/>
        <v>2.8149999999999999</v>
      </c>
      <c r="R2385" s="22">
        <f t="shared" si="648"/>
        <v>11.26</v>
      </c>
      <c r="S2385" s="22">
        <f t="shared" si="649"/>
        <v>1641.26</v>
      </c>
      <c r="U2385" s="22">
        <v>1675.04</v>
      </c>
      <c r="V2385" s="23">
        <v>45</v>
      </c>
      <c r="W2385" s="41">
        <v>50</v>
      </c>
      <c r="X2385" s="23">
        <f t="shared" si="650"/>
        <v>-5</v>
      </c>
      <c r="Y2385" s="24">
        <f t="shared" si="651"/>
        <v>-60</v>
      </c>
      <c r="Z2385" s="24">
        <f t="shared" si="652"/>
        <v>535</v>
      </c>
      <c r="AA2385" s="22">
        <f t="shared" si="657"/>
        <v>3.1309158878504673</v>
      </c>
      <c r="AB2385" s="22">
        <f t="shared" si="656"/>
        <v>37.570990654205609</v>
      </c>
      <c r="AC2385" s="22">
        <f t="shared" si="655"/>
        <v>1637.4690093457943</v>
      </c>
      <c r="AD2385" s="22">
        <f t="shared" si="653"/>
        <v>-3.7909906542056433</v>
      </c>
      <c r="AE2385" s="24"/>
      <c r="AF2385" s="4">
        <v>37.570990654205609</v>
      </c>
      <c r="AG2385" s="4">
        <v>0</v>
      </c>
      <c r="AH2385" s="4">
        <f t="shared" si="654"/>
        <v>37.570990654205609</v>
      </c>
    </row>
    <row r="2386" spans="1:34">
      <c r="A2386" s="16" t="s">
        <v>4831</v>
      </c>
      <c r="B2386" s="16" t="s">
        <v>515</v>
      </c>
      <c r="C2386" s="16" t="s">
        <v>2938</v>
      </c>
      <c r="D2386" s="19">
        <v>44440</v>
      </c>
      <c r="E2386" s="16" t="s">
        <v>111</v>
      </c>
      <c r="F2386" s="20">
        <v>50</v>
      </c>
      <c r="G2386" s="20">
        <v>0</v>
      </c>
      <c r="H2386" s="20">
        <v>49</v>
      </c>
      <c r="I2386" s="20">
        <v>0</v>
      </c>
      <c r="J2386" s="21">
        <f t="shared" si="645"/>
        <v>588</v>
      </c>
      <c r="K2386" s="22">
        <v>759.44</v>
      </c>
      <c r="L2386" s="19">
        <v>44804</v>
      </c>
      <c r="M2386" s="22">
        <v>15.18</v>
      </c>
      <c r="N2386" s="22">
        <v>744.26</v>
      </c>
      <c r="O2386" s="22">
        <f t="shared" si="646"/>
        <v>754.38</v>
      </c>
      <c r="P2386" s="22">
        <v>10.119999999999999</v>
      </c>
      <c r="Q2386" s="22">
        <f t="shared" si="647"/>
        <v>1.2649999999999999</v>
      </c>
      <c r="R2386" s="22">
        <f t="shared" si="648"/>
        <v>5.0599999999999996</v>
      </c>
      <c r="S2386" s="22">
        <f t="shared" si="649"/>
        <v>739.2</v>
      </c>
      <c r="U2386" s="22">
        <v>754.38</v>
      </c>
      <c r="V2386" s="23">
        <v>45</v>
      </c>
      <c r="W2386" s="41">
        <v>50</v>
      </c>
      <c r="X2386" s="23">
        <f t="shared" si="650"/>
        <v>-5</v>
      </c>
      <c r="Y2386" s="24">
        <f t="shared" si="651"/>
        <v>-60</v>
      </c>
      <c r="Z2386" s="24">
        <f t="shared" si="652"/>
        <v>536</v>
      </c>
      <c r="AA2386" s="22">
        <f t="shared" si="657"/>
        <v>1.4074253731343283</v>
      </c>
      <c r="AB2386" s="22">
        <f t="shared" si="656"/>
        <v>16.889104477611937</v>
      </c>
      <c r="AC2386" s="22">
        <f t="shared" si="655"/>
        <v>737.49089552238809</v>
      </c>
      <c r="AD2386" s="22">
        <f t="shared" si="653"/>
        <v>-1.7091044776119588</v>
      </c>
      <c r="AE2386" s="24"/>
      <c r="AF2386" s="4">
        <v>16.889104477611937</v>
      </c>
      <c r="AG2386" s="4">
        <v>0</v>
      </c>
      <c r="AH2386" s="4">
        <f t="shared" si="654"/>
        <v>16.889104477611937</v>
      </c>
    </row>
    <row r="2387" spans="1:34">
      <c r="A2387" s="16" t="s">
        <v>4832</v>
      </c>
      <c r="B2387" s="16" t="s">
        <v>515</v>
      </c>
      <c r="C2387" s="16" t="s">
        <v>2938</v>
      </c>
      <c r="D2387" s="19">
        <v>44470</v>
      </c>
      <c r="E2387" s="16" t="s">
        <v>111</v>
      </c>
      <c r="F2387" s="20">
        <v>50</v>
      </c>
      <c r="G2387" s="20">
        <v>0</v>
      </c>
      <c r="H2387" s="20">
        <v>49</v>
      </c>
      <c r="I2387" s="20">
        <v>1</v>
      </c>
      <c r="J2387" s="21">
        <f t="shared" si="645"/>
        <v>589</v>
      </c>
      <c r="K2387" s="22">
        <v>826.28</v>
      </c>
      <c r="L2387" s="19">
        <v>44804</v>
      </c>
      <c r="M2387" s="22">
        <v>15.15</v>
      </c>
      <c r="N2387" s="22">
        <v>811.13</v>
      </c>
      <c r="O2387" s="22">
        <f t="shared" si="646"/>
        <v>822.15</v>
      </c>
      <c r="P2387" s="22">
        <v>11.02</v>
      </c>
      <c r="Q2387" s="22">
        <f t="shared" si="647"/>
        <v>1.3774999999999999</v>
      </c>
      <c r="R2387" s="22">
        <f t="shared" si="648"/>
        <v>5.51</v>
      </c>
      <c r="S2387" s="22">
        <f t="shared" si="649"/>
        <v>805.62</v>
      </c>
      <c r="U2387" s="22">
        <v>822.15</v>
      </c>
      <c r="V2387" s="23">
        <v>45</v>
      </c>
      <c r="W2387" s="41">
        <v>50</v>
      </c>
      <c r="X2387" s="23">
        <f t="shared" si="650"/>
        <v>-5</v>
      </c>
      <c r="Y2387" s="24">
        <f t="shared" si="651"/>
        <v>-60</v>
      </c>
      <c r="Z2387" s="24">
        <f t="shared" si="652"/>
        <v>537</v>
      </c>
      <c r="AA2387" s="22">
        <f t="shared" si="657"/>
        <v>1.5310055865921788</v>
      </c>
      <c r="AB2387" s="22">
        <f t="shared" si="656"/>
        <v>18.372067039106145</v>
      </c>
      <c r="AC2387" s="22">
        <f t="shared" si="655"/>
        <v>803.77793296089385</v>
      </c>
      <c r="AD2387" s="22">
        <f t="shared" si="653"/>
        <v>-1.8420670391061549</v>
      </c>
      <c r="AE2387" s="24"/>
      <c r="AF2387" s="4">
        <v>18.372067039106145</v>
      </c>
      <c r="AG2387" s="4">
        <v>0</v>
      </c>
      <c r="AH2387" s="4">
        <f t="shared" si="654"/>
        <v>18.372067039106145</v>
      </c>
    </row>
    <row r="2388" spans="1:34">
      <c r="A2388" s="16" t="s">
        <v>4833</v>
      </c>
      <c r="B2388" s="16" t="s">
        <v>515</v>
      </c>
      <c r="C2388" s="16" t="s">
        <v>2938</v>
      </c>
      <c r="D2388" s="19">
        <v>44501</v>
      </c>
      <c r="E2388" s="16" t="s">
        <v>111</v>
      </c>
      <c r="F2388" s="20">
        <v>50</v>
      </c>
      <c r="G2388" s="20">
        <v>0</v>
      </c>
      <c r="H2388" s="20">
        <v>49</v>
      </c>
      <c r="I2388" s="20">
        <v>2</v>
      </c>
      <c r="J2388" s="21">
        <f t="shared" si="645"/>
        <v>590</v>
      </c>
      <c r="K2388" s="22">
        <v>3553.09</v>
      </c>
      <c r="L2388" s="19">
        <v>44804</v>
      </c>
      <c r="M2388" s="22">
        <v>59.21</v>
      </c>
      <c r="N2388" s="22">
        <v>3493.88</v>
      </c>
      <c r="O2388" s="22">
        <f t="shared" si="646"/>
        <v>3541.25</v>
      </c>
      <c r="P2388" s="22">
        <v>47.37</v>
      </c>
      <c r="Q2388" s="22">
        <f t="shared" si="647"/>
        <v>5.9212499999999997</v>
      </c>
      <c r="R2388" s="22">
        <f t="shared" si="648"/>
        <v>23.684999999999999</v>
      </c>
      <c r="S2388" s="22">
        <f t="shared" si="649"/>
        <v>3470.1950000000002</v>
      </c>
      <c r="U2388" s="22">
        <v>3541.25</v>
      </c>
      <c r="V2388" s="23">
        <v>45</v>
      </c>
      <c r="W2388" s="41">
        <v>50</v>
      </c>
      <c r="X2388" s="23">
        <f t="shared" si="650"/>
        <v>-5</v>
      </c>
      <c r="Y2388" s="24">
        <f t="shared" si="651"/>
        <v>-60</v>
      </c>
      <c r="Z2388" s="24">
        <f t="shared" si="652"/>
        <v>538</v>
      </c>
      <c r="AA2388" s="22">
        <f t="shared" si="657"/>
        <v>6.5822490706319705</v>
      </c>
      <c r="AB2388" s="22">
        <f t="shared" si="656"/>
        <v>78.986988847583646</v>
      </c>
      <c r="AC2388" s="22">
        <f t="shared" si="655"/>
        <v>3462.2630111524163</v>
      </c>
      <c r="AD2388" s="22">
        <f t="shared" si="653"/>
        <v>-7.9319888475838525</v>
      </c>
      <c r="AE2388" s="24"/>
      <c r="AF2388" s="4">
        <v>78.986988847583646</v>
      </c>
      <c r="AG2388" s="4">
        <v>0</v>
      </c>
      <c r="AH2388" s="4">
        <f t="shared" si="654"/>
        <v>78.986988847583646</v>
      </c>
    </row>
    <row r="2389" spans="1:34">
      <c r="A2389" s="16" t="s">
        <v>4834</v>
      </c>
      <c r="B2389" s="16" t="s">
        <v>515</v>
      </c>
      <c r="C2389" s="16" t="s">
        <v>2938</v>
      </c>
      <c r="D2389" s="19">
        <v>44531</v>
      </c>
      <c r="E2389" s="16" t="s">
        <v>111</v>
      </c>
      <c r="F2389" s="20">
        <v>50</v>
      </c>
      <c r="G2389" s="20">
        <v>0</v>
      </c>
      <c r="H2389" s="20">
        <v>49</v>
      </c>
      <c r="I2389" s="20">
        <v>3</v>
      </c>
      <c r="J2389" s="21">
        <f t="shared" si="645"/>
        <v>591</v>
      </c>
      <c r="K2389" s="22">
        <v>1235.8499999999999</v>
      </c>
      <c r="L2389" s="19">
        <v>44804</v>
      </c>
      <c r="M2389" s="22">
        <v>18.54</v>
      </c>
      <c r="N2389" s="22">
        <v>1217.31</v>
      </c>
      <c r="O2389" s="22">
        <f t="shared" si="646"/>
        <v>1233.79</v>
      </c>
      <c r="P2389" s="22">
        <v>16.48</v>
      </c>
      <c r="Q2389" s="22">
        <f t="shared" si="647"/>
        <v>2.06</v>
      </c>
      <c r="R2389" s="22">
        <f t="shared" si="648"/>
        <v>8.24</v>
      </c>
      <c r="S2389" s="22">
        <f t="shared" si="649"/>
        <v>1209.07</v>
      </c>
      <c r="U2389" s="22">
        <v>1233.79</v>
      </c>
      <c r="V2389" s="23">
        <v>45</v>
      </c>
      <c r="W2389" s="41">
        <v>50</v>
      </c>
      <c r="X2389" s="23">
        <f t="shared" si="650"/>
        <v>-5</v>
      </c>
      <c r="Y2389" s="24">
        <f t="shared" si="651"/>
        <v>-60</v>
      </c>
      <c r="Z2389" s="24">
        <f t="shared" si="652"/>
        <v>539</v>
      </c>
      <c r="AA2389" s="22">
        <f t="shared" si="657"/>
        <v>2.2890352504638218</v>
      </c>
      <c r="AB2389" s="22">
        <f t="shared" si="656"/>
        <v>27.46842300556586</v>
      </c>
      <c r="AC2389" s="22">
        <f t="shared" si="655"/>
        <v>1206.3215769944341</v>
      </c>
      <c r="AD2389" s="22">
        <f t="shared" si="653"/>
        <v>-2.7484230055658827</v>
      </c>
      <c r="AE2389" s="24"/>
      <c r="AF2389" s="4">
        <v>27.46842300556586</v>
      </c>
      <c r="AG2389" s="4">
        <v>0</v>
      </c>
      <c r="AH2389" s="4">
        <f t="shared" si="654"/>
        <v>27.46842300556586</v>
      </c>
    </row>
    <row r="2390" spans="1:34">
      <c r="A2390" s="16" t="s">
        <v>4835</v>
      </c>
      <c r="B2390" s="16" t="s">
        <v>515</v>
      </c>
      <c r="C2390" s="16" t="s">
        <v>2938</v>
      </c>
      <c r="D2390" s="19">
        <v>44562</v>
      </c>
      <c r="E2390" s="16" t="s">
        <v>111</v>
      </c>
      <c r="F2390" s="20">
        <v>50</v>
      </c>
      <c r="G2390" s="20">
        <v>0</v>
      </c>
      <c r="H2390" s="20">
        <v>49</v>
      </c>
      <c r="I2390" s="20">
        <v>4</v>
      </c>
      <c r="J2390" s="21">
        <f t="shared" si="645"/>
        <v>592</v>
      </c>
      <c r="K2390" s="22">
        <v>2590.27</v>
      </c>
      <c r="L2390" s="19">
        <v>44804</v>
      </c>
      <c r="M2390" s="22">
        <v>34.54</v>
      </c>
      <c r="N2390" s="22">
        <v>2555.73</v>
      </c>
      <c r="O2390" s="22">
        <f t="shared" si="646"/>
        <v>2590.27</v>
      </c>
      <c r="P2390" s="22">
        <v>34.54</v>
      </c>
      <c r="Q2390" s="22">
        <f t="shared" si="647"/>
        <v>4.3174999999999999</v>
      </c>
      <c r="R2390" s="22">
        <f t="shared" si="648"/>
        <v>17.27</v>
      </c>
      <c r="S2390" s="22">
        <f t="shared" si="649"/>
        <v>2538.46</v>
      </c>
      <c r="U2390" s="22">
        <v>2590.27</v>
      </c>
      <c r="V2390" s="23">
        <v>45</v>
      </c>
      <c r="W2390" s="41">
        <v>50</v>
      </c>
      <c r="X2390" s="23">
        <f t="shared" si="650"/>
        <v>-5</v>
      </c>
      <c r="Y2390" s="24">
        <f t="shared" si="651"/>
        <v>-60</v>
      </c>
      <c r="Z2390" s="24">
        <f t="shared" si="652"/>
        <v>540</v>
      </c>
      <c r="AA2390" s="22">
        <f t="shared" si="657"/>
        <v>4.7967962962962964</v>
      </c>
      <c r="AB2390" s="22">
        <f t="shared" si="656"/>
        <v>57.561555555555557</v>
      </c>
      <c r="AC2390" s="22">
        <f t="shared" si="655"/>
        <v>2532.7084444444445</v>
      </c>
      <c r="AD2390" s="22">
        <f t="shared" si="653"/>
        <v>-5.7515555555555693</v>
      </c>
      <c r="AE2390" s="24"/>
      <c r="AF2390" s="4">
        <v>57.561555555555557</v>
      </c>
      <c r="AG2390" s="4">
        <v>0</v>
      </c>
      <c r="AH2390" s="4">
        <f t="shared" si="654"/>
        <v>57.561555555555557</v>
      </c>
    </row>
    <row r="2391" spans="1:34">
      <c r="A2391" s="16" t="s">
        <v>4836</v>
      </c>
      <c r="B2391" s="16" t="s">
        <v>515</v>
      </c>
      <c r="C2391" s="16" t="s">
        <v>2980</v>
      </c>
      <c r="D2391" s="19">
        <v>44562</v>
      </c>
      <c r="E2391" s="16" t="s">
        <v>111</v>
      </c>
      <c r="F2391" s="20">
        <v>50</v>
      </c>
      <c r="G2391" s="20">
        <v>0</v>
      </c>
      <c r="H2391" s="20">
        <v>49</v>
      </c>
      <c r="I2391" s="20">
        <v>4</v>
      </c>
      <c r="J2391" s="21">
        <f t="shared" si="645"/>
        <v>592</v>
      </c>
      <c r="K2391" s="22">
        <v>43.96</v>
      </c>
      <c r="L2391" s="19">
        <v>44804</v>
      </c>
      <c r="M2391" s="22">
        <v>0.57999999999999996</v>
      </c>
      <c r="N2391" s="22">
        <v>43.38</v>
      </c>
      <c r="O2391" s="22">
        <f t="shared" si="646"/>
        <v>43.96</v>
      </c>
      <c r="P2391" s="22">
        <v>0.57999999999999996</v>
      </c>
      <c r="Q2391" s="22">
        <f t="shared" si="647"/>
        <v>7.2499999999999995E-2</v>
      </c>
      <c r="R2391" s="22">
        <f t="shared" si="648"/>
        <v>0.28999999999999998</v>
      </c>
      <c r="S2391" s="22">
        <f t="shared" si="649"/>
        <v>43.09</v>
      </c>
      <c r="U2391" s="22">
        <v>43.96</v>
      </c>
      <c r="V2391" s="23">
        <v>45</v>
      </c>
      <c r="W2391" s="41">
        <v>50</v>
      </c>
      <c r="X2391" s="23">
        <f t="shared" si="650"/>
        <v>-5</v>
      </c>
      <c r="Y2391" s="24">
        <f t="shared" si="651"/>
        <v>-60</v>
      </c>
      <c r="Z2391" s="24">
        <f t="shared" si="652"/>
        <v>540</v>
      </c>
      <c r="AA2391" s="22">
        <f t="shared" si="657"/>
        <v>8.1407407407407414E-2</v>
      </c>
      <c r="AB2391" s="22">
        <f t="shared" si="656"/>
        <v>0.97688888888888892</v>
      </c>
      <c r="AC2391" s="22">
        <f t="shared" si="655"/>
        <v>42.983111111111114</v>
      </c>
      <c r="AD2391" s="22">
        <f t="shared" si="653"/>
        <v>-0.10688888888888926</v>
      </c>
      <c r="AE2391" s="24"/>
      <c r="AF2391" s="4">
        <v>0.97688888888888892</v>
      </c>
      <c r="AG2391" s="4">
        <v>0</v>
      </c>
      <c r="AH2391" s="4">
        <f t="shared" si="654"/>
        <v>0.97688888888888892</v>
      </c>
    </row>
    <row r="2392" spans="1:34">
      <c r="A2392" s="16" t="s">
        <v>4837</v>
      </c>
      <c r="B2392" s="16" t="s">
        <v>515</v>
      </c>
      <c r="C2392" s="16" t="s">
        <v>2938</v>
      </c>
      <c r="D2392" s="19">
        <v>44593</v>
      </c>
      <c r="E2392" s="16" t="s">
        <v>111</v>
      </c>
      <c r="F2392" s="20">
        <v>50</v>
      </c>
      <c r="G2392" s="20">
        <v>0</v>
      </c>
      <c r="H2392" s="20">
        <v>49</v>
      </c>
      <c r="I2392" s="20">
        <v>5</v>
      </c>
      <c r="J2392" s="21">
        <f t="shared" si="645"/>
        <v>593</v>
      </c>
      <c r="K2392" s="22">
        <v>389.46</v>
      </c>
      <c r="L2392" s="19">
        <v>44804</v>
      </c>
      <c r="M2392" s="22">
        <v>4.54</v>
      </c>
      <c r="N2392" s="22">
        <v>384.92</v>
      </c>
      <c r="O2392" s="22">
        <f t="shared" si="646"/>
        <v>389.46000000000004</v>
      </c>
      <c r="P2392" s="22">
        <v>4.54</v>
      </c>
      <c r="Q2392" s="22">
        <f>+P2392/7</f>
        <v>0.64857142857142858</v>
      </c>
      <c r="R2392" s="22">
        <f t="shared" si="648"/>
        <v>2.5942857142857143</v>
      </c>
      <c r="S2392" s="22">
        <f t="shared" si="649"/>
        <v>382.3257142857143</v>
      </c>
      <c r="U2392" s="22">
        <v>389.46000000000004</v>
      </c>
      <c r="V2392" s="23">
        <v>45</v>
      </c>
      <c r="W2392" s="41">
        <v>50</v>
      </c>
      <c r="X2392" s="23">
        <f t="shared" si="650"/>
        <v>-5</v>
      </c>
      <c r="Y2392" s="24">
        <f t="shared" si="651"/>
        <v>-60</v>
      </c>
      <c r="Z2392" s="24">
        <f>+V2392*12</f>
        <v>540</v>
      </c>
      <c r="AA2392" s="22">
        <f>+U2392/Z2392</f>
        <v>0.72122222222222232</v>
      </c>
      <c r="AB2392" s="22">
        <f>+AA2392*11</f>
        <v>7.9334444444444454</v>
      </c>
      <c r="AC2392" s="22">
        <f>+U2392-AB2392</f>
        <v>381.5265555555556</v>
      </c>
      <c r="AD2392" s="22">
        <f t="shared" si="653"/>
        <v>-0.79915873015869465</v>
      </c>
      <c r="AE2392" s="24"/>
      <c r="AF2392" s="4">
        <v>7.9334444444444454</v>
      </c>
      <c r="AG2392" s="4">
        <v>0</v>
      </c>
      <c r="AH2392" s="4">
        <f t="shared" si="654"/>
        <v>7.9334444444444454</v>
      </c>
    </row>
    <row r="2393" spans="1:34">
      <c r="A2393" s="16" t="s">
        <v>4838</v>
      </c>
      <c r="B2393" s="16" t="s">
        <v>515</v>
      </c>
      <c r="C2393" s="16" t="s">
        <v>2938</v>
      </c>
      <c r="D2393" s="19">
        <v>44621</v>
      </c>
      <c r="E2393" s="16" t="s">
        <v>111</v>
      </c>
      <c r="F2393" s="20">
        <v>50</v>
      </c>
      <c r="G2393" s="20">
        <v>0</v>
      </c>
      <c r="H2393" s="20">
        <v>49</v>
      </c>
      <c r="I2393" s="20">
        <v>6</v>
      </c>
      <c r="J2393" s="21">
        <f t="shared" si="645"/>
        <v>594</v>
      </c>
      <c r="K2393" s="22">
        <v>834.9</v>
      </c>
      <c r="L2393" s="19">
        <v>44804</v>
      </c>
      <c r="M2393" s="22">
        <v>8.35</v>
      </c>
      <c r="N2393" s="22">
        <v>826.55</v>
      </c>
      <c r="O2393" s="22">
        <f t="shared" si="646"/>
        <v>834.9</v>
      </c>
      <c r="P2393" s="22">
        <v>8.35</v>
      </c>
      <c r="Q2393" s="22">
        <f>+P2393/6</f>
        <v>1.3916666666666666</v>
      </c>
      <c r="R2393" s="22">
        <f t="shared" si="648"/>
        <v>5.5666666666666664</v>
      </c>
      <c r="S2393" s="22">
        <f t="shared" si="649"/>
        <v>820.98333333333323</v>
      </c>
      <c r="U2393" s="22">
        <v>834.9</v>
      </c>
      <c r="V2393" s="23">
        <v>45</v>
      </c>
      <c r="W2393" s="41">
        <v>50</v>
      </c>
      <c r="X2393" s="23">
        <f t="shared" si="650"/>
        <v>-5</v>
      </c>
      <c r="Y2393" s="24">
        <f t="shared" si="651"/>
        <v>-60</v>
      </c>
      <c r="Z2393" s="24">
        <f t="shared" ref="Z2393:Z2407" si="658">+V2393*12</f>
        <v>540</v>
      </c>
      <c r="AA2393" s="22">
        <f t="shared" ref="AA2393:AA2407" si="659">+U2393/Z2393</f>
        <v>1.546111111111111</v>
      </c>
      <c r="AB2393" s="22">
        <f>+AA2393*10</f>
        <v>15.46111111111111</v>
      </c>
      <c r="AC2393" s="22">
        <f t="shared" ref="AC2393:AC2405" si="660">+U2393-AB2393</f>
        <v>819.43888888888887</v>
      </c>
      <c r="AD2393" s="22">
        <f t="shared" si="653"/>
        <v>-1.5444444444443661</v>
      </c>
      <c r="AE2393" s="24"/>
      <c r="AF2393" s="4">
        <v>15.46111111111111</v>
      </c>
      <c r="AG2393" s="4">
        <v>0</v>
      </c>
      <c r="AH2393" s="4">
        <f t="shared" si="654"/>
        <v>15.46111111111111</v>
      </c>
    </row>
    <row r="2394" spans="1:34">
      <c r="A2394" s="16" t="s">
        <v>4839</v>
      </c>
      <c r="B2394" s="16" t="s">
        <v>515</v>
      </c>
      <c r="C2394" s="16" t="s">
        <v>2938</v>
      </c>
      <c r="D2394" s="19">
        <v>44652</v>
      </c>
      <c r="E2394" s="16" t="s">
        <v>111</v>
      </c>
      <c r="F2394" s="20">
        <v>50</v>
      </c>
      <c r="G2394" s="20">
        <v>0</v>
      </c>
      <c r="H2394" s="20">
        <v>49</v>
      </c>
      <c r="I2394" s="20">
        <v>7</v>
      </c>
      <c r="J2394" s="21">
        <f t="shared" si="645"/>
        <v>595</v>
      </c>
      <c r="K2394" s="22">
        <v>1467.81</v>
      </c>
      <c r="L2394" s="19">
        <v>44804</v>
      </c>
      <c r="M2394" s="22">
        <v>12.23</v>
      </c>
      <c r="N2394" s="22">
        <v>1455.58</v>
      </c>
      <c r="O2394" s="22">
        <f t="shared" si="646"/>
        <v>1467.81</v>
      </c>
      <c r="P2394" s="22">
        <v>12.23</v>
      </c>
      <c r="Q2394" s="22">
        <f>+P2394/5</f>
        <v>2.4460000000000002</v>
      </c>
      <c r="R2394" s="22">
        <f t="shared" si="648"/>
        <v>9.7840000000000007</v>
      </c>
      <c r="S2394" s="22">
        <f t="shared" si="649"/>
        <v>1445.7959999999998</v>
      </c>
      <c r="U2394" s="22">
        <v>1467.81</v>
      </c>
      <c r="V2394" s="23">
        <v>45</v>
      </c>
      <c r="W2394" s="41">
        <v>50</v>
      </c>
      <c r="X2394" s="23">
        <f t="shared" si="650"/>
        <v>-5</v>
      </c>
      <c r="Y2394" s="24">
        <f t="shared" si="651"/>
        <v>-60</v>
      </c>
      <c r="Z2394" s="24">
        <f t="shared" si="658"/>
        <v>540</v>
      </c>
      <c r="AA2394" s="22">
        <f t="shared" si="659"/>
        <v>2.7181666666666664</v>
      </c>
      <c r="AB2394" s="22">
        <f>+AA2394*9</f>
        <v>24.463499999999996</v>
      </c>
      <c r="AC2394" s="22">
        <f t="shared" si="660"/>
        <v>1443.3464999999999</v>
      </c>
      <c r="AD2394" s="22">
        <f t="shared" si="653"/>
        <v>-2.4494999999999436</v>
      </c>
      <c r="AE2394" s="24"/>
      <c r="AF2394" s="4">
        <v>24.463499999999996</v>
      </c>
      <c r="AG2394" s="4">
        <v>0</v>
      </c>
      <c r="AH2394" s="4">
        <f t="shared" si="654"/>
        <v>24.463499999999996</v>
      </c>
    </row>
    <row r="2395" spans="1:34">
      <c r="A2395" s="16" t="s">
        <v>4840</v>
      </c>
      <c r="B2395" s="16" t="s">
        <v>515</v>
      </c>
      <c r="C2395" s="16" t="s">
        <v>2988</v>
      </c>
      <c r="D2395" s="19">
        <v>44652</v>
      </c>
      <c r="E2395" s="16" t="s">
        <v>111</v>
      </c>
      <c r="F2395" s="20">
        <v>50</v>
      </c>
      <c r="G2395" s="20">
        <v>0</v>
      </c>
      <c r="H2395" s="20">
        <v>49</v>
      </c>
      <c r="I2395" s="20">
        <v>7</v>
      </c>
      <c r="J2395" s="21">
        <f t="shared" si="645"/>
        <v>595</v>
      </c>
      <c r="K2395" s="22">
        <v>58.84</v>
      </c>
      <c r="L2395" s="19">
        <v>44804</v>
      </c>
      <c r="M2395" s="22">
        <v>0.48</v>
      </c>
      <c r="N2395" s="22">
        <v>58.36</v>
      </c>
      <c r="O2395" s="22">
        <f t="shared" si="646"/>
        <v>58.839999999999996</v>
      </c>
      <c r="P2395" s="22">
        <v>0.48</v>
      </c>
      <c r="Q2395" s="22">
        <f>+P2395/5</f>
        <v>9.6000000000000002E-2</v>
      </c>
      <c r="R2395" s="22">
        <f t="shared" si="648"/>
        <v>0.38400000000000001</v>
      </c>
      <c r="S2395" s="22">
        <f t="shared" si="649"/>
        <v>57.975999999999999</v>
      </c>
      <c r="U2395" s="22">
        <v>58.839999999999996</v>
      </c>
      <c r="V2395" s="23">
        <v>45</v>
      </c>
      <c r="W2395" s="41">
        <v>50</v>
      </c>
      <c r="X2395" s="23">
        <f t="shared" si="650"/>
        <v>-5</v>
      </c>
      <c r="Y2395" s="24">
        <f t="shared" si="651"/>
        <v>-60</v>
      </c>
      <c r="Z2395" s="24">
        <f t="shared" si="658"/>
        <v>540</v>
      </c>
      <c r="AA2395" s="22">
        <f t="shared" si="659"/>
        <v>0.10896296296296296</v>
      </c>
      <c r="AB2395" s="22">
        <f>+AA2395*9</f>
        <v>0.98066666666666658</v>
      </c>
      <c r="AC2395" s="22">
        <f t="shared" si="660"/>
        <v>57.859333333333332</v>
      </c>
      <c r="AD2395" s="22">
        <f t="shared" si="653"/>
        <v>-0.11666666666666714</v>
      </c>
      <c r="AE2395" s="24"/>
      <c r="AF2395" s="4">
        <v>0.98066666666666658</v>
      </c>
      <c r="AG2395" s="4">
        <v>0</v>
      </c>
      <c r="AH2395" s="4">
        <f t="shared" si="654"/>
        <v>0.98066666666666658</v>
      </c>
    </row>
    <row r="2396" spans="1:34">
      <c r="A2396" s="16" t="s">
        <v>4841</v>
      </c>
      <c r="B2396" s="16" t="s">
        <v>515</v>
      </c>
      <c r="C2396" s="16" t="s">
        <v>2938</v>
      </c>
      <c r="D2396" s="19">
        <v>44713</v>
      </c>
      <c r="E2396" s="16" t="s">
        <v>111</v>
      </c>
      <c r="F2396" s="20">
        <v>50</v>
      </c>
      <c r="G2396" s="20">
        <v>0</v>
      </c>
      <c r="H2396" s="20">
        <v>49</v>
      </c>
      <c r="I2396" s="20">
        <v>9</v>
      </c>
      <c r="J2396" s="21">
        <f t="shared" si="645"/>
        <v>597</v>
      </c>
      <c r="K2396" s="22">
        <v>495.58</v>
      </c>
      <c r="L2396" s="19">
        <v>44804</v>
      </c>
      <c r="M2396" s="22">
        <v>2.4700000000000002</v>
      </c>
      <c r="N2396" s="22">
        <v>493.11</v>
      </c>
      <c r="O2396" s="22">
        <f t="shared" si="646"/>
        <v>495.58000000000004</v>
      </c>
      <c r="P2396" s="22">
        <v>2.4700000000000002</v>
      </c>
      <c r="Q2396" s="22">
        <f>+P2396/3</f>
        <v>0.82333333333333336</v>
      </c>
      <c r="R2396" s="22">
        <f t="shared" si="648"/>
        <v>3.2933333333333334</v>
      </c>
      <c r="S2396" s="22">
        <f t="shared" si="649"/>
        <v>489.81666666666666</v>
      </c>
      <c r="U2396" s="22">
        <v>495.58000000000004</v>
      </c>
      <c r="V2396" s="23">
        <v>45</v>
      </c>
      <c r="W2396" s="41">
        <v>50</v>
      </c>
      <c r="X2396" s="23">
        <f t="shared" si="650"/>
        <v>-5</v>
      </c>
      <c r="Y2396" s="24">
        <f t="shared" si="651"/>
        <v>-60</v>
      </c>
      <c r="Z2396" s="24">
        <f t="shared" si="658"/>
        <v>540</v>
      </c>
      <c r="AA2396" s="22">
        <f t="shared" si="659"/>
        <v>0.91774074074074086</v>
      </c>
      <c r="AB2396" s="22">
        <f>+AA2396*7</f>
        <v>6.4241851851851859</v>
      </c>
      <c r="AC2396" s="22">
        <f t="shared" si="660"/>
        <v>489.15581481481485</v>
      </c>
      <c r="AD2396" s="22">
        <f t="shared" si="653"/>
        <v>-0.66085185185181672</v>
      </c>
      <c r="AE2396" s="24"/>
      <c r="AF2396" s="4">
        <v>6.4241851851851859</v>
      </c>
      <c r="AG2396" s="4">
        <v>0</v>
      </c>
      <c r="AH2396" s="4">
        <f t="shared" si="654"/>
        <v>6.4241851851851859</v>
      </c>
    </row>
    <row r="2397" spans="1:34">
      <c r="A2397" s="16" t="s">
        <v>4842</v>
      </c>
      <c r="B2397" s="16" t="s">
        <v>515</v>
      </c>
      <c r="C2397" s="16" t="s">
        <v>2938</v>
      </c>
      <c r="D2397" s="19">
        <v>44743</v>
      </c>
      <c r="E2397" s="16" t="s">
        <v>111</v>
      </c>
      <c r="F2397" s="20">
        <v>50</v>
      </c>
      <c r="G2397" s="20">
        <v>0</v>
      </c>
      <c r="H2397" s="20">
        <v>49</v>
      </c>
      <c r="I2397" s="20">
        <v>10</v>
      </c>
      <c r="J2397" s="21">
        <f t="shared" si="645"/>
        <v>598</v>
      </c>
      <c r="K2397" s="22">
        <v>1996.02</v>
      </c>
      <c r="L2397" s="19">
        <v>44804</v>
      </c>
      <c r="M2397" s="22">
        <v>6.65</v>
      </c>
      <c r="N2397" s="22">
        <v>1989.37</v>
      </c>
      <c r="O2397" s="22">
        <f t="shared" si="646"/>
        <v>1996.02</v>
      </c>
      <c r="P2397" s="22">
        <v>6.65</v>
      </c>
      <c r="Q2397" s="22">
        <f>+P2397/2</f>
        <v>3.3250000000000002</v>
      </c>
      <c r="R2397" s="22">
        <f t="shared" si="648"/>
        <v>13.3</v>
      </c>
      <c r="S2397" s="22">
        <f t="shared" si="649"/>
        <v>1976.07</v>
      </c>
      <c r="U2397" s="22">
        <v>1996.02</v>
      </c>
      <c r="V2397" s="23">
        <v>45</v>
      </c>
      <c r="W2397" s="41">
        <v>50</v>
      </c>
      <c r="X2397" s="23">
        <f t="shared" si="650"/>
        <v>-5</v>
      </c>
      <c r="Y2397" s="24">
        <f t="shared" si="651"/>
        <v>-60</v>
      </c>
      <c r="Z2397" s="24">
        <f t="shared" si="658"/>
        <v>540</v>
      </c>
      <c r="AA2397" s="22">
        <f t="shared" si="659"/>
        <v>3.6963333333333335</v>
      </c>
      <c r="AB2397" s="22">
        <f>+AA2397*6</f>
        <v>22.178000000000001</v>
      </c>
      <c r="AC2397" s="22">
        <f t="shared" si="660"/>
        <v>1973.8419999999999</v>
      </c>
      <c r="AD2397" s="22">
        <f t="shared" si="653"/>
        <v>-2.2280000000000655</v>
      </c>
      <c r="AE2397" s="24"/>
      <c r="AF2397" s="4">
        <v>22.178000000000001</v>
      </c>
      <c r="AG2397" s="4">
        <v>0</v>
      </c>
      <c r="AH2397" s="4">
        <f t="shared" si="654"/>
        <v>22.178000000000001</v>
      </c>
    </row>
    <row r="2398" spans="1:34">
      <c r="A2398" s="16" t="s">
        <v>4843</v>
      </c>
      <c r="B2398" s="16" t="s">
        <v>515</v>
      </c>
      <c r="C2398" s="16" t="s">
        <v>2988</v>
      </c>
      <c r="D2398" s="19">
        <v>44743</v>
      </c>
      <c r="E2398" s="16" t="s">
        <v>111</v>
      </c>
      <c r="F2398" s="20">
        <v>20</v>
      </c>
      <c r="G2398" s="20">
        <v>0</v>
      </c>
      <c r="H2398" s="20">
        <v>19</v>
      </c>
      <c r="I2398" s="20">
        <v>10</v>
      </c>
      <c r="J2398" s="21">
        <f t="shared" si="645"/>
        <v>238</v>
      </c>
      <c r="K2398" s="22">
        <v>165.22</v>
      </c>
      <c r="L2398" s="19">
        <v>44804</v>
      </c>
      <c r="M2398" s="22">
        <v>1.37</v>
      </c>
      <c r="N2398" s="22">
        <v>163.85</v>
      </c>
      <c r="O2398" s="22">
        <f t="shared" si="646"/>
        <v>165.22</v>
      </c>
      <c r="P2398" s="22">
        <v>1.37</v>
      </c>
      <c r="Q2398" s="22">
        <f>+P2398/2</f>
        <v>0.68500000000000005</v>
      </c>
      <c r="R2398" s="22">
        <f t="shared" si="648"/>
        <v>2.74</v>
      </c>
      <c r="S2398" s="22">
        <f t="shared" si="649"/>
        <v>161.10999999999999</v>
      </c>
      <c r="U2398" s="22">
        <v>165.22</v>
      </c>
      <c r="V2398" s="23">
        <v>45</v>
      </c>
      <c r="W2398" s="41">
        <v>20</v>
      </c>
      <c r="X2398" s="23">
        <f t="shared" si="650"/>
        <v>25</v>
      </c>
      <c r="Y2398" s="24">
        <f t="shared" si="651"/>
        <v>300</v>
      </c>
      <c r="Z2398" s="24">
        <f t="shared" si="658"/>
        <v>540</v>
      </c>
      <c r="AA2398" s="22">
        <f t="shared" si="659"/>
        <v>0.30596296296296294</v>
      </c>
      <c r="AB2398" s="22">
        <f>+AA2398*6</f>
        <v>1.8357777777777775</v>
      </c>
      <c r="AC2398" s="22">
        <f t="shared" si="660"/>
        <v>163.38422222222223</v>
      </c>
      <c r="AD2398" s="22">
        <f t="shared" si="653"/>
        <v>2.2742222222222495</v>
      </c>
      <c r="AE2398" s="24"/>
      <c r="AF2398" s="4">
        <v>1.8357777777777775</v>
      </c>
      <c r="AG2398" s="4">
        <v>0</v>
      </c>
      <c r="AH2398" s="4">
        <f t="shared" si="654"/>
        <v>1.8357777777777775</v>
      </c>
    </row>
    <row r="2399" spans="1:34">
      <c r="A2399" s="16" t="s">
        <v>4844</v>
      </c>
      <c r="B2399" s="16" t="s">
        <v>515</v>
      </c>
      <c r="C2399" s="16" t="s">
        <v>2938</v>
      </c>
      <c r="D2399" s="19">
        <v>44774</v>
      </c>
      <c r="E2399" s="16" t="s">
        <v>111</v>
      </c>
      <c r="F2399" s="20">
        <v>20</v>
      </c>
      <c r="G2399" s="20">
        <v>0</v>
      </c>
      <c r="H2399" s="20">
        <v>19</v>
      </c>
      <c r="I2399" s="20">
        <v>11</v>
      </c>
      <c r="J2399" s="21">
        <f t="shared" si="645"/>
        <v>239</v>
      </c>
      <c r="K2399" s="22">
        <v>893.17</v>
      </c>
      <c r="L2399" s="19">
        <v>44804</v>
      </c>
      <c r="M2399" s="22">
        <v>3.72</v>
      </c>
      <c r="N2399" s="22">
        <v>889.45</v>
      </c>
      <c r="O2399" s="22">
        <f t="shared" si="646"/>
        <v>893.17000000000007</v>
      </c>
      <c r="P2399" s="22">
        <v>3.72</v>
      </c>
      <c r="Q2399" s="22">
        <f t="shared" ref="Q2399" si="661">+P2399/1</f>
        <v>3.72</v>
      </c>
      <c r="R2399" s="22">
        <f t="shared" si="648"/>
        <v>14.88</v>
      </c>
      <c r="S2399" s="22">
        <f t="shared" si="649"/>
        <v>874.57</v>
      </c>
      <c r="U2399" s="22">
        <v>893.17000000000007</v>
      </c>
      <c r="V2399" s="23">
        <v>45</v>
      </c>
      <c r="W2399" s="41">
        <v>20</v>
      </c>
      <c r="X2399" s="23">
        <f t="shared" si="650"/>
        <v>25</v>
      </c>
      <c r="Y2399" s="24">
        <f t="shared" si="651"/>
        <v>300</v>
      </c>
      <c r="Z2399" s="24">
        <f t="shared" si="658"/>
        <v>540</v>
      </c>
      <c r="AA2399" s="22">
        <f t="shared" si="659"/>
        <v>1.6540185185185186</v>
      </c>
      <c r="AB2399" s="22">
        <f t="shared" ref="AB2399" si="662">+AA2399*5</f>
        <v>8.2700925925925937</v>
      </c>
      <c r="AC2399" s="22">
        <f t="shared" si="660"/>
        <v>884.89990740740745</v>
      </c>
      <c r="AD2399" s="22">
        <f t="shared" si="653"/>
        <v>10.329907407407404</v>
      </c>
      <c r="AE2399" s="24"/>
      <c r="AF2399" s="4">
        <v>8.2700925925925937</v>
      </c>
      <c r="AG2399" s="4">
        <v>0</v>
      </c>
      <c r="AH2399" s="4">
        <f t="shared" si="654"/>
        <v>8.2700925925925937</v>
      </c>
    </row>
    <row r="2400" spans="1:34">
      <c r="A2400" s="37" t="s">
        <v>4845</v>
      </c>
      <c r="B2400" s="37" t="s">
        <v>515</v>
      </c>
      <c r="C2400" s="37" t="s">
        <v>2938</v>
      </c>
      <c r="D2400" s="38">
        <v>44805</v>
      </c>
      <c r="E2400" s="37" t="s">
        <v>111</v>
      </c>
      <c r="F2400" s="20">
        <v>50</v>
      </c>
      <c r="G2400" s="20">
        <v>0</v>
      </c>
      <c r="H2400" s="20">
        <v>49</v>
      </c>
      <c r="I2400" s="20">
        <v>8</v>
      </c>
      <c r="J2400" s="21">
        <f t="shared" si="645"/>
        <v>596</v>
      </c>
      <c r="K2400" s="39">
        <v>911.79</v>
      </c>
      <c r="L2400" s="38">
        <v>44926</v>
      </c>
      <c r="M2400" s="39">
        <v>6.08</v>
      </c>
      <c r="N2400" s="22"/>
      <c r="O2400" s="22"/>
      <c r="P2400" s="22"/>
      <c r="Q2400" s="22"/>
      <c r="R2400" s="39">
        <v>6.08</v>
      </c>
      <c r="S2400" s="39">
        <v>905.71</v>
      </c>
      <c r="U2400" s="39">
        <v>911.79</v>
      </c>
      <c r="V2400" s="23">
        <v>45</v>
      </c>
      <c r="W2400" s="41">
        <v>20</v>
      </c>
      <c r="X2400" s="23">
        <f t="shared" si="650"/>
        <v>25</v>
      </c>
      <c r="Y2400" s="24">
        <f t="shared" si="651"/>
        <v>300</v>
      </c>
      <c r="Z2400" s="24">
        <f t="shared" si="658"/>
        <v>540</v>
      </c>
      <c r="AA2400" s="22">
        <f t="shared" si="659"/>
        <v>1.6884999999999999</v>
      </c>
      <c r="AB2400" s="22">
        <f>+AA2400*4</f>
        <v>6.7539999999999996</v>
      </c>
      <c r="AC2400" s="22">
        <f t="shared" si="660"/>
        <v>905.03599999999994</v>
      </c>
      <c r="AD2400" s="22">
        <f t="shared" si="653"/>
        <v>-0.67400000000009186</v>
      </c>
      <c r="AE2400" s="24"/>
      <c r="AF2400" s="4">
        <v>6.7539999999999996</v>
      </c>
      <c r="AG2400" s="4">
        <v>0</v>
      </c>
      <c r="AH2400" s="4">
        <f t="shared" si="654"/>
        <v>6.7539999999999996</v>
      </c>
    </row>
    <row r="2401" spans="1:34">
      <c r="A2401" s="37" t="s">
        <v>4846</v>
      </c>
      <c r="B2401" s="37" t="s">
        <v>515</v>
      </c>
      <c r="C2401" s="37" t="s">
        <v>2938</v>
      </c>
      <c r="D2401" s="38">
        <v>44835</v>
      </c>
      <c r="E2401" s="37" t="s">
        <v>111</v>
      </c>
      <c r="F2401" s="20">
        <v>50</v>
      </c>
      <c r="G2401" s="20">
        <v>0</v>
      </c>
      <c r="H2401" s="20">
        <v>49</v>
      </c>
      <c r="I2401" s="20">
        <v>9</v>
      </c>
      <c r="J2401" s="21">
        <f t="shared" si="645"/>
        <v>597</v>
      </c>
      <c r="K2401" s="39">
        <v>2047.69</v>
      </c>
      <c r="L2401" s="38">
        <v>44926</v>
      </c>
      <c r="M2401" s="39">
        <v>10.24</v>
      </c>
      <c r="N2401" s="22"/>
      <c r="O2401" s="22"/>
      <c r="P2401" s="22"/>
      <c r="Q2401" s="22"/>
      <c r="R2401" s="39">
        <v>10.24</v>
      </c>
      <c r="S2401" s="39">
        <v>2037.45</v>
      </c>
      <c r="U2401" s="39">
        <v>2047.69</v>
      </c>
      <c r="V2401" s="23">
        <v>45</v>
      </c>
      <c r="W2401" s="41">
        <v>20</v>
      </c>
      <c r="X2401" s="23">
        <f t="shared" si="650"/>
        <v>25</v>
      </c>
      <c r="Y2401" s="24">
        <f t="shared" si="651"/>
        <v>300</v>
      </c>
      <c r="Z2401" s="24">
        <f t="shared" si="658"/>
        <v>540</v>
      </c>
      <c r="AA2401" s="22">
        <f t="shared" si="659"/>
        <v>3.7920185185185185</v>
      </c>
      <c r="AB2401" s="22">
        <f>+AA2401*3</f>
        <v>11.376055555555556</v>
      </c>
      <c r="AC2401" s="22">
        <f t="shared" si="660"/>
        <v>2036.3139444444446</v>
      </c>
      <c r="AD2401" s="22">
        <f t="shared" si="653"/>
        <v>-1.1360555555554583</v>
      </c>
      <c r="AE2401" s="24"/>
      <c r="AF2401" s="4">
        <v>11.376055555555556</v>
      </c>
      <c r="AG2401" s="4">
        <v>0</v>
      </c>
      <c r="AH2401" s="4">
        <f t="shared" si="654"/>
        <v>11.376055555555556</v>
      </c>
    </row>
    <row r="2402" spans="1:34">
      <c r="A2402" s="37" t="s">
        <v>4847</v>
      </c>
      <c r="B2402" s="37" t="s">
        <v>515</v>
      </c>
      <c r="C2402" s="37" t="s">
        <v>2998</v>
      </c>
      <c r="D2402" s="38">
        <v>44835</v>
      </c>
      <c r="E2402" s="37" t="s">
        <v>111</v>
      </c>
      <c r="F2402" s="20">
        <v>50</v>
      </c>
      <c r="G2402" s="20">
        <v>0</v>
      </c>
      <c r="H2402" s="20">
        <v>49</v>
      </c>
      <c r="I2402" s="20">
        <v>9</v>
      </c>
      <c r="J2402" s="21">
        <f t="shared" si="645"/>
        <v>597</v>
      </c>
      <c r="K2402" s="39">
        <v>77.19</v>
      </c>
      <c r="L2402" s="38">
        <v>44926</v>
      </c>
      <c r="M2402" s="39">
        <v>0.39</v>
      </c>
      <c r="N2402" s="22"/>
      <c r="O2402" s="22"/>
      <c r="P2402" s="22"/>
      <c r="Q2402" s="22"/>
      <c r="R2402" s="39">
        <v>0.39</v>
      </c>
      <c r="S2402" s="39">
        <v>76.8</v>
      </c>
      <c r="U2402" s="39">
        <v>77.19</v>
      </c>
      <c r="V2402" s="23">
        <v>45</v>
      </c>
      <c r="W2402" s="41">
        <v>20</v>
      </c>
      <c r="X2402" s="23">
        <f t="shared" si="650"/>
        <v>25</v>
      </c>
      <c r="Y2402" s="24">
        <f t="shared" si="651"/>
        <v>300</v>
      </c>
      <c r="Z2402" s="24">
        <f t="shared" si="658"/>
        <v>540</v>
      </c>
      <c r="AA2402" s="22">
        <f t="shared" si="659"/>
        <v>0.14294444444444443</v>
      </c>
      <c r="AB2402" s="22">
        <f>+AA2402*3</f>
        <v>0.42883333333333329</v>
      </c>
      <c r="AC2402" s="22">
        <f t="shared" si="660"/>
        <v>76.761166666666668</v>
      </c>
      <c r="AD2402" s="22">
        <f t="shared" si="653"/>
        <v>-3.8833333333329279E-2</v>
      </c>
      <c r="AE2402" s="24"/>
      <c r="AF2402" s="4">
        <v>0.42883333333333329</v>
      </c>
      <c r="AG2402" s="4">
        <v>0</v>
      </c>
      <c r="AH2402" s="4">
        <f t="shared" si="654"/>
        <v>0.42883333333333329</v>
      </c>
    </row>
    <row r="2403" spans="1:34">
      <c r="A2403" s="37" t="s">
        <v>4848</v>
      </c>
      <c r="B2403" s="37" t="s">
        <v>515</v>
      </c>
      <c r="C2403" s="37" t="s">
        <v>2938</v>
      </c>
      <c r="D2403" s="38">
        <v>44866</v>
      </c>
      <c r="E2403" s="37" t="s">
        <v>111</v>
      </c>
      <c r="F2403" s="20">
        <v>50</v>
      </c>
      <c r="G2403" s="20">
        <v>0</v>
      </c>
      <c r="H2403" s="20">
        <v>49</v>
      </c>
      <c r="I2403" s="20">
        <v>10</v>
      </c>
      <c r="J2403" s="21">
        <f t="shared" si="645"/>
        <v>598</v>
      </c>
      <c r="K2403" s="39">
        <v>910.13</v>
      </c>
      <c r="L2403" s="38">
        <v>44926</v>
      </c>
      <c r="M2403" s="39">
        <v>3.03</v>
      </c>
      <c r="N2403" s="22"/>
      <c r="O2403" s="22"/>
      <c r="P2403" s="22"/>
      <c r="Q2403" s="22"/>
      <c r="R2403" s="39">
        <v>3.03</v>
      </c>
      <c r="S2403" s="39">
        <v>907.1</v>
      </c>
      <c r="U2403" s="39">
        <v>910.13</v>
      </c>
      <c r="V2403" s="23">
        <v>45</v>
      </c>
      <c r="W2403" s="41">
        <v>20</v>
      </c>
      <c r="X2403" s="23">
        <f t="shared" si="650"/>
        <v>25</v>
      </c>
      <c r="Y2403" s="24">
        <f t="shared" si="651"/>
        <v>300</v>
      </c>
      <c r="Z2403" s="24">
        <f t="shared" si="658"/>
        <v>540</v>
      </c>
      <c r="AA2403" s="22">
        <f t="shared" si="659"/>
        <v>1.6854259259259259</v>
      </c>
      <c r="AB2403" s="22">
        <f>+AA2403*2</f>
        <v>3.3708518518518518</v>
      </c>
      <c r="AC2403" s="22">
        <f t="shared" si="660"/>
        <v>906.75914814814814</v>
      </c>
      <c r="AD2403" s="22">
        <f t="shared" si="653"/>
        <v>-0.34085185185188038</v>
      </c>
      <c r="AE2403" s="24"/>
      <c r="AF2403" s="4">
        <v>3.3708518518518518</v>
      </c>
      <c r="AG2403" s="4">
        <v>0</v>
      </c>
      <c r="AH2403" s="4">
        <f t="shared" si="654"/>
        <v>3.3708518518518518</v>
      </c>
    </row>
    <row r="2404" spans="1:34">
      <c r="A2404" s="37" t="s">
        <v>4849</v>
      </c>
      <c r="B2404" s="37" t="s">
        <v>515</v>
      </c>
      <c r="C2404" s="37" t="s">
        <v>2938</v>
      </c>
      <c r="D2404" s="38">
        <v>44896</v>
      </c>
      <c r="E2404" s="37" t="s">
        <v>111</v>
      </c>
      <c r="F2404" s="20">
        <v>50</v>
      </c>
      <c r="G2404" s="20">
        <v>0</v>
      </c>
      <c r="H2404" s="20">
        <v>49</v>
      </c>
      <c r="I2404" s="20">
        <v>11</v>
      </c>
      <c r="J2404" s="21">
        <f t="shared" si="645"/>
        <v>599</v>
      </c>
      <c r="K2404" s="39">
        <v>3168.3</v>
      </c>
      <c r="L2404" s="38">
        <v>44926</v>
      </c>
      <c r="M2404" s="39">
        <v>5.28</v>
      </c>
      <c r="N2404" s="22"/>
      <c r="O2404" s="22"/>
      <c r="P2404" s="22"/>
      <c r="Q2404" s="22"/>
      <c r="R2404" s="39">
        <v>5.28</v>
      </c>
      <c r="S2404" s="39">
        <v>3163.02</v>
      </c>
      <c r="U2404" s="39">
        <v>3168.3</v>
      </c>
      <c r="V2404" s="23">
        <v>45</v>
      </c>
      <c r="W2404" s="41">
        <v>20</v>
      </c>
      <c r="X2404" s="23">
        <f t="shared" si="650"/>
        <v>25</v>
      </c>
      <c r="Y2404" s="24">
        <f t="shared" si="651"/>
        <v>300</v>
      </c>
      <c r="Z2404" s="24">
        <f t="shared" si="658"/>
        <v>540</v>
      </c>
      <c r="AA2404" s="22">
        <f t="shared" si="659"/>
        <v>5.8672222222222228</v>
      </c>
      <c r="AB2404" s="22">
        <f>+AA2404*1</f>
        <v>5.8672222222222228</v>
      </c>
      <c r="AC2404" s="22">
        <f t="shared" si="660"/>
        <v>3162.432777777778</v>
      </c>
      <c r="AD2404" s="22">
        <f t="shared" si="653"/>
        <v>-0.58722222222195342</v>
      </c>
      <c r="AE2404" s="24"/>
      <c r="AF2404" s="4">
        <v>5.8672222222222228</v>
      </c>
      <c r="AG2404" s="4">
        <v>0</v>
      </c>
      <c r="AH2404" s="4">
        <f t="shared" si="654"/>
        <v>5.8672222222222228</v>
      </c>
    </row>
    <row r="2405" spans="1:34">
      <c r="A2405" s="37" t="s">
        <v>4850</v>
      </c>
      <c r="B2405" s="37" t="s">
        <v>515</v>
      </c>
      <c r="C2405" s="37" t="s">
        <v>2954</v>
      </c>
      <c r="D2405" s="38">
        <v>44896</v>
      </c>
      <c r="E2405" s="37" t="s">
        <v>111</v>
      </c>
      <c r="F2405" s="20">
        <v>50</v>
      </c>
      <c r="G2405" s="20">
        <v>0</v>
      </c>
      <c r="H2405" s="20">
        <v>49</v>
      </c>
      <c r="I2405" s="20">
        <v>11</v>
      </c>
      <c r="J2405" s="21">
        <f t="shared" si="645"/>
        <v>599</v>
      </c>
      <c r="K2405" s="39">
        <v>837.39</v>
      </c>
      <c r="L2405" s="38">
        <v>44926</v>
      </c>
      <c r="M2405" s="39"/>
      <c r="N2405" s="22"/>
      <c r="O2405" s="22"/>
      <c r="P2405" s="22"/>
      <c r="Q2405" s="22"/>
      <c r="R2405" s="40">
        <v>5.28</v>
      </c>
      <c r="S2405" s="40">
        <v>832.11</v>
      </c>
      <c r="U2405" s="39">
        <v>837.39</v>
      </c>
      <c r="V2405" s="23">
        <v>45</v>
      </c>
      <c r="W2405" s="41">
        <v>20</v>
      </c>
      <c r="X2405" s="23">
        <f t="shared" si="650"/>
        <v>25</v>
      </c>
      <c r="Y2405" s="24">
        <f t="shared" si="651"/>
        <v>300</v>
      </c>
      <c r="Z2405" s="24">
        <f t="shared" si="658"/>
        <v>540</v>
      </c>
      <c r="AA2405" s="22">
        <f t="shared" si="659"/>
        <v>1.5507222222222221</v>
      </c>
      <c r="AB2405" s="22">
        <f t="shared" ref="AB2405:AB2406" si="663">+AA2405*1</f>
        <v>1.5507222222222221</v>
      </c>
      <c r="AC2405" s="22">
        <f t="shared" si="660"/>
        <v>835.83927777777774</v>
      </c>
      <c r="AD2405" s="22">
        <v>0</v>
      </c>
      <c r="AE2405" s="24"/>
      <c r="AF2405" s="4">
        <v>1.5507222222222221</v>
      </c>
      <c r="AG2405" s="4">
        <v>0</v>
      </c>
      <c r="AH2405" s="4">
        <f t="shared" si="654"/>
        <v>1.5507222222222221</v>
      </c>
    </row>
    <row r="2406" spans="1:34">
      <c r="A2406" s="37" t="s">
        <v>4851</v>
      </c>
      <c r="B2406" s="37" t="s">
        <v>515</v>
      </c>
      <c r="C2406" s="37" t="s">
        <v>2938</v>
      </c>
      <c r="D2406" s="38">
        <v>44927</v>
      </c>
      <c r="E2406" s="37" t="s">
        <v>111</v>
      </c>
      <c r="F2406" s="20">
        <v>50</v>
      </c>
      <c r="G2406" s="20">
        <v>0</v>
      </c>
      <c r="H2406" s="20">
        <v>50</v>
      </c>
      <c r="I2406" s="20">
        <v>0</v>
      </c>
      <c r="J2406" s="21">
        <f t="shared" si="645"/>
        <v>600</v>
      </c>
      <c r="K2406" s="40">
        <v>1697.73</v>
      </c>
      <c r="L2406" s="38"/>
      <c r="M2406" s="39"/>
      <c r="N2406" s="22"/>
      <c r="O2406" s="22"/>
      <c r="P2406" s="22"/>
      <c r="Q2406" s="22"/>
      <c r="R2406" s="39"/>
      <c r="S2406" s="40">
        <v>1697.73</v>
      </c>
      <c r="U2406" s="39"/>
      <c r="V2406" s="23">
        <v>45</v>
      </c>
      <c r="W2406" s="41">
        <v>20</v>
      </c>
      <c r="X2406" s="23">
        <f t="shared" si="650"/>
        <v>25</v>
      </c>
      <c r="Y2406" s="24">
        <f t="shared" si="651"/>
        <v>300</v>
      </c>
      <c r="Z2406" s="24">
        <f t="shared" si="658"/>
        <v>540</v>
      </c>
      <c r="AA2406" s="22">
        <f t="shared" si="659"/>
        <v>0</v>
      </c>
      <c r="AB2406" s="22">
        <f t="shared" si="663"/>
        <v>0</v>
      </c>
      <c r="AC2406" s="40">
        <v>1697.73</v>
      </c>
      <c r="AD2406" s="22">
        <f t="shared" si="653"/>
        <v>0</v>
      </c>
      <c r="AE2406" s="24"/>
      <c r="AF2406" s="4">
        <v>0</v>
      </c>
      <c r="AG2406" s="4">
        <v>0</v>
      </c>
      <c r="AH2406" s="4">
        <f t="shared" si="654"/>
        <v>0</v>
      </c>
    </row>
    <row r="2407" spans="1:34">
      <c r="A2407" s="37" t="s">
        <v>4852</v>
      </c>
      <c r="B2407" s="37" t="s">
        <v>515</v>
      </c>
      <c r="C2407" s="37" t="s">
        <v>3006</v>
      </c>
      <c r="D2407" s="38">
        <v>44927</v>
      </c>
      <c r="E2407" s="37" t="s">
        <v>111</v>
      </c>
      <c r="F2407" s="20">
        <v>50</v>
      </c>
      <c r="G2407" s="20">
        <v>0</v>
      </c>
      <c r="H2407" s="20">
        <v>50</v>
      </c>
      <c r="I2407" s="20">
        <v>0</v>
      </c>
      <c r="J2407" s="21">
        <f t="shared" si="645"/>
        <v>600</v>
      </c>
      <c r="K2407" s="40">
        <v>95</v>
      </c>
      <c r="L2407" s="38"/>
      <c r="M2407" s="39"/>
      <c r="N2407" s="22"/>
      <c r="O2407" s="22"/>
      <c r="P2407" s="22"/>
      <c r="Q2407" s="22"/>
      <c r="R2407" s="39"/>
      <c r="S2407" s="40">
        <v>95</v>
      </c>
      <c r="U2407" s="39"/>
      <c r="V2407" s="23">
        <v>45</v>
      </c>
      <c r="W2407" s="41">
        <v>20</v>
      </c>
      <c r="X2407" s="23">
        <f t="shared" si="650"/>
        <v>25</v>
      </c>
      <c r="Y2407" s="24">
        <f t="shared" si="651"/>
        <v>300</v>
      </c>
      <c r="Z2407" s="24">
        <f t="shared" si="658"/>
        <v>540</v>
      </c>
      <c r="AA2407" s="22">
        <f t="shared" si="659"/>
        <v>0</v>
      </c>
      <c r="AB2407" s="22">
        <f>+AA2407*1</f>
        <v>0</v>
      </c>
      <c r="AC2407" s="40">
        <v>95</v>
      </c>
      <c r="AD2407" s="22">
        <f t="shared" si="653"/>
        <v>0</v>
      </c>
      <c r="AE2407" s="24"/>
      <c r="AF2407" s="4">
        <v>0</v>
      </c>
      <c r="AG2407" s="4">
        <v>0</v>
      </c>
      <c r="AH2407" s="4">
        <f t="shared" si="654"/>
        <v>0</v>
      </c>
    </row>
    <row r="2408" spans="1:34">
      <c r="A2408" s="16" t="s">
        <v>4123</v>
      </c>
      <c r="K2408" s="35">
        <f>SUM(K1991:K2407)</f>
        <v>1152841.7300000002</v>
      </c>
      <c r="M2408" s="22">
        <v>591997.87</v>
      </c>
      <c r="N2408" s="22">
        <v>551098.64</v>
      </c>
      <c r="O2408" s="22">
        <f>SUM(O1991:O2407)</f>
        <v>566337.01000000024</v>
      </c>
      <c r="P2408" s="22">
        <f>SUM(P1991:P2407)</f>
        <v>15238.370000000004</v>
      </c>
      <c r="Q2408" s="22">
        <f>SUM(Q1991:Q2407)</f>
        <v>1912.9555714285718</v>
      </c>
      <c r="R2408" s="22">
        <f>SUM(R1991:R2407)</f>
        <v>7682.1222857142866</v>
      </c>
      <c r="S2408" s="35">
        <f>SUM(S1991:S2407)</f>
        <v>553161.73771428526</v>
      </c>
      <c r="U2408" s="22">
        <v>566337.01000000024</v>
      </c>
      <c r="W2408" s="42"/>
      <c r="X2408" s="3"/>
      <c r="Y2408" s="3"/>
      <c r="Z2408" s="3"/>
      <c r="AA2408" s="22">
        <f>SUM(AA1991:AA2407)</f>
        <v>3465.1577433885868</v>
      </c>
      <c r="AB2408" s="22">
        <f>SUM(AB1991:AB2407)</f>
        <v>37210.103161403757</v>
      </c>
      <c r="AC2408" s="22">
        <f>SUM(AC1991:AC2407)</f>
        <v>538106.44683859614</v>
      </c>
      <c r="AD2408" s="22">
        <f>SUM(AD1991:AD2407)</f>
        <v>-15059.020153467285</v>
      </c>
      <c r="AE2408" s="3"/>
      <c r="AF2408" s="4">
        <f>SUM(AF1991:AF2407)+1</f>
        <v>37211.103161403757</v>
      </c>
      <c r="AG2408" s="4">
        <f t="shared" ref="AG2408" si="664">SUM(AG1991:AG2407)</f>
        <v>765.68000000000006</v>
      </c>
      <c r="AH2408" s="4">
        <f>SUM(AH1991:AH2407)+1</f>
        <v>37976.78316140375</v>
      </c>
    </row>
    <row r="2409" spans="1:34">
      <c r="A2409" s="16" t="s">
        <v>69</v>
      </c>
      <c r="K2409" s="22">
        <v>0</v>
      </c>
      <c r="M2409" s="22">
        <v>0</v>
      </c>
      <c r="N2409" s="22">
        <v>0</v>
      </c>
      <c r="O2409" s="22"/>
      <c r="P2409" s="22"/>
      <c r="Q2409" s="22"/>
      <c r="R2409" s="22"/>
      <c r="S2409" s="22"/>
      <c r="U2409" s="22"/>
      <c r="W2409" s="42"/>
      <c r="X2409" s="3"/>
      <c r="Y2409" s="3"/>
      <c r="Z2409" s="3"/>
      <c r="AA2409" s="22"/>
      <c r="AB2409" s="22"/>
      <c r="AC2409" s="22"/>
      <c r="AD2409" s="22"/>
      <c r="AE2409" s="3"/>
      <c r="AF2409" s="4"/>
      <c r="AG2409" s="4"/>
      <c r="AH2409" s="4"/>
    </row>
    <row r="2410" spans="1:34">
      <c r="A2410" s="16" t="s">
        <v>70</v>
      </c>
      <c r="W2410" s="42"/>
      <c r="X2410" s="3"/>
      <c r="Y2410" s="3"/>
      <c r="Z2410" s="3"/>
      <c r="AB2410" s="4"/>
      <c r="AC2410" s="4"/>
      <c r="AD2410" s="4"/>
      <c r="AE2410" s="3"/>
      <c r="AF2410" s="4"/>
      <c r="AG2410" s="4"/>
      <c r="AH2410" s="4"/>
    </row>
    <row r="2411" spans="1:34">
      <c r="A2411" s="16" t="s">
        <v>71</v>
      </c>
      <c r="K2411" s="22">
        <f>+K2408</f>
        <v>1152841.7300000002</v>
      </c>
      <c r="M2411" s="22">
        <v>591997.87</v>
      </c>
      <c r="N2411" s="22">
        <v>551098.64</v>
      </c>
      <c r="O2411" s="22"/>
      <c r="P2411" s="22"/>
      <c r="Q2411" s="22"/>
      <c r="R2411" s="22"/>
      <c r="S2411" s="22"/>
      <c r="U2411" s="22"/>
      <c r="W2411" s="42"/>
      <c r="X2411" s="3"/>
      <c r="Y2411" s="3"/>
      <c r="Z2411" s="3"/>
      <c r="AA2411" s="22"/>
      <c r="AB2411" s="22"/>
      <c r="AC2411" s="22"/>
      <c r="AD2411" s="22"/>
      <c r="AE2411" s="3"/>
      <c r="AF2411" s="4"/>
      <c r="AG2411" s="4"/>
      <c r="AH2411" s="4"/>
    </row>
    <row r="2412" spans="1:34">
      <c r="A2412" s="16" t="s">
        <v>4853</v>
      </c>
      <c r="W2412" s="42"/>
      <c r="X2412" s="3"/>
      <c r="Y2412" s="3"/>
      <c r="Z2412" s="3"/>
      <c r="AB2412" s="4"/>
      <c r="AC2412" s="4"/>
      <c r="AD2412" s="4"/>
      <c r="AE2412" s="3"/>
      <c r="AF2412" s="4"/>
      <c r="AG2412" s="4"/>
      <c r="AH2412" s="4"/>
    </row>
    <row r="2413" spans="1:34">
      <c r="A2413" s="16" t="s">
        <v>73</v>
      </c>
      <c r="W2413" s="42"/>
      <c r="X2413" s="3"/>
      <c r="Y2413" s="3"/>
      <c r="Z2413" s="3"/>
      <c r="AB2413" s="4"/>
      <c r="AC2413" s="4"/>
      <c r="AD2413" s="4"/>
      <c r="AE2413" s="3"/>
      <c r="AF2413" s="4"/>
      <c r="AG2413" s="4"/>
      <c r="AH2413" s="4"/>
    </row>
    <row r="2414" spans="1:34">
      <c r="A2414" s="16" t="s">
        <v>4854</v>
      </c>
      <c r="W2414" s="42"/>
      <c r="X2414" s="3"/>
      <c r="Y2414" s="3"/>
      <c r="Z2414" s="3"/>
      <c r="AB2414" s="4"/>
      <c r="AC2414" s="4"/>
      <c r="AD2414" s="4"/>
      <c r="AE2414" s="3"/>
      <c r="AF2414" s="4"/>
      <c r="AG2414" s="4"/>
      <c r="AH2414" s="4"/>
    </row>
    <row r="2415" spans="1:34">
      <c r="A2415" s="16" t="s">
        <v>4855</v>
      </c>
      <c r="B2415" s="16" t="s">
        <v>4856</v>
      </c>
      <c r="C2415" s="16" t="s">
        <v>4857</v>
      </c>
      <c r="D2415" s="19">
        <v>27576</v>
      </c>
      <c r="E2415" s="16" t="s">
        <v>111</v>
      </c>
      <c r="F2415" s="20">
        <v>50</v>
      </c>
      <c r="G2415" s="20">
        <v>0</v>
      </c>
      <c r="H2415" s="20">
        <v>2</v>
      </c>
      <c r="I2415" s="20">
        <v>10</v>
      </c>
      <c r="J2415" s="21">
        <f t="shared" ref="J2415:J2445" si="665">(H2415*12)+I2415</f>
        <v>34</v>
      </c>
      <c r="K2415" s="22">
        <v>9162.23</v>
      </c>
      <c r="L2415" s="19">
        <v>44804</v>
      </c>
      <c r="M2415" s="22">
        <v>8808.84</v>
      </c>
      <c r="N2415" s="22">
        <v>353.39</v>
      </c>
      <c r="O2415" s="22">
        <f t="shared" ref="O2415:O2445" si="666">+N2415+P2415</f>
        <v>475.54999999999995</v>
      </c>
      <c r="P2415" s="22">
        <v>122.16</v>
      </c>
      <c r="Q2415" s="22">
        <f t="shared" ref="Q2415:Q2445" si="667">+P2415/8</f>
        <v>15.27</v>
      </c>
      <c r="R2415" s="22">
        <f t="shared" ref="R2415:R2445" si="668">+Q2415*4</f>
        <v>61.08</v>
      </c>
      <c r="S2415" s="22">
        <f t="shared" ref="S2415:S2445" si="669">+O2415-P2415-R2415</f>
        <v>292.31</v>
      </c>
      <c r="U2415" s="22">
        <v>475.54999999999995</v>
      </c>
      <c r="V2415" s="23">
        <v>50</v>
      </c>
      <c r="W2415" s="41">
        <v>50</v>
      </c>
      <c r="X2415" s="23">
        <f t="shared" ref="X2415:X2445" si="670">+V2415-W2415</f>
        <v>0</v>
      </c>
      <c r="Y2415" s="24">
        <f t="shared" ref="Y2415:Y2445" si="671">+X2415*12</f>
        <v>0</v>
      </c>
      <c r="Z2415" s="24">
        <f>+J2415+Y2415+8</f>
        <v>42</v>
      </c>
      <c r="AA2415" s="22">
        <f>+U2415/Z2415</f>
        <v>11.322619047619046</v>
      </c>
      <c r="AB2415" s="22">
        <f>122+61</f>
        <v>183</v>
      </c>
      <c r="AC2415" s="22">
        <f>+U2415-AB2415</f>
        <v>292.54999999999995</v>
      </c>
      <c r="AD2415" s="22">
        <f t="shared" ref="AD2415:AD2445" si="672">+AC2415-S2415</f>
        <v>0.23999999999995225</v>
      </c>
      <c r="AE2415" s="24"/>
      <c r="AF2415" s="4">
        <v>183</v>
      </c>
      <c r="AG2415" s="4">
        <v>0</v>
      </c>
      <c r="AH2415" s="4">
        <f t="shared" ref="AH2415:AH2445" si="673">+AF2415+AG2415</f>
        <v>183</v>
      </c>
    </row>
    <row r="2416" spans="1:34">
      <c r="A2416" s="16" t="s">
        <v>4858</v>
      </c>
      <c r="B2416" s="16" t="s">
        <v>4859</v>
      </c>
      <c r="C2416" s="16" t="s">
        <v>4857</v>
      </c>
      <c r="D2416" s="19">
        <v>29037</v>
      </c>
      <c r="E2416" s="16" t="s">
        <v>111</v>
      </c>
      <c r="F2416" s="20">
        <v>50</v>
      </c>
      <c r="G2416" s="20">
        <v>0</v>
      </c>
      <c r="H2416" s="20">
        <v>6</v>
      </c>
      <c r="I2416" s="20">
        <v>10</v>
      </c>
      <c r="J2416" s="21">
        <f t="shared" si="665"/>
        <v>82</v>
      </c>
      <c r="K2416" s="22">
        <v>938.45</v>
      </c>
      <c r="L2416" s="19">
        <v>44804</v>
      </c>
      <c r="M2416" s="22">
        <v>810.24</v>
      </c>
      <c r="N2416" s="22">
        <v>128.21</v>
      </c>
      <c r="O2416" s="22">
        <f t="shared" si="666"/>
        <v>140.72</v>
      </c>
      <c r="P2416" s="22">
        <v>12.51</v>
      </c>
      <c r="Q2416" s="22">
        <f t="shared" si="667"/>
        <v>1.56375</v>
      </c>
      <c r="R2416" s="22">
        <f t="shared" si="668"/>
        <v>6.2549999999999999</v>
      </c>
      <c r="S2416" s="22">
        <f t="shared" si="669"/>
        <v>121.95500000000001</v>
      </c>
      <c r="U2416" s="22">
        <v>140.72</v>
      </c>
      <c r="V2416" s="23">
        <v>50</v>
      </c>
      <c r="W2416" s="41">
        <v>50</v>
      </c>
      <c r="X2416" s="23">
        <f t="shared" si="670"/>
        <v>0</v>
      </c>
      <c r="Y2416" s="24">
        <f t="shared" si="671"/>
        <v>0</v>
      </c>
      <c r="Z2416" s="24">
        <f t="shared" ref="Z2416:Z2445" si="674">+J2416+Y2416+8</f>
        <v>90</v>
      </c>
      <c r="AA2416" s="22">
        <f t="shared" ref="AA2416:AA2445" si="675">+U2416/Z2416</f>
        <v>1.5635555555555556</v>
      </c>
      <c r="AB2416" s="22">
        <f t="shared" ref="AB2416:AB2445" si="676">+AA2416*12</f>
        <v>18.762666666666668</v>
      </c>
      <c r="AC2416" s="22">
        <f t="shared" ref="AC2416:AC2445" si="677">+U2416-AB2416</f>
        <v>121.95733333333334</v>
      </c>
      <c r="AD2416" s="22">
        <f t="shared" si="672"/>
        <v>2.3333333333255268E-3</v>
      </c>
      <c r="AE2416" s="24"/>
      <c r="AF2416" s="4">
        <v>18.762666666666668</v>
      </c>
      <c r="AG2416" s="4">
        <v>0</v>
      </c>
      <c r="AH2416" s="4">
        <f t="shared" si="673"/>
        <v>18.762666666666668</v>
      </c>
    </row>
    <row r="2417" spans="1:34">
      <c r="A2417" s="16" t="s">
        <v>4860</v>
      </c>
      <c r="B2417" s="16" t="s">
        <v>4861</v>
      </c>
      <c r="C2417" s="16" t="s">
        <v>4857</v>
      </c>
      <c r="D2417" s="19">
        <v>31959</v>
      </c>
      <c r="E2417" s="16" t="s">
        <v>111</v>
      </c>
      <c r="F2417" s="20">
        <v>50</v>
      </c>
      <c r="G2417" s="20">
        <v>0</v>
      </c>
      <c r="H2417" s="20">
        <v>14</v>
      </c>
      <c r="I2417" s="20">
        <v>10</v>
      </c>
      <c r="J2417" s="21">
        <f t="shared" si="665"/>
        <v>178</v>
      </c>
      <c r="K2417" s="22">
        <v>1975</v>
      </c>
      <c r="L2417" s="19">
        <v>44804</v>
      </c>
      <c r="M2417" s="22">
        <v>1389.06</v>
      </c>
      <c r="N2417" s="22">
        <v>585.94000000000005</v>
      </c>
      <c r="O2417" s="22">
        <f t="shared" si="666"/>
        <v>612.2700000000001</v>
      </c>
      <c r="P2417" s="22">
        <v>26.33</v>
      </c>
      <c r="Q2417" s="22">
        <f t="shared" si="667"/>
        <v>3.2912499999999998</v>
      </c>
      <c r="R2417" s="22">
        <f t="shared" si="668"/>
        <v>13.164999999999999</v>
      </c>
      <c r="S2417" s="22">
        <f t="shared" si="669"/>
        <v>572.77500000000009</v>
      </c>
      <c r="U2417" s="22">
        <v>612.2700000000001</v>
      </c>
      <c r="V2417" s="23">
        <v>50</v>
      </c>
      <c r="W2417" s="41">
        <v>50</v>
      </c>
      <c r="X2417" s="23">
        <f t="shared" si="670"/>
        <v>0</v>
      </c>
      <c r="Y2417" s="24">
        <f t="shared" si="671"/>
        <v>0</v>
      </c>
      <c r="Z2417" s="24">
        <f t="shared" si="674"/>
        <v>186</v>
      </c>
      <c r="AA2417" s="22">
        <f t="shared" si="675"/>
        <v>3.2917741935483877</v>
      </c>
      <c r="AB2417" s="22">
        <f t="shared" si="676"/>
        <v>39.501290322580651</v>
      </c>
      <c r="AC2417" s="22">
        <f t="shared" si="677"/>
        <v>572.76870967741945</v>
      </c>
      <c r="AD2417" s="22">
        <f t="shared" si="672"/>
        <v>-6.2903225806394403E-3</v>
      </c>
      <c r="AE2417" s="24"/>
      <c r="AF2417" s="4">
        <v>39.501290322580651</v>
      </c>
      <c r="AG2417" s="4">
        <v>0</v>
      </c>
      <c r="AH2417" s="4">
        <f t="shared" si="673"/>
        <v>39.501290322580651</v>
      </c>
    </row>
    <row r="2418" spans="1:34">
      <c r="A2418" s="16" t="s">
        <v>4862</v>
      </c>
      <c r="B2418" s="16" t="s">
        <v>4863</v>
      </c>
      <c r="C2418" s="16" t="s">
        <v>4857</v>
      </c>
      <c r="D2418" s="19">
        <v>32325</v>
      </c>
      <c r="E2418" s="16" t="s">
        <v>111</v>
      </c>
      <c r="F2418" s="20">
        <v>50</v>
      </c>
      <c r="G2418" s="20">
        <v>0</v>
      </c>
      <c r="H2418" s="20">
        <v>15</v>
      </c>
      <c r="I2418" s="20">
        <v>10</v>
      </c>
      <c r="J2418" s="21">
        <f t="shared" si="665"/>
        <v>190</v>
      </c>
      <c r="K2418" s="22">
        <v>1069.25</v>
      </c>
      <c r="L2418" s="19">
        <v>44804</v>
      </c>
      <c r="M2418" s="22">
        <v>730.8</v>
      </c>
      <c r="N2418" s="22">
        <v>338.45</v>
      </c>
      <c r="O2418" s="22">
        <f t="shared" si="666"/>
        <v>352.71</v>
      </c>
      <c r="P2418" s="22">
        <v>14.26</v>
      </c>
      <c r="Q2418" s="22">
        <f t="shared" si="667"/>
        <v>1.7825</v>
      </c>
      <c r="R2418" s="22">
        <f t="shared" si="668"/>
        <v>7.13</v>
      </c>
      <c r="S2418" s="22">
        <f t="shared" si="669"/>
        <v>331.32</v>
      </c>
      <c r="U2418" s="22">
        <v>352.71</v>
      </c>
      <c r="V2418" s="23">
        <v>50</v>
      </c>
      <c r="W2418" s="41">
        <v>50</v>
      </c>
      <c r="X2418" s="23">
        <f t="shared" si="670"/>
        <v>0</v>
      </c>
      <c r="Y2418" s="24">
        <f t="shared" si="671"/>
        <v>0</v>
      </c>
      <c r="Z2418" s="24">
        <f t="shared" si="674"/>
        <v>198</v>
      </c>
      <c r="AA2418" s="22">
        <f t="shared" si="675"/>
        <v>1.7813636363636363</v>
      </c>
      <c r="AB2418" s="22">
        <f t="shared" si="676"/>
        <v>21.376363636363635</v>
      </c>
      <c r="AC2418" s="22">
        <f t="shared" si="677"/>
        <v>331.33363636363634</v>
      </c>
      <c r="AD2418" s="22">
        <f t="shared" si="672"/>
        <v>1.3636363636351234E-2</v>
      </c>
      <c r="AE2418" s="24"/>
      <c r="AF2418" s="4">
        <v>21.376363636363635</v>
      </c>
      <c r="AG2418" s="4">
        <v>0</v>
      </c>
      <c r="AH2418" s="4">
        <f t="shared" si="673"/>
        <v>21.376363636363635</v>
      </c>
    </row>
    <row r="2419" spans="1:34">
      <c r="A2419" s="16" t="s">
        <v>4864</v>
      </c>
      <c r="B2419" s="16" t="s">
        <v>4865</v>
      </c>
      <c r="C2419" s="16" t="s">
        <v>4857</v>
      </c>
      <c r="D2419" s="19">
        <v>33055</v>
      </c>
      <c r="E2419" s="16" t="s">
        <v>111</v>
      </c>
      <c r="F2419" s="20">
        <v>50</v>
      </c>
      <c r="G2419" s="20">
        <v>0</v>
      </c>
      <c r="H2419" s="20">
        <v>17</v>
      </c>
      <c r="I2419" s="20">
        <v>10</v>
      </c>
      <c r="J2419" s="21">
        <f t="shared" si="665"/>
        <v>214</v>
      </c>
      <c r="K2419" s="22">
        <v>13360</v>
      </c>
      <c r="L2419" s="19">
        <v>44804</v>
      </c>
      <c r="M2419" s="22">
        <v>8594.94</v>
      </c>
      <c r="N2419" s="22">
        <v>4765.0600000000004</v>
      </c>
      <c r="O2419" s="22">
        <f t="shared" si="666"/>
        <v>4943.1900000000005</v>
      </c>
      <c r="P2419" s="22">
        <v>178.13</v>
      </c>
      <c r="Q2419" s="22">
        <f t="shared" si="667"/>
        <v>22.266249999999999</v>
      </c>
      <c r="R2419" s="22">
        <f t="shared" si="668"/>
        <v>89.064999999999998</v>
      </c>
      <c r="S2419" s="22">
        <f t="shared" si="669"/>
        <v>4675.9950000000008</v>
      </c>
      <c r="U2419" s="22">
        <v>4943.1900000000005</v>
      </c>
      <c r="V2419" s="23">
        <v>50</v>
      </c>
      <c r="W2419" s="41">
        <v>50</v>
      </c>
      <c r="X2419" s="23">
        <f t="shared" si="670"/>
        <v>0</v>
      </c>
      <c r="Y2419" s="24">
        <f t="shared" si="671"/>
        <v>0</v>
      </c>
      <c r="Z2419" s="24">
        <f t="shared" si="674"/>
        <v>222</v>
      </c>
      <c r="AA2419" s="22">
        <f t="shared" si="675"/>
        <v>22.266621621621624</v>
      </c>
      <c r="AB2419" s="22">
        <f t="shared" si="676"/>
        <v>267.19945945945949</v>
      </c>
      <c r="AC2419" s="22">
        <f t="shared" si="677"/>
        <v>4675.9905405405407</v>
      </c>
      <c r="AD2419" s="22">
        <f t="shared" si="672"/>
        <v>-4.4594594601221615E-3</v>
      </c>
      <c r="AE2419" s="24"/>
      <c r="AF2419" s="4">
        <v>267.19945945945949</v>
      </c>
      <c r="AG2419" s="4">
        <v>0</v>
      </c>
      <c r="AH2419" s="4">
        <f t="shared" si="673"/>
        <v>267.19945945945949</v>
      </c>
    </row>
    <row r="2420" spans="1:34">
      <c r="A2420" s="16" t="s">
        <v>4866</v>
      </c>
      <c r="B2420" s="16" t="s">
        <v>4867</v>
      </c>
      <c r="C2420" s="16" t="s">
        <v>4868</v>
      </c>
      <c r="D2420" s="19">
        <v>34150</v>
      </c>
      <c r="E2420" s="16" t="s">
        <v>111</v>
      </c>
      <c r="F2420" s="20">
        <v>50</v>
      </c>
      <c r="G2420" s="20">
        <v>0</v>
      </c>
      <c r="H2420" s="20">
        <v>20</v>
      </c>
      <c r="I2420" s="20">
        <v>10</v>
      </c>
      <c r="J2420" s="21">
        <f t="shared" si="665"/>
        <v>250</v>
      </c>
      <c r="K2420" s="22">
        <v>588.33000000000004</v>
      </c>
      <c r="L2420" s="19">
        <v>44804</v>
      </c>
      <c r="M2420" s="22">
        <v>337.38</v>
      </c>
      <c r="N2420" s="22">
        <v>250.95</v>
      </c>
      <c r="O2420" s="22">
        <f t="shared" si="666"/>
        <v>258.78999999999996</v>
      </c>
      <c r="P2420" s="22">
        <v>7.84</v>
      </c>
      <c r="Q2420" s="22">
        <f t="shared" si="667"/>
        <v>0.98</v>
      </c>
      <c r="R2420" s="22">
        <f t="shared" si="668"/>
        <v>3.92</v>
      </c>
      <c r="S2420" s="22">
        <f t="shared" si="669"/>
        <v>247.02999999999997</v>
      </c>
      <c r="U2420" s="22">
        <v>258.78999999999996</v>
      </c>
      <c r="V2420" s="23">
        <v>50</v>
      </c>
      <c r="W2420" s="41">
        <v>50</v>
      </c>
      <c r="X2420" s="23">
        <f t="shared" si="670"/>
        <v>0</v>
      </c>
      <c r="Y2420" s="24">
        <f t="shared" si="671"/>
        <v>0</v>
      </c>
      <c r="Z2420" s="24">
        <f t="shared" si="674"/>
        <v>258</v>
      </c>
      <c r="AA2420" s="22">
        <f t="shared" si="675"/>
        <v>1.0030620155038759</v>
      </c>
      <c r="AB2420" s="22">
        <f t="shared" si="676"/>
        <v>12.03674418604651</v>
      </c>
      <c r="AC2420" s="22">
        <f t="shared" si="677"/>
        <v>246.75325581395344</v>
      </c>
      <c r="AD2420" s="22">
        <f t="shared" si="672"/>
        <v>-0.27674418604652828</v>
      </c>
      <c r="AE2420" s="24"/>
      <c r="AF2420" s="4">
        <v>12.03674418604651</v>
      </c>
      <c r="AG2420" s="4">
        <v>0</v>
      </c>
      <c r="AH2420" s="4">
        <f t="shared" si="673"/>
        <v>12.03674418604651</v>
      </c>
    </row>
    <row r="2421" spans="1:34">
      <c r="A2421" s="16" t="s">
        <v>4869</v>
      </c>
      <c r="B2421" s="16" t="s">
        <v>4870</v>
      </c>
      <c r="C2421" s="16" t="s">
        <v>4871</v>
      </c>
      <c r="D2421" s="19">
        <v>34880</v>
      </c>
      <c r="E2421" s="16" t="s">
        <v>111</v>
      </c>
      <c r="F2421" s="20">
        <v>50</v>
      </c>
      <c r="G2421" s="20">
        <v>0</v>
      </c>
      <c r="H2421" s="20">
        <v>22</v>
      </c>
      <c r="I2421" s="20">
        <v>10</v>
      </c>
      <c r="J2421" s="21">
        <f t="shared" si="665"/>
        <v>274</v>
      </c>
      <c r="K2421" s="22">
        <v>10913.24</v>
      </c>
      <c r="L2421" s="19">
        <v>44804</v>
      </c>
      <c r="M2421" s="22">
        <v>5820.51</v>
      </c>
      <c r="N2421" s="22">
        <v>5092.7299999999996</v>
      </c>
      <c r="O2421" s="22">
        <f t="shared" si="666"/>
        <v>5238.24</v>
      </c>
      <c r="P2421" s="22">
        <v>145.51</v>
      </c>
      <c r="Q2421" s="22">
        <f t="shared" si="667"/>
        <v>18.188749999999999</v>
      </c>
      <c r="R2421" s="22">
        <f t="shared" si="668"/>
        <v>72.754999999999995</v>
      </c>
      <c r="S2421" s="22">
        <f t="shared" si="669"/>
        <v>5019.9749999999995</v>
      </c>
      <c r="U2421" s="22">
        <v>5238.24</v>
      </c>
      <c r="V2421" s="23">
        <v>50</v>
      </c>
      <c r="W2421" s="41">
        <v>50</v>
      </c>
      <c r="X2421" s="23">
        <f t="shared" si="670"/>
        <v>0</v>
      </c>
      <c r="Y2421" s="24">
        <f t="shared" si="671"/>
        <v>0</v>
      </c>
      <c r="Z2421" s="24">
        <f t="shared" si="674"/>
        <v>282</v>
      </c>
      <c r="AA2421" s="22">
        <f t="shared" si="675"/>
        <v>18.57531914893617</v>
      </c>
      <c r="AB2421" s="22">
        <f t="shared" si="676"/>
        <v>222.90382978723403</v>
      </c>
      <c r="AC2421" s="22">
        <f t="shared" si="677"/>
        <v>5015.3361702127659</v>
      </c>
      <c r="AD2421" s="22">
        <f t="shared" si="672"/>
        <v>-4.6388297872335897</v>
      </c>
      <c r="AE2421" s="24"/>
      <c r="AF2421" s="4">
        <v>222.90382978723403</v>
      </c>
      <c r="AG2421" s="4">
        <v>0</v>
      </c>
      <c r="AH2421" s="4">
        <f t="shared" si="673"/>
        <v>222.90382978723403</v>
      </c>
    </row>
    <row r="2422" spans="1:34">
      <c r="A2422" s="16" t="s">
        <v>4872</v>
      </c>
      <c r="B2422" s="16" t="s">
        <v>4873</v>
      </c>
      <c r="C2422" s="16" t="s">
        <v>4874</v>
      </c>
      <c r="D2422" s="19">
        <v>34880</v>
      </c>
      <c r="E2422" s="16" t="s">
        <v>111</v>
      </c>
      <c r="F2422" s="20">
        <v>50</v>
      </c>
      <c r="G2422" s="20">
        <v>0</v>
      </c>
      <c r="H2422" s="20">
        <v>22</v>
      </c>
      <c r="I2422" s="20">
        <v>10</v>
      </c>
      <c r="J2422" s="21">
        <f t="shared" si="665"/>
        <v>274</v>
      </c>
      <c r="K2422" s="22">
        <v>1586.09</v>
      </c>
      <c r="L2422" s="19">
        <v>44804</v>
      </c>
      <c r="M2422" s="22">
        <v>845.86</v>
      </c>
      <c r="N2422" s="22">
        <v>740.23</v>
      </c>
      <c r="O2422" s="22">
        <f t="shared" si="666"/>
        <v>761.37</v>
      </c>
      <c r="P2422" s="22">
        <v>21.14</v>
      </c>
      <c r="Q2422" s="22">
        <f t="shared" si="667"/>
        <v>2.6425000000000001</v>
      </c>
      <c r="R2422" s="22">
        <f t="shared" si="668"/>
        <v>10.57</v>
      </c>
      <c r="S2422" s="22">
        <f t="shared" si="669"/>
        <v>729.66</v>
      </c>
      <c r="U2422" s="22">
        <v>761.37</v>
      </c>
      <c r="V2422" s="23">
        <v>50</v>
      </c>
      <c r="W2422" s="41">
        <v>50</v>
      </c>
      <c r="X2422" s="23">
        <f t="shared" si="670"/>
        <v>0</v>
      </c>
      <c r="Y2422" s="24">
        <f t="shared" si="671"/>
        <v>0</v>
      </c>
      <c r="Z2422" s="24">
        <f t="shared" si="674"/>
        <v>282</v>
      </c>
      <c r="AA2422" s="22">
        <f t="shared" si="675"/>
        <v>2.6998936170212766</v>
      </c>
      <c r="AB2422" s="22">
        <f t="shared" si="676"/>
        <v>32.398723404255321</v>
      </c>
      <c r="AC2422" s="22">
        <f t="shared" si="677"/>
        <v>728.97127659574471</v>
      </c>
      <c r="AD2422" s="22">
        <f t="shared" si="672"/>
        <v>-0.68872340425525636</v>
      </c>
      <c r="AE2422" s="24"/>
      <c r="AF2422" s="4">
        <v>32.398723404255321</v>
      </c>
      <c r="AG2422" s="4">
        <v>0</v>
      </c>
      <c r="AH2422" s="4">
        <f t="shared" si="673"/>
        <v>32.398723404255321</v>
      </c>
    </row>
    <row r="2423" spans="1:34">
      <c r="A2423" s="16" t="s">
        <v>4875</v>
      </c>
      <c r="B2423" s="16" t="s">
        <v>4876</v>
      </c>
      <c r="C2423" s="16" t="s">
        <v>4868</v>
      </c>
      <c r="D2423" s="19">
        <v>29220</v>
      </c>
      <c r="E2423" s="16" t="s">
        <v>111</v>
      </c>
      <c r="F2423" s="20">
        <v>50</v>
      </c>
      <c r="G2423" s="20">
        <v>0</v>
      </c>
      <c r="H2423" s="20">
        <v>7</v>
      </c>
      <c r="I2423" s="20">
        <v>4</v>
      </c>
      <c r="J2423" s="21">
        <f t="shared" si="665"/>
        <v>88</v>
      </c>
      <c r="K2423" s="22">
        <v>2560</v>
      </c>
      <c r="L2423" s="19">
        <v>44804</v>
      </c>
      <c r="M2423" s="22">
        <v>2184.54</v>
      </c>
      <c r="N2423" s="22">
        <v>375.46</v>
      </c>
      <c r="O2423" s="22">
        <f t="shared" si="666"/>
        <v>409.59</v>
      </c>
      <c r="P2423" s="22">
        <v>34.130000000000003</v>
      </c>
      <c r="Q2423" s="22">
        <f t="shared" si="667"/>
        <v>4.2662500000000003</v>
      </c>
      <c r="R2423" s="22">
        <f t="shared" si="668"/>
        <v>17.065000000000001</v>
      </c>
      <c r="S2423" s="22">
        <f t="shared" si="669"/>
        <v>358.39499999999998</v>
      </c>
      <c r="U2423" s="22">
        <v>409.59</v>
      </c>
      <c r="V2423" s="23">
        <v>50</v>
      </c>
      <c r="W2423" s="41">
        <v>50</v>
      </c>
      <c r="X2423" s="23">
        <f t="shared" si="670"/>
        <v>0</v>
      </c>
      <c r="Y2423" s="24">
        <f t="shared" si="671"/>
        <v>0</v>
      </c>
      <c r="Z2423" s="24">
        <f t="shared" si="674"/>
        <v>96</v>
      </c>
      <c r="AA2423" s="22">
        <f t="shared" si="675"/>
        <v>4.2665625</v>
      </c>
      <c r="AB2423" s="22">
        <f t="shared" si="676"/>
        <v>51.198750000000004</v>
      </c>
      <c r="AC2423" s="22">
        <f t="shared" si="677"/>
        <v>358.39124999999996</v>
      </c>
      <c r="AD2423" s="22">
        <f t="shared" si="672"/>
        <v>-3.7500000000250111E-3</v>
      </c>
      <c r="AE2423" s="24"/>
      <c r="AF2423" s="4">
        <v>51.198750000000004</v>
      </c>
      <c r="AG2423" s="4">
        <v>0</v>
      </c>
      <c r="AH2423" s="4">
        <f t="shared" si="673"/>
        <v>51.198750000000004</v>
      </c>
    </row>
    <row r="2424" spans="1:34">
      <c r="A2424" s="16" t="s">
        <v>4877</v>
      </c>
      <c r="B2424" s="16" t="s">
        <v>4878</v>
      </c>
      <c r="C2424" s="16" t="s">
        <v>4871</v>
      </c>
      <c r="D2424" s="19">
        <v>35976</v>
      </c>
      <c r="E2424" s="16" t="s">
        <v>111</v>
      </c>
      <c r="F2424" s="20">
        <v>50</v>
      </c>
      <c r="G2424" s="20">
        <v>0</v>
      </c>
      <c r="H2424" s="20">
        <v>25</v>
      </c>
      <c r="I2424" s="20">
        <v>10</v>
      </c>
      <c r="J2424" s="21">
        <f t="shared" si="665"/>
        <v>310</v>
      </c>
      <c r="K2424" s="22">
        <v>6274.82</v>
      </c>
      <c r="L2424" s="19">
        <v>44804</v>
      </c>
      <c r="M2424" s="22">
        <v>2970.17</v>
      </c>
      <c r="N2424" s="22">
        <v>3304.65</v>
      </c>
      <c r="O2424" s="22">
        <f t="shared" si="666"/>
        <v>3388.31</v>
      </c>
      <c r="P2424" s="22">
        <v>83.66</v>
      </c>
      <c r="Q2424" s="22">
        <f t="shared" si="667"/>
        <v>10.4575</v>
      </c>
      <c r="R2424" s="22">
        <f t="shared" si="668"/>
        <v>41.83</v>
      </c>
      <c r="S2424" s="22">
        <f t="shared" si="669"/>
        <v>3262.82</v>
      </c>
      <c r="U2424" s="22">
        <v>3388.31</v>
      </c>
      <c r="V2424" s="23">
        <v>50</v>
      </c>
      <c r="W2424" s="41">
        <v>50</v>
      </c>
      <c r="X2424" s="23">
        <f t="shared" si="670"/>
        <v>0</v>
      </c>
      <c r="Y2424" s="24">
        <f t="shared" si="671"/>
        <v>0</v>
      </c>
      <c r="Z2424" s="24">
        <f t="shared" si="674"/>
        <v>318</v>
      </c>
      <c r="AA2424" s="22">
        <f t="shared" si="675"/>
        <v>10.655062893081761</v>
      </c>
      <c r="AB2424" s="22">
        <f t="shared" si="676"/>
        <v>127.86075471698112</v>
      </c>
      <c r="AC2424" s="22">
        <f t="shared" si="677"/>
        <v>3260.4492452830186</v>
      </c>
      <c r="AD2424" s="22">
        <f t="shared" si="672"/>
        <v>-2.3707547169815371</v>
      </c>
      <c r="AE2424" s="24"/>
      <c r="AF2424" s="4">
        <v>127.86075471698112</v>
      </c>
      <c r="AG2424" s="4">
        <v>0</v>
      </c>
      <c r="AH2424" s="4">
        <f t="shared" si="673"/>
        <v>127.86075471698112</v>
      </c>
    </row>
    <row r="2425" spans="1:34">
      <c r="A2425" s="16" t="s">
        <v>4879</v>
      </c>
      <c r="B2425" s="16" t="s">
        <v>4880</v>
      </c>
      <c r="C2425" s="16" t="s">
        <v>4874</v>
      </c>
      <c r="D2425" s="19">
        <v>35976</v>
      </c>
      <c r="E2425" s="16" t="s">
        <v>111</v>
      </c>
      <c r="F2425" s="20">
        <v>50</v>
      </c>
      <c r="G2425" s="20">
        <v>0</v>
      </c>
      <c r="H2425" s="20">
        <v>25</v>
      </c>
      <c r="I2425" s="20">
        <v>10</v>
      </c>
      <c r="J2425" s="21">
        <f t="shared" si="665"/>
        <v>310</v>
      </c>
      <c r="K2425" s="22">
        <v>1177.72</v>
      </c>
      <c r="L2425" s="19">
        <v>44804</v>
      </c>
      <c r="M2425" s="22">
        <v>557.57000000000005</v>
      </c>
      <c r="N2425" s="22">
        <v>620.15</v>
      </c>
      <c r="O2425" s="22">
        <f t="shared" si="666"/>
        <v>635.85</v>
      </c>
      <c r="P2425" s="22">
        <v>15.7</v>
      </c>
      <c r="Q2425" s="22">
        <f t="shared" si="667"/>
        <v>1.9624999999999999</v>
      </c>
      <c r="R2425" s="22">
        <f t="shared" si="668"/>
        <v>7.85</v>
      </c>
      <c r="S2425" s="22">
        <f t="shared" si="669"/>
        <v>612.29999999999995</v>
      </c>
      <c r="U2425" s="22">
        <v>635.85</v>
      </c>
      <c r="V2425" s="23">
        <v>50</v>
      </c>
      <c r="W2425" s="41">
        <v>50</v>
      </c>
      <c r="X2425" s="23">
        <f t="shared" si="670"/>
        <v>0</v>
      </c>
      <c r="Y2425" s="24">
        <f t="shared" si="671"/>
        <v>0</v>
      </c>
      <c r="Z2425" s="24">
        <f t="shared" si="674"/>
        <v>318</v>
      </c>
      <c r="AA2425" s="22">
        <f t="shared" si="675"/>
        <v>1.9995283018867924</v>
      </c>
      <c r="AB2425" s="22">
        <f t="shared" si="676"/>
        <v>23.994339622641508</v>
      </c>
      <c r="AC2425" s="22">
        <f t="shared" si="677"/>
        <v>611.8556603773585</v>
      </c>
      <c r="AD2425" s="22">
        <f t="shared" si="672"/>
        <v>-0.44433962264145066</v>
      </c>
      <c r="AE2425" s="24"/>
      <c r="AF2425" s="4">
        <v>23.994339622641508</v>
      </c>
      <c r="AG2425" s="4">
        <v>0</v>
      </c>
      <c r="AH2425" s="4">
        <f t="shared" si="673"/>
        <v>23.994339622641508</v>
      </c>
    </row>
    <row r="2426" spans="1:34">
      <c r="A2426" s="16" t="s">
        <v>4881</v>
      </c>
      <c r="B2426" s="16" t="s">
        <v>4882</v>
      </c>
      <c r="C2426" s="16" t="s">
        <v>4883</v>
      </c>
      <c r="D2426" s="19">
        <v>35976</v>
      </c>
      <c r="E2426" s="16" t="s">
        <v>111</v>
      </c>
      <c r="F2426" s="20">
        <v>50</v>
      </c>
      <c r="G2426" s="20">
        <v>0</v>
      </c>
      <c r="H2426" s="20">
        <v>25</v>
      </c>
      <c r="I2426" s="20">
        <v>10</v>
      </c>
      <c r="J2426" s="21">
        <f t="shared" si="665"/>
        <v>310</v>
      </c>
      <c r="K2426" s="22">
        <v>27.5</v>
      </c>
      <c r="L2426" s="19">
        <v>44804</v>
      </c>
      <c r="M2426" s="22">
        <v>13.02</v>
      </c>
      <c r="N2426" s="22">
        <v>14.48</v>
      </c>
      <c r="O2426" s="22">
        <f t="shared" si="666"/>
        <v>14.84</v>
      </c>
      <c r="P2426" s="22">
        <v>0.36</v>
      </c>
      <c r="Q2426" s="22">
        <f t="shared" si="667"/>
        <v>4.4999999999999998E-2</v>
      </c>
      <c r="R2426" s="22">
        <f t="shared" si="668"/>
        <v>0.18</v>
      </c>
      <c r="S2426" s="22">
        <f t="shared" si="669"/>
        <v>14.3</v>
      </c>
      <c r="U2426" s="22">
        <v>14.84</v>
      </c>
      <c r="V2426" s="23">
        <v>50</v>
      </c>
      <c r="W2426" s="41">
        <v>50</v>
      </c>
      <c r="X2426" s="23">
        <f t="shared" si="670"/>
        <v>0</v>
      </c>
      <c r="Y2426" s="24">
        <f t="shared" si="671"/>
        <v>0</v>
      </c>
      <c r="Z2426" s="24">
        <f t="shared" si="674"/>
        <v>318</v>
      </c>
      <c r="AA2426" s="22">
        <f t="shared" si="675"/>
        <v>4.6666666666666669E-2</v>
      </c>
      <c r="AB2426" s="22">
        <f t="shared" si="676"/>
        <v>0.56000000000000005</v>
      </c>
      <c r="AC2426" s="22">
        <f t="shared" si="677"/>
        <v>14.28</v>
      </c>
      <c r="AD2426" s="22">
        <f t="shared" si="672"/>
        <v>-2.000000000000135E-2</v>
      </c>
      <c r="AE2426" s="24"/>
      <c r="AF2426" s="4">
        <v>0.56000000000000005</v>
      </c>
      <c r="AG2426" s="4">
        <v>0</v>
      </c>
      <c r="AH2426" s="4">
        <f t="shared" si="673"/>
        <v>0.56000000000000005</v>
      </c>
    </row>
    <row r="2427" spans="1:34">
      <c r="A2427" s="16" t="s">
        <v>4884</v>
      </c>
      <c r="B2427" s="16" t="s">
        <v>4885</v>
      </c>
      <c r="C2427" s="16" t="s">
        <v>4886</v>
      </c>
      <c r="D2427" s="19">
        <v>36342</v>
      </c>
      <c r="E2427" s="16" t="s">
        <v>111</v>
      </c>
      <c r="F2427" s="20">
        <v>50</v>
      </c>
      <c r="G2427" s="20">
        <v>0</v>
      </c>
      <c r="H2427" s="20">
        <v>26</v>
      </c>
      <c r="I2427" s="20">
        <v>10</v>
      </c>
      <c r="J2427" s="21">
        <f t="shared" si="665"/>
        <v>322</v>
      </c>
      <c r="K2427" s="22">
        <v>220.1</v>
      </c>
      <c r="L2427" s="19">
        <v>44804</v>
      </c>
      <c r="M2427" s="22">
        <v>101.94</v>
      </c>
      <c r="N2427" s="22">
        <v>118.16</v>
      </c>
      <c r="O2427" s="22">
        <f t="shared" si="666"/>
        <v>121.09</v>
      </c>
      <c r="P2427" s="22">
        <v>2.93</v>
      </c>
      <c r="Q2427" s="22">
        <f t="shared" si="667"/>
        <v>0.36625000000000002</v>
      </c>
      <c r="R2427" s="22">
        <f t="shared" si="668"/>
        <v>1.4650000000000001</v>
      </c>
      <c r="S2427" s="22">
        <f t="shared" si="669"/>
        <v>116.69499999999999</v>
      </c>
      <c r="U2427" s="22">
        <v>121.09</v>
      </c>
      <c r="V2427" s="23">
        <v>50</v>
      </c>
      <c r="W2427" s="41">
        <v>50</v>
      </c>
      <c r="X2427" s="23">
        <f t="shared" si="670"/>
        <v>0</v>
      </c>
      <c r="Y2427" s="24">
        <f t="shared" si="671"/>
        <v>0</v>
      </c>
      <c r="Z2427" s="24">
        <f t="shared" si="674"/>
        <v>330</v>
      </c>
      <c r="AA2427" s="22">
        <f t="shared" si="675"/>
        <v>0.36693939393939395</v>
      </c>
      <c r="AB2427" s="22">
        <f t="shared" si="676"/>
        <v>4.4032727272727277</v>
      </c>
      <c r="AC2427" s="22">
        <f t="shared" si="677"/>
        <v>116.68672727272728</v>
      </c>
      <c r="AD2427" s="22">
        <f t="shared" si="672"/>
        <v>-8.2727272727112222E-3</v>
      </c>
      <c r="AE2427" s="24"/>
      <c r="AF2427" s="4">
        <v>4.4032727272727277</v>
      </c>
      <c r="AG2427" s="4">
        <v>0</v>
      </c>
      <c r="AH2427" s="4">
        <f t="shared" si="673"/>
        <v>4.4032727272727277</v>
      </c>
    </row>
    <row r="2428" spans="1:34">
      <c r="A2428" s="16" t="s">
        <v>4887</v>
      </c>
      <c r="B2428" s="16" t="s">
        <v>4888</v>
      </c>
      <c r="C2428" s="16" t="s">
        <v>4868</v>
      </c>
      <c r="D2428" s="19">
        <v>36342</v>
      </c>
      <c r="E2428" s="16" t="s">
        <v>111</v>
      </c>
      <c r="F2428" s="20">
        <v>50</v>
      </c>
      <c r="G2428" s="20">
        <v>0</v>
      </c>
      <c r="H2428" s="20">
        <v>26</v>
      </c>
      <c r="I2428" s="20">
        <v>10</v>
      </c>
      <c r="J2428" s="21">
        <f t="shared" si="665"/>
        <v>322</v>
      </c>
      <c r="K2428" s="22">
        <v>1272.08</v>
      </c>
      <c r="L2428" s="19">
        <v>44804</v>
      </c>
      <c r="M2428" s="22">
        <v>589.36</v>
      </c>
      <c r="N2428" s="22">
        <v>682.72</v>
      </c>
      <c r="O2428" s="22">
        <f t="shared" si="666"/>
        <v>699.68000000000006</v>
      </c>
      <c r="P2428" s="22">
        <v>16.96</v>
      </c>
      <c r="Q2428" s="22">
        <f t="shared" si="667"/>
        <v>2.12</v>
      </c>
      <c r="R2428" s="22">
        <f t="shared" si="668"/>
        <v>8.48</v>
      </c>
      <c r="S2428" s="22">
        <f t="shared" si="669"/>
        <v>674.24</v>
      </c>
      <c r="U2428" s="22">
        <v>699.68000000000006</v>
      </c>
      <c r="V2428" s="23">
        <v>50</v>
      </c>
      <c r="W2428" s="41">
        <v>50</v>
      </c>
      <c r="X2428" s="23">
        <f t="shared" si="670"/>
        <v>0</v>
      </c>
      <c r="Y2428" s="24">
        <f t="shared" si="671"/>
        <v>0</v>
      </c>
      <c r="Z2428" s="24">
        <f t="shared" si="674"/>
        <v>330</v>
      </c>
      <c r="AA2428" s="22">
        <f t="shared" si="675"/>
        <v>2.1202424242424245</v>
      </c>
      <c r="AB2428" s="22">
        <f t="shared" si="676"/>
        <v>25.442909090909094</v>
      </c>
      <c r="AC2428" s="22">
        <f t="shared" si="677"/>
        <v>674.23709090909097</v>
      </c>
      <c r="AD2428" s="22">
        <f t="shared" si="672"/>
        <v>-2.9090909090427886E-3</v>
      </c>
      <c r="AE2428" s="24"/>
      <c r="AF2428" s="4">
        <v>25.442909090909094</v>
      </c>
      <c r="AG2428" s="4">
        <v>0</v>
      </c>
      <c r="AH2428" s="4">
        <f t="shared" si="673"/>
        <v>25.442909090909094</v>
      </c>
    </row>
    <row r="2429" spans="1:34">
      <c r="A2429" s="16" t="s">
        <v>4889</v>
      </c>
      <c r="B2429" s="16" t="s">
        <v>4890</v>
      </c>
      <c r="C2429" s="16" t="s">
        <v>4868</v>
      </c>
      <c r="D2429" s="19">
        <v>36342</v>
      </c>
      <c r="E2429" s="16" t="s">
        <v>111</v>
      </c>
      <c r="F2429" s="20">
        <v>50</v>
      </c>
      <c r="G2429" s="20">
        <v>0</v>
      </c>
      <c r="H2429" s="20">
        <v>26</v>
      </c>
      <c r="I2429" s="20">
        <v>10</v>
      </c>
      <c r="J2429" s="21">
        <f t="shared" si="665"/>
        <v>322</v>
      </c>
      <c r="K2429" s="22">
        <v>3391.97</v>
      </c>
      <c r="L2429" s="19">
        <v>44804</v>
      </c>
      <c r="M2429" s="22">
        <v>1571.62</v>
      </c>
      <c r="N2429" s="22">
        <v>1820.35</v>
      </c>
      <c r="O2429" s="22">
        <f t="shared" si="666"/>
        <v>1865.57</v>
      </c>
      <c r="P2429" s="22">
        <v>45.22</v>
      </c>
      <c r="Q2429" s="22">
        <f t="shared" si="667"/>
        <v>5.6524999999999999</v>
      </c>
      <c r="R2429" s="22">
        <f t="shared" si="668"/>
        <v>22.61</v>
      </c>
      <c r="S2429" s="22">
        <f t="shared" si="669"/>
        <v>1797.74</v>
      </c>
      <c r="U2429" s="22">
        <v>1865.57</v>
      </c>
      <c r="V2429" s="23">
        <v>50</v>
      </c>
      <c r="W2429" s="41">
        <v>50</v>
      </c>
      <c r="X2429" s="23">
        <f t="shared" si="670"/>
        <v>0</v>
      </c>
      <c r="Y2429" s="24">
        <f t="shared" si="671"/>
        <v>0</v>
      </c>
      <c r="Z2429" s="24">
        <f t="shared" si="674"/>
        <v>330</v>
      </c>
      <c r="AA2429" s="22">
        <f t="shared" si="675"/>
        <v>5.653242424242424</v>
      </c>
      <c r="AB2429" s="22">
        <f t="shared" si="676"/>
        <v>67.838909090909084</v>
      </c>
      <c r="AC2429" s="22">
        <f t="shared" si="677"/>
        <v>1797.7310909090909</v>
      </c>
      <c r="AD2429" s="22">
        <f t="shared" si="672"/>
        <v>-8.9090909091282811E-3</v>
      </c>
      <c r="AE2429" s="24"/>
      <c r="AF2429" s="4">
        <v>67.838909090909084</v>
      </c>
      <c r="AG2429" s="4">
        <v>0</v>
      </c>
      <c r="AH2429" s="4">
        <f t="shared" si="673"/>
        <v>67.838909090909084</v>
      </c>
    </row>
    <row r="2430" spans="1:34">
      <c r="A2430" s="16" t="s">
        <v>4891</v>
      </c>
      <c r="B2430" s="16" t="s">
        <v>4892</v>
      </c>
      <c r="C2430" s="16" t="s">
        <v>1228</v>
      </c>
      <c r="D2430" s="19">
        <v>37500</v>
      </c>
      <c r="E2430" s="16" t="s">
        <v>111</v>
      </c>
      <c r="F2430" s="20">
        <v>50</v>
      </c>
      <c r="G2430" s="20">
        <v>0</v>
      </c>
      <c r="H2430" s="20">
        <v>30</v>
      </c>
      <c r="I2430" s="20">
        <v>0</v>
      </c>
      <c r="J2430" s="21">
        <f t="shared" si="665"/>
        <v>360</v>
      </c>
      <c r="K2430" s="22">
        <v>200.01</v>
      </c>
      <c r="L2430" s="19">
        <v>44804</v>
      </c>
      <c r="M2430" s="22">
        <v>79.989999999999995</v>
      </c>
      <c r="N2430" s="22">
        <v>120.02</v>
      </c>
      <c r="O2430" s="22">
        <f t="shared" si="666"/>
        <v>122.67999999999999</v>
      </c>
      <c r="P2430" s="22">
        <v>2.66</v>
      </c>
      <c r="Q2430" s="22">
        <f t="shared" si="667"/>
        <v>0.33250000000000002</v>
      </c>
      <c r="R2430" s="22">
        <f t="shared" si="668"/>
        <v>1.33</v>
      </c>
      <c r="S2430" s="22">
        <f t="shared" si="669"/>
        <v>118.69</v>
      </c>
      <c r="U2430" s="22">
        <v>122.67999999999999</v>
      </c>
      <c r="V2430" s="23">
        <v>50</v>
      </c>
      <c r="W2430" s="41">
        <v>50</v>
      </c>
      <c r="X2430" s="23">
        <f t="shared" si="670"/>
        <v>0</v>
      </c>
      <c r="Y2430" s="24">
        <f t="shared" si="671"/>
        <v>0</v>
      </c>
      <c r="Z2430" s="24">
        <f t="shared" si="674"/>
        <v>368</v>
      </c>
      <c r="AA2430" s="22">
        <f t="shared" si="675"/>
        <v>0.33336956521739131</v>
      </c>
      <c r="AB2430" s="22">
        <f t="shared" si="676"/>
        <v>4.0004347826086954</v>
      </c>
      <c r="AC2430" s="22">
        <f t="shared" si="677"/>
        <v>118.6795652173913</v>
      </c>
      <c r="AD2430" s="22">
        <f t="shared" si="672"/>
        <v>-1.0434782608697901E-2</v>
      </c>
      <c r="AE2430" s="24"/>
      <c r="AF2430" s="4">
        <v>4.0004347826086954</v>
      </c>
      <c r="AG2430" s="4">
        <v>0</v>
      </c>
      <c r="AH2430" s="4">
        <f t="shared" si="673"/>
        <v>4.0004347826086954</v>
      </c>
    </row>
    <row r="2431" spans="1:34">
      <c r="A2431" s="16" t="s">
        <v>4893</v>
      </c>
      <c r="B2431" s="16" t="s">
        <v>4894</v>
      </c>
      <c r="C2431" s="16" t="s">
        <v>4895</v>
      </c>
      <c r="D2431" s="19">
        <v>37500</v>
      </c>
      <c r="E2431" s="16" t="s">
        <v>111</v>
      </c>
      <c r="F2431" s="20">
        <v>50</v>
      </c>
      <c r="G2431" s="20">
        <v>0</v>
      </c>
      <c r="H2431" s="20">
        <v>30</v>
      </c>
      <c r="I2431" s="20">
        <v>0</v>
      </c>
      <c r="J2431" s="21">
        <f t="shared" si="665"/>
        <v>360</v>
      </c>
      <c r="K2431" s="22">
        <v>14.65</v>
      </c>
      <c r="L2431" s="19">
        <v>44804</v>
      </c>
      <c r="M2431" s="22">
        <v>5.8</v>
      </c>
      <c r="N2431" s="22">
        <v>8.85</v>
      </c>
      <c r="O2431" s="22">
        <f t="shared" si="666"/>
        <v>9.0399999999999991</v>
      </c>
      <c r="P2431" s="22">
        <v>0.19</v>
      </c>
      <c r="Q2431" s="22">
        <f t="shared" si="667"/>
        <v>2.375E-2</v>
      </c>
      <c r="R2431" s="22">
        <f t="shared" si="668"/>
        <v>9.5000000000000001E-2</v>
      </c>
      <c r="S2431" s="22">
        <f t="shared" si="669"/>
        <v>8.754999999999999</v>
      </c>
      <c r="U2431" s="22">
        <v>9.0399999999999991</v>
      </c>
      <c r="V2431" s="23">
        <v>50</v>
      </c>
      <c r="W2431" s="41">
        <v>50</v>
      </c>
      <c r="X2431" s="23">
        <f t="shared" si="670"/>
        <v>0</v>
      </c>
      <c r="Y2431" s="24">
        <f t="shared" si="671"/>
        <v>0</v>
      </c>
      <c r="Z2431" s="24">
        <f t="shared" si="674"/>
        <v>368</v>
      </c>
      <c r="AA2431" s="22">
        <f t="shared" si="675"/>
        <v>2.4565217391304347E-2</v>
      </c>
      <c r="AB2431" s="22">
        <f t="shared" si="676"/>
        <v>0.29478260869565215</v>
      </c>
      <c r="AC2431" s="22">
        <f t="shared" si="677"/>
        <v>8.7452173913043474</v>
      </c>
      <c r="AD2431" s="22">
        <f t="shared" si="672"/>
        <v>-9.7826086956516178E-3</v>
      </c>
      <c r="AE2431" s="24"/>
      <c r="AF2431" s="4">
        <v>0.29478260869565215</v>
      </c>
      <c r="AG2431" s="4">
        <v>0</v>
      </c>
      <c r="AH2431" s="4">
        <f t="shared" si="673"/>
        <v>0.29478260869565215</v>
      </c>
    </row>
    <row r="2432" spans="1:34">
      <c r="A2432" s="16" t="s">
        <v>4896</v>
      </c>
      <c r="B2432" s="16" t="s">
        <v>4897</v>
      </c>
      <c r="C2432" s="16" t="s">
        <v>4898</v>
      </c>
      <c r="D2432" s="19">
        <v>38292</v>
      </c>
      <c r="E2432" s="16" t="s">
        <v>111</v>
      </c>
      <c r="F2432" s="20">
        <v>50</v>
      </c>
      <c r="G2432" s="20">
        <v>0</v>
      </c>
      <c r="H2432" s="20">
        <v>32</v>
      </c>
      <c r="I2432" s="20">
        <v>2</v>
      </c>
      <c r="J2432" s="21">
        <f t="shared" si="665"/>
        <v>386</v>
      </c>
      <c r="K2432" s="22">
        <v>65528.2</v>
      </c>
      <c r="L2432" s="19">
        <v>44804</v>
      </c>
      <c r="M2432" s="22">
        <v>23371.65</v>
      </c>
      <c r="N2432" s="22">
        <v>42156.55</v>
      </c>
      <c r="O2432" s="22">
        <f t="shared" si="666"/>
        <v>43030.25</v>
      </c>
      <c r="P2432" s="22">
        <v>873.7</v>
      </c>
      <c r="Q2432" s="22">
        <f t="shared" si="667"/>
        <v>109.21250000000001</v>
      </c>
      <c r="R2432" s="22">
        <f t="shared" si="668"/>
        <v>436.85</v>
      </c>
      <c r="S2432" s="22">
        <f t="shared" si="669"/>
        <v>41719.700000000004</v>
      </c>
      <c r="U2432" s="22">
        <v>43030.25</v>
      </c>
      <c r="V2432" s="23">
        <v>50</v>
      </c>
      <c r="W2432" s="41">
        <v>50</v>
      </c>
      <c r="X2432" s="23">
        <f t="shared" si="670"/>
        <v>0</v>
      </c>
      <c r="Y2432" s="24">
        <f t="shared" si="671"/>
        <v>0</v>
      </c>
      <c r="Z2432" s="24">
        <f t="shared" si="674"/>
        <v>394</v>
      </c>
      <c r="AA2432" s="22">
        <f t="shared" si="675"/>
        <v>109.21383248730965</v>
      </c>
      <c r="AB2432" s="22">
        <f t="shared" si="676"/>
        <v>1310.5659898477156</v>
      </c>
      <c r="AC2432" s="22">
        <f t="shared" si="677"/>
        <v>41719.684010152283</v>
      </c>
      <c r="AD2432" s="22">
        <f t="shared" si="672"/>
        <v>-1.5989847721357364E-2</v>
      </c>
      <c r="AE2432" s="24"/>
      <c r="AF2432" s="4">
        <v>1310.5659898477156</v>
      </c>
      <c r="AG2432" s="4">
        <v>0</v>
      </c>
      <c r="AH2432" s="4">
        <f t="shared" si="673"/>
        <v>1310.5659898477156</v>
      </c>
    </row>
    <row r="2433" spans="1:34">
      <c r="A2433" s="16" t="s">
        <v>4899</v>
      </c>
      <c r="B2433" s="16" t="s">
        <v>4900</v>
      </c>
      <c r="C2433" s="16" t="s">
        <v>4901</v>
      </c>
      <c r="D2433" s="19">
        <v>38292</v>
      </c>
      <c r="E2433" s="16" t="s">
        <v>111</v>
      </c>
      <c r="F2433" s="20">
        <v>50</v>
      </c>
      <c r="G2433" s="20">
        <v>0</v>
      </c>
      <c r="H2433" s="20">
        <v>32</v>
      </c>
      <c r="I2433" s="20">
        <v>2</v>
      </c>
      <c r="J2433" s="21">
        <f t="shared" si="665"/>
        <v>386</v>
      </c>
      <c r="K2433" s="22">
        <v>7809</v>
      </c>
      <c r="L2433" s="19">
        <v>44804</v>
      </c>
      <c r="M2433" s="22">
        <v>2785.22</v>
      </c>
      <c r="N2433" s="22">
        <v>5023.78</v>
      </c>
      <c r="O2433" s="22">
        <f t="shared" si="666"/>
        <v>5127.8999999999996</v>
      </c>
      <c r="P2433" s="22">
        <v>104.12</v>
      </c>
      <c r="Q2433" s="22">
        <f t="shared" si="667"/>
        <v>13.015000000000001</v>
      </c>
      <c r="R2433" s="22">
        <f t="shared" si="668"/>
        <v>52.06</v>
      </c>
      <c r="S2433" s="22">
        <f t="shared" si="669"/>
        <v>4971.7199999999993</v>
      </c>
      <c r="U2433" s="22">
        <v>5127.8999999999996</v>
      </c>
      <c r="V2433" s="23">
        <v>50</v>
      </c>
      <c r="W2433" s="41">
        <v>50</v>
      </c>
      <c r="X2433" s="23">
        <f t="shared" si="670"/>
        <v>0</v>
      </c>
      <c r="Y2433" s="24">
        <f t="shared" si="671"/>
        <v>0</v>
      </c>
      <c r="Z2433" s="24">
        <f t="shared" si="674"/>
        <v>394</v>
      </c>
      <c r="AA2433" s="22">
        <f t="shared" si="675"/>
        <v>13.014974619289339</v>
      </c>
      <c r="AB2433" s="22">
        <f t="shared" si="676"/>
        <v>156.17969543147206</v>
      </c>
      <c r="AC2433" s="22">
        <f t="shared" si="677"/>
        <v>4971.7203045685274</v>
      </c>
      <c r="AD2433" s="22">
        <f t="shared" si="672"/>
        <v>3.0456852800853085E-4</v>
      </c>
      <c r="AE2433" s="24"/>
      <c r="AF2433" s="4">
        <v>156.17969543147206</v>
      </c>
      <c r="AG2433" s="4">
        <v>0</v>
      </c>
      <c r="AH2433" s="4">
        <f t="shared" si="673"/>
        <v>156.17969543147206</v>
      </c>
    </row>
    <row r="2434" spans="1:34">
      <c r="A2434" s="16" t="s">
        <v>4902</v>
      </c>
      <c r="B2434" s="16" t="s">
        <v>4903</v>
      </c>
      <c r="C2434" s="16" t="s">
        <v>4901</v>
      </c>
      <c r="D2434" s="19">
        <v>39264</v>
      </c>
      <c r="E2434" s="16" t="s">
        <v>111</v>
      </c>
      <c r="F2434" s="20">
        <v>50</v>
      </c>
      <c r="G2434" s="20">
        <v>0</v>
      </c>
      <c r="H2434" s="20">
        <v>34</v>
      </c>
      <c r="I2434" s="20">
        <v>10</v>
      </c>
      <c r="J2434" s="21">
        <f t="shared" si="665"/>
        <v>418</v>
      </c>
      <c r="K2434" s="22">
        <v>6058.88</v>
      </c>
      <c r="L2434" s="19">
        <v>44804</v>
      </c>
      <c r="M2434" s="22">
        <v>1837.9</v>
      </c>
      <c r="N2434" s="22">
        <v>4220.9799999999996</v>
      </c>
      <c r="O2434" s="22">
        <f t="shared" si="666"/>
        <v>4301.7599999999993</v>
      </c>
      <c r="P2434" s="22">
        <v>80.78</v>
      </c>
      <c r="Q2434" s="22">
        <f t="shared" si="667"/>
        <v>10.0975</v>
      </c>
      <c r="R2434" s="22">
        <f t="shared" si="668"/>
        <v>40.39</v>
      </c>
      <c r="S2434" s="22">
        <f t="shared" si="669"/>
        <v>4180.5899999999992</v>
      </c>
      <c r="U2434" s="22">
        <v>4301.7599999999993</v>
      </c>
      <c r="V2434" s="23">
        <v>50</v>
      </c>
      <c r="W2434" s="41">
        <v>50</v>
      </c>
      <c r="X2434" s="23">
        <f t="shared" si="670"/>
        <v>0</v>
      </c>
      <c r="Y2434" s="24">
        <f t="shared" si="671"/>
        <v>0</v>
      </c>
      <c r="Z2434" s="24">
        <f t="shared" si="674"/>
        <v>426</v>
      </c>
      <c r="AA2434" s="22">
        <f t="shared" si="675"/>
        <v>10.098028169014082</v>
      </c>
      <c r="AB2434" s="22">
        <f t="shared" si="676"/>
        <v>121.17633802816898</v>
      </c>
      <c r="AC2434" s="22">
        <f t="shared" si="677"/>
        <v>4180.5836619718302</v>
      </c>
      <c r="AD2434" s="22">
        <f t="shared" si="672"/>
        <v>-6.3380281690115226E-3</v>
      </c>
      <c r="AE2434" s="24"/>
      <c r="AF2434" s="4">
        <v>121.17633802816898</v>
      </c>
      <c r="AG2434" s="4">
        <v>0</v>
      </c>
      <c r="AH2434" s="4">
        <f t="shared" si="673"/>
        <v>121.17633802816898</v>
      </c>
    </row>
    <row r="2435" spans="1:34">
      <c r="A2435" s="16" t="s">
        <v>4904</v>
      </c>
      <c r="B2435" s="16" t="s">
        <v>4905</v>
      </c>
      <c r="C2435" s="16" t="s">
        <v>4906</v>
      </c>
      <c r="D2435" s="19">
        <v>39722</v>
      </c>
      <c r="E2435" s="16" t="s">
        <v>111</v>
      </c>
      <c r="F2435" s="20">
        <v>50</v>
      </c>
      <c r="G2435" s="20">
        <v>0</v>
      </c>
      <c r="H2435" s="20">
        <v>36</v>
      </c>
      <c r="I2435" s="20">
        <v>1</v>
      </c>
      <c r="J2435" s="21">
        <f t="shared" si="665"/>
        <v>433</v>
      </c>
      <c r="K2435" s="22">
        <v>17632.03</v>
      </c>
      <c r="L2435" s="19">
        <v>44804</v>
      </c>
      <c r="M2435" s="22">
        <v>4907.58</v>
      </c>
      <c r="N2435" s="22">
        <v>12724.45</v>
      </c>
      <c r="O2435" s="22">
        <f t="shared" si="666"/>
        <v>12959.54</v>
      </c>
      <c r="P2435" s="22">
        <v>235.09</v>
      </c>
      <c r="Q2435" s="22">
        <f t="shared" si="667"/>
        <v>29.38625</v>
      </c>
      <c r="R2435" s="22">
        <f t="shared" si="668"/>
        <v>117.545</v>
      </c>
      <c r="S2435" s="22">
        <f t="shared" si="669"/>
        <v>12606.905000000001</v>
      </c>
      <c r="U2435" s="22">
        <v>12959.54</v>
      </c>
      <c r="V2435" s="23">
        <v>50</v>
      </c>
      <c r="W2435" s="41">
        <v>50</v>
      </c>
      <c r="X2435" s="23">
        <f t="shared" si="670"/>
        <v>0</v>
      </c>
      <c r="Y2435" s="24">
        <f t="shared" si="671"/>
        <v>0</v>
      </c>
      <c r="Z2435" s="24">
        <f t="shared" si="674"/>
        <v>441</v>
      </c>
      <c r="AA2435" s="22">
        <f t="shared" si="675"/>
        <v>29.386712018140592</v>
      </c>
      <c r="AB2435" s="22">
        <f t="shared" si="676"/>
        <v>352.64054421768708</v>
      </c>
      <c r="AC2435" s="22">
        <f t="shared" si="677"/>
        <v>12606.899455782313</v>
      </c>
      <c r="AD2435" s="22">
        <f t="shared" si="672"/>
        <v>-5.5442176872020354E-3</v>
      </c>
      <c r="AE2435" s="24"/>
      <c r="AF2435" s="4">
        <v>352.64054421768708</v>
      </c>
      <c r="AG2435" s="4">
        <v>0</v>
      </c>
      <c r="AH2435" s="4">
        <f t="shared" si="673"/>
        <v>352.64054421768708</v>
      </c>
    </row>
    <row r="2436" spans="1:34">
      <c r="A2436" s="16" t="s">
        <v>4907</v>
      </c>
      <c r="B2436" s="16" t="s">
        <v>4908</v>
      </c>
      <c r="C2436" s="16" t="s">
        <v>4909</v>
      </c>
      <c r="D2436" s="19">
        <v>39722</v>
      </c>
      <c r="E2436" s="16" t="s">
        <v>111</v>
      </c>
      <c r="F2436" s="20">
        <v>50</v>
      </c>
      <c r="G2436" s="20">
        <v>0</v>
      </c>
      <c r="H2436" s="20">
        <v>36</v>
      </c>
      <c r="I2436" s="20">
        <v>1</v>
      </c>
      <c r="J2436" s="21">
        <f t="shared" si="665"/>
        <v>433</v>
      </c>
      <c r="K2436" s="22">
        <v>4340.1899999999996</v>
      </c>
      <c r="L2436" s="19">
        <v>44804</v>
      </c>
      <c r="M2436" s="22">
        <v>1207.96</v>
      </c>
      <c r="N2436" s="22">
        <v>3132.23</v>
      </c>
      <c r="O2436" s="22">
        <f t="shared" si="666"/>
        <v>3190.09</v>
      </c>
      <c r="P2436" s="22">
        <v>57.86</v>
      </c>
      <c r="Q2436" s="22">
        <f t="shared" si="667"/>
        <v>7.2324999999999999</v>
      </c>
      <c r="R2436" s="22">
        <f t="shared" si="668"/>
        <v>28.93</v>
      </c>
      <c r="S2436" s="22">
        <f t="shared" si="669"/>
        <v>3103.3</v>
      </c>
      <c r="U2436" s="22">
        <v>3190.09</v>
      </c>
      <c r="V2436" s="23">
        <v>50</v>
      </c>
      <c r="W2436" s="41">
        <v>50</v>
      </c>
      <c r="X2436" s="23">
        <f t="shared" si="670"/>
        <v>0</v>
      </c>
      <c r="Y2436" s="24">
        <f t="shared" si="671"/>
        <v>0</v>
      </c>
      <c r="Z2436" s="24">
        <f t="shared" si="674"/>
        <v>441</v>
      </c>
      <c r="AA2436" s="22">
        <f t="shared" si="675"/>
        <v>7.2337641723356016</v>
      </c>
      <c r="AB2436" s="22">
        <f t="shared" si="676"/>
        <v>86.805170068027223</v>
      </c>
      <c r="AC2436" s="22">
        <f t="shared" si="677"/>
        <v>3103.284829931973</v>
      </c>
      <c r="AD2436" s="22">
        <f t="shared" si="672"/>
        <v>-1.5170068027146044E-2</v>
      </c>
      <c r="AE2436" s="24"/>
      <c r="AF2436" s="4">
        <v>86.805170068027223</v>
      </c>
      <c r="AG2436" s="4">
        <v>0</v>
      </c>
      <c r="AH2436" s="4">
        <f t="shared" si="673"/>
        <v>86.805170068027223</v>
      </c>
    </row>
    <row r="2437" spans="1:34">
      <c r="A2437" s="16" t="s">
        <v>4910</v>
      </c>
      <c r="B2437" s="16" t="s">
        <v>4911</v>
      </c>
      <c r="C2437" s="16" t="s">
        <v>4906</v>
      </c>
      <c r="D2437" s="19">
        <v>39722</v>
      </c>
      <c r="E2437" s="16" t="s">
        <v>111</v>
      </c>
      <c r="F2437" s="20">
        <v>50</v>
      </c>
      <c r="G2437" s="20">
        <v>0</v>
      </c>
      <c r="H2437" s="20">
        <v>36</v>
      </c>
      <c r="I2437" s="20">
        <v>1</v>
      </c>
      <c r="J2437" s="21">
        <f t="shared" si="665"/>
        <v>433</v>
      </c>
      <c r="K2437" s="22">
        <v>13020.57</v>
      </c>
      <c r="L2437" s="19">
        <v>44804</v>
      </c>
      <c r="M2437" s="22">
        <v>3624.03</v>
      </c>
      <c r="N2437" s="22">
        <v>9396.5400000000009</v>
      </c>
      <c r="O2437" s="22">
        <f t="shared" si="666"/>
        <v>9570.1400000000012</v>
      </c>
      <c r="P2437" s="22">
        <v>173.6</v>
      </c>
      <c r="Q2437" s="22">
        <f t="shared" si="667"/>
        <v>21.7</v>
      </c>
      <c r="R2437" s="22">
        <f t="shared" si="668"/>
        <v>86.8</v>
      </c>
      <c r="S2437" s="22">
        <f t="shared" si="669"/>
        <v>9309.7400000000016</v>
      </c>
      <c r="U2437" s="22">
        <v>9570.1400000000012</v>
      </c>
      <c r="V2437" s="23">
        <v>50</v>
      </c>
      <c r="W2437" s="41">
        <v>50</v>
      </c>
      <c r="X2437" s="23">
        <f t="shared" si="670"/>
        <v>0</v>
      </c>
      <c r="Y2437" s="24">
        <f t="shared" si="671"/>
        <v>0</v>
      </c>
      <c r="Z2437" s="24">
        <f t="shared" si="674"/>
        <v>441</v>
      </c>
      <c r="AA2437" s="22">
        <f t="shared" si="675"/>
        <v>21.700997732426305</v>
      </c>
      <c r="AB2437" s="22">
        <f t="shared" si="676"/>
        <v>260.41197278911568</v>
      </c>
      <c r="AC2437" s="22">
        <f t="shared" si="677"/>
        <v>9309.7280272108856</v>
      </c>
      <c r="AD2437" s="22">
        <f t="shared" si="672"/>
        <v>-1.1972789116043714E-2</v>
      </c>
      <c r="AE2437" s="24"/>
      <c r="AF2437" s="4">
        <v>260.41197278911568</v>
      </c>
      <c r="AG2437" s="4">
        <v>0</v>
      </c>
      <c r="AH2437" s="4">
        <f t="shared" si="673"/>
        <v>260.41197278911568</v>
      </c>
    </row>
    <row r="2438" spans="1:34">
      <c r="A2438" s="16" t="s">
        <v>4912</v>
      </c>
      <c r="B2438" s="16" t="s">
        <v>4913</v>
      </c>
      <c r="C2438" s="16" t="s">
        <v>4914</v>
      </c>
      <c r="D2438" s="19">
        <v>40179</v>
      </c>
      <c r="E2438" s="16" t="s">
        <v>111</v>
      </c>
      <c r="F2438" s="20">
        <v>50</v>
      </c>
      <c r="G2438" s="20">
        <v>0</v>
      </c>
      <c r="H2438" s="20">
        <v>37</v>
      </c>
      <c r="I2438" s="20">
        <v>4</v>
      </c>
      <c r="J2438" s="21">
        <f t="shared" si="665"/>
        <v>448</v>
      </c>
      <c r="K2438" s="22">
        <v>4485.54</v>
      </c>
      <c r="L2438" s="19">
        <v>44804</v>
      </c>
      <c r="M2438" s="22">
        <v>1136.33</v>
      </c>
      <c r="N2438" s="22">
        <v>3349.21</v>
      </c>
      <c r="O2438" s="22">
        <f t="shared" si="666"/>
        <v>3409.01</v>
      </c>
      <c r="P2438" s="22">
        <v>59.8</v>
      </c>
      <c r="Q2438" s="22">
        <f t="shared" si="667"/>
        <v>7.4749999999999996</v>
      </c>
      <c r="R2438" s="22">
        <f t="shared" si="668"/>
        <v>29.9</v>
      </c>
      <c r="S2438" s="22">
        <f t="shared" si="669"/>
        <v>3319.31</v>
      </c>
      <c r="U2438" s="22">
        <v>3409.01</v>
      </c>
      <c r="V2438" s="23">
        <v>50</v>
      </c>
      <c r="W2438" s="41">
        <v>50</v>
      </c>
      <c r="X2438" s="23">
        <f t="shared" si="670"/>
        <v>0</v>
      </c>
      <c r="Y2438" s="24">
        <f t="shared" si="671"/>
        <v>0</v>
      </c>
      <c r="Z2438" s="24">
        <f t="shared" si="674"/>
        <v>456</v>
      </c>
      <c r="AA2438" s="22">
        <f t="shared" si="675"/>
        <v>7.475899122807018</v>
      </c>
      <c r="AB2438" s="22">
        <f t="shared" si="676"/>
        <v>89.710789473684216</v>
      </c>
      <c r="AC2438" s="22">
        <f t="shared" si="677"/>
        <v>3319.2992105263161</v>
      </c>
      <c r="AD2438" s="22">
        <f t="shared" si="672"/>
        <v>-1.078947368387162E-2</v>
      </c>
      <c r="AE2438" s="24"/>
      <c r="AF2438" s="4">
        <v>89.710789473684216</v>
      </c>
      <c r="AG2438" s="4">
        <v>0</v>
      </c>
      <c r="AH2438" s="4">
        <f t="shared" si="673"/>
        <v>89.710789473684216</v>
      </c>
    </row>
    <row r="2439" spans="1:34">
      <c r="A2439" s="16" t="s">
        <v>4915</v>
      </c>
      <c r="B2439" s="16" t="s">
        <v>4916</v>
      </c>
      <c r="C2439" s="16" t="s">
        <v>1736</v>
      </c>
      <c r="D2439" s="19">
        <v>40269</v>
      </c>
      <c r="E2439" s="16" t="s">
        <v>111</v>
      </c>
      <c r="F2439" s="20">
        <v>50</v>
      </c>
      <c r="G2439" s="20">
        <v>0</v>
      </c>
      <c r="H2439" s="20">
        <v>37</v>
      </c>
      <c r="I2439" s="20">
        <v>7</v>
      </c>
      <c r="J2439" s="21">
        <f t="shared" si="665"/>
        <v>451</v>
      </c>
      <c r="K2439" s="22">
        <v>286.3</v>
      </c>
      <c r="L2439" s="19">
        <v>44804</v>
      </c>
      <c r="M2439" s="22">
        <v>71.16</v>
      </c>
      <c r="N2439" s="22">
        <v>215.14</v>
      </c>
      <c r="O2439" s="22">
        <f t="shared" si="666"/>
        <v>218.95999999999998</v>
      </c>
      <c r="P2439" s="22">
        <v>3.82</v>
      </c>
      <c r="Q2439" s="22">
        <f t="shared" si="667"/>
        <v>0.47749999999999998</v>
      </c>
      <c r="R2439" s="22">
        <f t="shared" si="668"/>
        <v>1.91</v>
      </c>
      <c r="S2439" s="22">
        <f t="shared" si="669"/>
        <v>213.23</v>
      </c>
      <c r="U2439" s="22">
        <v>218.95999999999998</v>
      </c>
      <c r="V2439" s="23">
        <v>50</v>
      </c>
      <c r="W2439" s="41">
        <v>50</v>
      </c>
      <c r="X2439" s="23">
        <f t="shared" si="670"/>
        <v>0</v>
      </c>
      <c r="Y2439" s="24">
        <f t="shared" si="671"/>
        <v>0</v>
      </c>
      <c r="Z2439" s="24">
        <f t="shared" si="674"/>
        <v>459</v>
      </c>
      <c r="AA2439" s="22">
        <f t="shared" si="675"/>
        <v>0.47703703703703698</v>
      </c>
      <c r="AB2439" s="22">
        <f t="shared" si="676"/>
        <v>5.724444444444444</v>
      </c>
      <c r="AC2439" s="22">
        <f t="shared" si="677"/>
        <v>213.23555555555555</v>
      </c>
      <c r="AD2439" s="22">
        <f t="shared" si="672"/>
        <v>5.5555555555599767E-3</v>
      </c>
      <c r="AE2439" s="24"/>
      <c r="AF2439" s="4">
        <v>5.724444444444444</v>
      </c>
      <c r="AG2439" s="4">
        <v>0</v>
      </c>
      <c r="AH2439" s="4">
        <f t="shared" si="673"/>
        <v>5.724444444444444</v>
      </c>
    </row>
    <row r="2440" spans="1:34">
      <c r="A2440" s="16" t="s">
        <v>4917</v>
      </c>
      <c r="B2440" s="16" t="s">
        <v>4918</v>
      </c>
      <c r="C2440" s="16" t="s">
        <v>1739</v>
      </c>
      <c r="D2440" s="19">
        <v>40360</v>
      </c>
      <c r="E2440" s="16" t="s">
        <v>111</v>
      </c>
      <c r="F2440" s="20">
        <v>50</v>
      </c>
      <c r="G2440" s="20">
        <v>0</v>
      </c>
      <c r="H2440" s="20">
        <v>37</v>
      </c>
      <c r="I2440" s="20">
        <v>10</v>
      </c>
      <c r="J2440" s="21">
        <f t="shared" si="665"/>
        <v>454</v>
      </c>
      <c r="K2440" s="22">
        <v>8135.1</v>
      </c>
      <c r="L2440" s="19">
        <v>44804</v>
      </c>
      <c r="M2440" s="22">
        <v>1979.52</v>
      </c>
      <c r="N2440" s="22">
        <v>6155.58</v>
      </c>
      <c r="O2440" s="22">
        <f t="shared" si="666"/>
        <v>6264.04</v>
      </c>
      <c r="P2440" s="22">
        <v>108.46</v>
      </c>
      <c r="Q2440" s="22">
        <f t="shared" si="667"/>
        <v>13.557499999999999</v>
      </c>
      <c r="R2440" s="22">
        <f t="shared" si="668"/>
        <v>54.23</v>
      </c>
      <c r="S2440" s="22">
        <f t="shared" si="669"/>
        <v>6101.35</v>
      </c>
      <c r="U2440" s="22">
        <v>6264.04</v>
      </c>
      <c r="V2440" s="23">
        <v>50</v>
      </c>
      <c r="W2440" s="41">
        <v>50</v>
      </c>
      <c r="X2440" s="23">
        <f t="shared" si="670"/>
        <v>0</v>
      </c>
      <c r="Y2440" s="24">
        <f t="shared" si="671"/>
        <v>0</v>
      </c>
      <c r="Z2440" s="24">
        <f t="shared" si="674"/>
        <v>462</v>
      </c>
      <c r="AA2440" s="22">
        <f t="shared" si="675"/>
        <v>13.558528138528139</v>
      </c>
      <c r="AB2440" s="22">
        <f t="shared" si="676"/>
        <v>162.70233766233767</v>
      </c>
      <c r="AC2440" s="22">
        <f t="shared" si="677"/>
        <v>6101.3376623376626</v>
      </c>
      <c r="AD2440" s="22">
        <f t="shared" si="672"/>
        <v>-1.2337662337813526E-2</v>
      </c>
      <c r="AE2440" s="24"/>
      <c r="AF2440" s="4">
        <v>162.70233766233767</v>
      </c>
      <c r="AG2440" s="4">
        <v>0</v>
      </c>
      <c r="AH2440" s="4">
        <f t="shared" si="673"/>
        <v>162.70233766233767</v>
      </c>
    </row>
    <row r="2441" spans="1:34">
      <c r="A2441" s="16" t="s">
        <v>4919</v>
      </c>
      <c r="B2441" s="16" t="s">
        <v>4920</v>
      </c>
      <c r="C2441" s="16" t="s">
        <v>3751</v>
      </c>
      <c r="D2441" s="19">
        <v>40544</v>
      </c>
      <c r="E2441" s="16" t="s">
        <v>111</v>
      </c>
      <c r="F2441" s="20">
        <v>50</v>
      </c>
      <c r="G2441" s="20">
        <v>0</v>
      </c>
      <c r="H2441" s="20">
        <v>38</v>
      </c>
      <c r="I2441" s="20">
        <v>4</v>
      </c>
      <c r="J2441" s="21">
        <f t="shared" si="665"/>
        <v>460</v>
      </c>
      <c r="K2441" s="22">
        <v>3112.67</v>
      </c>
      <c r="L2441" s="19">
        <v>44804</v>
      </c>
      <c r="M2441" s="22">
        <v>726.26</v>
      </c>
      <c r="N2441" s="22">
        <v>2386.41</v>
      </c>
      <c r="O2441" s="22">
        <f t="shared" si="666"/>
        <v>2427.91</v>
      </c>
      <c r="P2441" s="22">
        <v>41.5</v>
      </c>
      <c r="Q2441" s="22">
        <f t="shared" si="667"/>
        <v>5.1875</v>
      </c>
      <c r="R2441" s="22">
        <f t="shared" si="668"/>
        <v>20.75</v>
      </c>
      <c r="S2441" s="22">
        <f t="shared" si="669"/>
        <v>2365.66</v>
      </c>
      <c r="U2441" s="22">
        <v>2427.91</v>
      </c>
      <c r="V2441" s="23">
        <v>50</v>
      </c>
      <c r="W2441" s="41">
        <v>50</v>
      </c>
      <c r="X2441" s="23">
        <f t="shared" si="670"/>
        <v>0</v>
      </c>
      <c r="Y2441" s="24">
        <f t="shared" si="671"/>
        <v>0</v>
      </c>
      <c r="Z2441" s="24">
        <f t="shared" si="674"/>
        <v>468</v>
      </c>
      <c r="AA2441" s="22">
        <f t="shared" si="675"/>
        <v>5.18784188034188</v>
      </c>
      <c r="AB2441" s="22">
        <f t="shared" si="676"/>
        <v>62.25410256410256</v>
      </c>
      <c r="AC2441" s="22">
        <f t="shared" si="677"/>
        <v>2365.6558974358973</v>
      </c>
      <c r="AD2441" s="22">
        <f t="shared" si="672"/>
        <v>-4.1025641025953519E-3</v>
      </c>
      <c r="AE2441" s="24"/>
      <c r="AF2441" s="4">
        <v>62.25410256410256</v>
      </c>
      <c r="AG2441" s="4">
        <v>0</v>
      </c>
      <c r="AH2441" s="4">
        <f t="shared" si="673"/>
        <v>62.25410256410256</v>
      </c>
    </row>
    <row r="2442" spans="1:34">
      <c r="A2442" s="16" t="s">
        <v>4921</v>
      </c>
      <c r="B2442" s="16" t="s">
        <v>4922</v>
      </c>
      <c r="C2442" s="16" t="s">
        <v>4923</v>
      </c>
      <c r="D2442" s="19">
        <v>40544</v>
      </c>
      <c r="E2442" s="16" t="s">
        <v>111</v>
      </c>
      <c r="F2442" s="20">
        <v>50</v>
      </c>
      <c r="G2442" s="20">
        <v>0</v>
      </c>
      <c r="H2442" s="20">
        <v>38</v>
      </c>
      <c r="I2442" s="20">
        <v>4</v>
      </c>
      <c r="J2442" s="21">
        <f t="shared" si="665"/>
        <v>460</v>
      </c>
      <c r="K2442" s="22">
        <v>5725.25</v>
      </c>
      <c r="L2442" s="19">
        <v>44804</v>
      </c>
      <c r="M2442" s="22">
        <v>1335.91</v>
      </c>
      <c r="N2442" s="22">
        <v>4389.34</v>
      </c>
      <c r="O2442" s="22">
        <f t="shared" si="666"/>
        <v>4465.68</v>
      </c>
      <c r="P2442" s="22">
        <v>76.34</v>
      </c>
      <c r="Q2442" s="22">
        <f t="shared" si="667"/>
        <v>9.5425000000000004</v>
      </c>
      <c r="R2442" s="22">
        <f t="shared" si="668"/>
        <v>38.17</v>
      </c>
      <c r="S2442" s="22">
        <f t="shared" si="669"/>
        <v>4351.17</v>
      </c>
      <c r="U2442" s="22">
        <v>4465.68</v>
      </c>
      <c r="V2442" s="23">
        <v>50</v>
      </c>
      <c r="W2442" s="41">
        <v>50</v>
      </c>
      <c r="X2442" s="23">
        <f t="shared" si="670"/>
        <v>0</v>
      </c>
      <c r="Y2442" s="24">
        <f t="shared" si="671"/>
        <v>0</v>
      </c>
      <c r="Z2442" s="24">
        <f t="shared" si="674"/>
        <v>468</v>
      </c>
      <c r="AA2442" s="22">
        <f t="shared" si="675"/>
        <v>9.5420512820512826</v>
      </c>
      <c r="AB2442" s="22">
        <f t="shared" si="676"/>
        <v>114.50461538461539</v>
      </c>
      <c r="AC2442" s="22">
        <f t="shared" si="677"/>
        <v>4351.1753846153852</v>
      </c>
      <c r="AD2442" s="22">
        <f t="shared" si="672"/>
        <v>5.384615385082725E-3</v>
      </c>
      <c r="AE2442" s="24"/>
      <c r="AF2442" s="4">
        <v>114.50461538461539</v>
      </c>
      <c r="AG2442" s="4">
        <v>0</v>
      </c>
      <c r="AH2442" s="4">
        <f t="shared" si="673"/>
        <v>114.50461538461539</v>
      </c>
    </row>
    <row r="2443" spans="1:34">
      <c r="A2443" s="16" t="s">
        <v>4924</v>
      </c>
      <c r="B2443" s="16" t="s">
        <v>4925</v>
      </c>
      <c r="C2443" s="16" t="s">
        <v>2704</v>
      </c>
      <c r="D2443" s="19">
        <v>41000</v>
      </c>
      <c r="E2443" s="16" t="s">
        <v>111</v>
      </c>
      <c r="F2443" s="20">
        <v>50</v>
      </c>
      <c r="G2443" s="20">
        <v>0</v>
      </c>
      <c r="H2443" s="20">
        <v>39</v>
      </c>
      <c r="I2443" s="20">
        <v>7</v>
      </c>
      <c r="J2443" s="21">
        <f t="shared" si="665"/>
        <v>475</v>
      </c>
      <c r="K2443" s="22">
        <v>7532.92</v>
      </c>
      <c r="L2443" s="19">
        <v>44804</v>
      </c>
      <c r="M2443" s="22">
        <v>1569.38</v>
      </c>
      <c r="N2443" s="22">
        <v>5963.54</v>
      </c>
      <c r="O2443" s="22">
        <f t="shared" si="666"/>
        <v>6063.98</v>
      </c>
      <c r="P2443" s="22">
        <v>100.44</v>
      </c>
      <c r="Q2443" s="22">
        <f t="shared" si="667"/>
        <v>12.555</v>
      </c>
      <c r="R2443" s="22">
        <f t="shared" si="668"/>
        <v>50.22</v>
      </c>
      <c r="S2443" s="22">
        <f t="shared" si="669"/>
        <v>5913.32</v>
      </c>
      <c r="U2443" s="22">
        <v>6063.98</v>
      </c>
      <c r="V2443" s="23">
        <v>50</v>
      </c>
      <c r="W2443" s="41">
        <v>50</v>
      </c>
      <c r="X2443" s="23">
        <f t="shared" si="670"/>
        <v>0</v>
      </c>
      <c r="Y2443" s="24">
        <f t="shared" si="671"/>
        <v>0</v>
      </c>
      <c r="Z2443" s="24">
        <f t="shared" si="674"/>
        <v>483</v>
      </c>
      <c r="AA2443" s="22">
        <f t="shared" si="675"/>
        <v>12.554824016563146</v>
      </c>
      <c r="AB2443" s="22">
        <f t="shared" si="676"/>
        <v>150.65788819875775</v>
      </c>
      <c r="AC2443" s="22">
        <f t="shared" si="677"/>
        <v>5913.3221118012416</v>
      </c>
      <c r="AD2443" s="22">
        <f t="shared" si="672"/>
        <v>2.1118012418810395E-3</v>
      </c>
      <c r="AE2443" s="24"/>
      <c r="AF2443" s="4">
        <v>150.65788819875775</v>
      </c>
      <c r="AG2443" s="4">
        <v>0</v>
      </c>
      <c r="AH2443" s="4">
        <f t="shared" si="673"/>
        <v>150.65788819875775</v>
      </c>
    </row>
    <row r="2444" spans="1:34">
      <c r="A2444" s="16" t="s">
        <v>4926</v>
      </c>
      <c r="B2444" s="16" t="s">
        <v>4927</v>
      </c>
      <c r="C2444" s="16" t="s">
        <v>4928</v>
      </c>
      <c r="D2444" s="19">
        <v>41548</v>
      </c>
      <c r="E2444" s="16" t="s">
        <v>111</v>
      </c>
      <c r="F2444" s="20">
        <v>50</v>
      </c>
      <c r="G2444" s="20">
        <v>0</v>
      </c>
      <c r="H2444" s="20">
        <v>41</v>
      </c>
      <c r="I2444" s="20">
        <v>1</v>
      </c>
      <c r="J2444" s="21">
        <f t="shared" si="665"/>
        <v>493</v>
      </c>
      <c r="K2444" s="22">
        <v>4238.62</v>
      </c>
      <c r="L2444" s="19">
        <v>44804</v>
      </c>
      <c r="M2444" s="22">
        <v>755.86</v>
      </c>
      <c r="N2444" s="22">
        <v>3482.76</v>
      </c>
      <c r="O2444" s="22">
        <f t="shared" si="666"/>
        <v>3539.2700000000004</v>
      </c>
      <c r="P2444" s="22">
        <v>56.51</v>
      </c>
      <c r="Q2444" s="22">
        <f t="shared" si="667"/>
        <v>7.0637499999999998</v>
      </c>
      <c r="R2444" s="22">
        <f t="shared" si="668"/>
        <v>28.254999999999999</v>
      </c>
      <c r="S2444" s="22">
        <f t="shared" si="669"/>
        <v>3454.5050000000001</v>
      </c>
      <c r="U2444" s="22">
        <v>3539.2700000000004</v>
      </c>
      <c r="V2444" s="23">
        <v>50</v>
      </c>
      <c r="W2444" s="41">
        <v>50</v>
      </c>
      <c r="X2444" s="23">
        <f t="shared" si="670"/>
        <v>0</v>
      </c>
      <c r="Y2444" s="24">
        <f t="shared" si="671"/>
        <v>0</v>
      </c>
      <c r="Z2444" s="24">
        <f t="shared" si="674"/>
        <v>501</v>
      </c>
      <c r="AA2444" s="22">
        <f t="shared" si="675"/>
        <v>7.0644111776447112</v>
      </c>
      <c r="AB2444" s="22">
        <f t="shared" si="676"/>
        <v>84.772934131736534</v>
      </c>
      <c r="AC2444" s="22">
        <f t="shared" si="677"/>
        <v>3454.4970658682637</v>
      </c>
      <c r="AD2444" s="22">
        <f t="shared" si="672"/>
        <v>-7.9341317364196584E-3</v>
      </c>
      <c r="AE2444" s="24"/>
      <c r="AF2444" s="4">
        <v>84.772934131736534</v>
      </c>
      <c r="AG2444" s="4">
        <v>0</v>
      </c>
      <c r="AH2444" s="4">
        <f t="shared" si="673"/>
        <v>84.772934131736534</v>
      </c>
    </row>
    <row r="2445" spans="1:34">
      <c r="A2445" s="16" t="s">
        <v>4929</v>
      </c>
      <c r="B2445" s="16" t="s">
        <v>515</v>
      </c>
      <c r="C2445" s="16" t="s">
        <v>4930</v>
      </c>
      <c r="D2445" s="19">
        <v>44562</v>
      </c>
      <c r="E2445" s="16" t="s">
        <v>111</v>
      </c>
      <c r="F2445" s="20">
        <v>50</v>
      </c>
      <c r="G2445" s="20">
        <v>0</v>
      </c>
      <c r="H2445" s="20">
        <v>49</v>
      </c>
      <c r="I2445" s="20">
        <v>4</v>
      </c>
      <c r="J2445" s="21">
        <f t="shared" si="665"/>
        <v>592</v>
      </c>
      <c r="K2445" s="22">
        <v>863.49</v>
      </c>
      <c r="L2445" s="19">
        <v>44804</v>
      </c>
      <c r="M2445" s="22">
        <v>11.51</v>
      </c>
      <c r="N2445" s="22">
        <v>851.98</v>
      </c>
      <c r="O2445" s="22">
        <f t="shared" si="666"/>
        <v>863.49</v>
      </c>
      <c r="P2445" s="22">
        <v>11.51</v>
      </c>
      <c r="Q2445" s="22">
        <f t="shared" si="667"/>
        <v>1.43875</v>
      </c>
      <c r="R2445" s="22">
        <f t="shared" si="668"/>
        <v>5.7549999999999999</v>
      </c>
      <c r="S2445" s="22">
        <f t="shared" si="669"/>
        <v>846.22500000000002</v>
      </c>
      <c r="U2445" s="22">
        <v>863.49</v>
      </c>
      <c r="V2445" s="23">
        <v>50</v>
      </c>
      <c r="W2445" s="41">
        <v>50</v>
      </c>
      <c r="X2445" s="23">
        <f t="shared" si="670"/>
        <v>0</v>
      </c>
      <c r="Y2445" s="24">
        <f t="shared" si="671"/>
        <v>0</v>
      </c>
      <c r="Z2445" s="24">
        <f t="shared" si="674"/>
        <v>600</v>
      </c>
      <c r="AA2445" s="22">
        <f t="shared" si="675"/>
        <v>1.4391499999999999</v>
      </c>
      <c r="AB2445" s="22">
        <f t="shared" si="676"/>
        <v>17.2698</v>
      </c>
      <c r="AC2445" s="22">
        <f t="shared" si="677"/>
        <v>846.22019999999998</v>
      </c>
      <c r="AD2445" s="22">
        <f t="shared" si="672"/>
        <v>-4.8000000000456566E-3</v>
      </c>
      <c r="AE2445" s="24"/>
      <c r="AF2445" s="4">
        <v>17.2698</v>
      </c>
      <c r="AG2445" s="4">
        <v>0</v>
      </c>
      <c r="AH2445" s="4">
        <f t="shared" si="673"/>
        <v>17.2698</v>
      </c>
    </row>
    <row r="2446" spans="1:34">
      <c r="A2446" s="16" t="s">
        <v>4854</v>
      </c>
      <c r="K2446" s="35">
        <v>203500.2</v>
      </c>
      <c r="M2446" s="22">
        <v>80731.91</v>
      </c>
      <c r="N2446" s="22">
        <v>122768.29</v>
      </c>
      <c r="O2446" s="4">
        <f>SUM(O2415:O2445)</f>
        <v>125481.51</v>
      </c>
      <c r="P2446" s="4">
        <f>SUM(P2415:P2445)</f>
        <v>2713.2200000000012</v>
      </c>
      <c r="Q2446" s="4">
        <f>SUM(Q2415:Q2445)</f>
        <v>339.15250000000015</v>
      </c>
      <c r="R2446" s="4">
        <f>SUM(R2415:R2445)</f>
        <v>1356.6100000000006</v>
      </c>
      <c r="S2446" s="36">
        <f>SUM(S2415:S2445)</f>
        <v>121411.68000000002</v>
      </c>
      <c r="U2446" s="4">
        <v>125481.51</v>
      </c>
      <c r="W2446" s="42"/>
      <c r="X2446" s="3"/>
      <c r="Y2446" s="3"/>
      <c r="Z2446" s="3"/>
      <c r="AA2446" s="4">
        <f>SUM(AA2415:AA2445)</f>
        <v>335.91844007632642</v>
      </c>
      <c r="AB2446" s="4">
        <f>SUM(AB2415:AB2445)</f>
        <v>4078.1498523444902</v>
      </c>
      <c r="AC2446" s="4">
        <f>SUM(AC2415:AC2445)</f>
        <v>121403.36014765552</v>
      </c>
      <c r="AD2446" s="4">
        <f>SUM(AD2415:AD2445)</f>
        <v>-8.3198523444957271</v>
      </c>
      <c r="AE2446" s="3"/>
      <c r="AF2446" s="4">
        <f>SUM(AF2415:AF2445)-11</f>
        <v>4067.1498523444902</v>
      </c>
      <c r="AG2446" s="4">
        <f t="shared" ref="AG2446" si="678">SUM(AG2415:AG2445)</f>
        <v>0</v>
      </c>
      <c r="AH2446" s="4">
        <f>SUM(AH2415:AH2445)-11</f>
        <v>4067.1498523444902</v>
      </c>
    </row>
    <row r="2447" spans="1:34">
      <c r="A2447" s="16" t="s">
        <v>69</v>
      </c>
      <c r="K2447" s="22">
        <v>0</v>
      </c>
      <c r="M2447" s="22">
        <v>0</v>
      </c>
      <c r="N2447" s="22">
        <v>0</v>
      </c>
      <c r="W2447" s="42"/>
      <c r="X2447" s="3"/>
      <c r="Y2447" s="3"/>
      <c r="Z2447" s="3"/>
      <c r="AB2447" s="4"/>
      <c r="AC2447" s="4"/>
      <c r="AD2447" s="4"/>
      <c r="AE2447" s="3"/>
      <c r="AF2447" s="4"/>
      <c r="AG2447" s="4"/>
      <c r="AH2447" s="4"/>
    </row>
    <row r="2448" spans="1:34">
      <c r="A2448" s="16" t="s">
        <v>70</v>
      </c>
      <c r="W2448" s="42"/>
      <c r="X2448" s="3"/>
      <c r="Y2448" s="3"/>
      <c r="Z2448" s="3"/>
      <c r="AB2448" s="4"/>
      <c r="AC2448" s="4"/>
      <c r="AD2448" s="4"/>
      <c r="AE2448" s="3"/>
      <c r="AF2448" s="4"/>
      <c r="AG2448" s="4"/>
      <c r="AH2448" s="4"/>
    </row>
    <row r="2449" spans="1:34">
      <c r="A2449" s="16" t="s">
        <v>71</v>
      </c>
      <c r="K2449" s="22">
        <v>203500.2</v>
      </c>
      <c r="M2449" s="22">
        <v>80731.91</v>
      </c>
      <c r="N2449" s="22">
        <v>122768.29</v>
      </c>
      <c r="W2449" s="42"/>
      <c r="X2449" s="3"/>
      <c r="Y2449" s="3"/>
      <c r="Z2449" s="3"/>
      <c r="AB2449" s="4"/>
      <c r="AC2449" s="4"/>
      <c r="AD2449" s="4"/>
      <c r="AE2449" s="3"/>
      <c r="AF2449" s="4"/>
      <c r="AG2449" s="4"/>
      <c r="AH2449" s="4"/>
    </row>
    <row r="2450" spans="1:34">
      <c r="A2450" s="16" t="s">
        <v>4931</v>
      </c>
      <c r="W2450" s="42"/>
      <c r="X2450" s="3"/>
      <c r="Y2450" s="3"/>
      <c r="Z2450" s="3"/>
      <c r="AB2450" s="4"/>
      <c r="AC2450" s="4"/>
      <c r="AD2450" s="4"/>
      <c r="AE2450" s="3"/>
      <c r="AF2450" s="4"/>
      <c r="AG2450" s="4"/>
      <c r="AH2450" s="4"/>
    </row>
    <row r="2451" spans="1:34">
      <c r="A2451" s="16" t="s">
        <v>73</v>
      </c>
      <c r="W2451" s="42"/>
      <c r="X2451" s="3"/>
      <c r="Y2451" s="3"/>
      <c r="Z2451" s="3"/>
      <c r="AB2451" s="4"/>
      <c r="AC2451" s="4"/>
      <c r="AD2451" s="4"/>
      <c r="AE2451" s="3"/>
      <c r="AF2451" s="4"/>
      <c r="AG2451" s="4"/>
      <c r="AH2451" s="4"/>
    </row>
    <row r="2452" spans="1:34">
      <c r="A2452" s="16" t="s">
        <v>4932</v>
      </c>
      <c r="W2452" s="42"/>
      <c r="X2452" s="3"/>
      <c r="Y2452" s="3"/>
      <c r="Z2452" s="3"/>
      <c r="AB2452" s="4"/>
      <c r="AC2452" s="4"/>
      <c r="AD2452" s="4"/>
      <c r="AE2452" s="3"/>
      <c r="AF2452" s="4"/>
      <c r="AG2452" s="4"/>
      <c r="AH2452" s="4"/>
    </row>
    <row r="2453" spans="1:34">
      <c r="A2453" s="16" t="s">
        <v>4933</v>
      </c>
      <c r="B2453" s="16" t="s">
        <v>4934</v>
      </c>
      <c r="C2453" s="16" t="s">
        <v>4935</v>
      </c>
      <c r="D2453" s="19">
        <v>32325</v>
      </c>
      <c r="E2453" s="16" t="s">
        <v>111</v>
      </c>
      <c r="F2453" s="20">
        <v>50</v>
      </c>
      <c r="G2453" s="20">
        <v>0</v>
      </c>
      <c r="H2453" s="20">
        <v>15</v>
      </c>
      <c r="I2453" s="20">
        <v>10</v>
      </c>
      <c r="J2453" s="21">
        <f t="shared" ref="J2453:J2455" si="679">(H2453*12)+I2453</f>
        <v>190</v>
      </c>
      <c r="K2453" s="22">
        <v>545</v>
      </c>
      <c r="L2453" s="19">
        <v>44804</v>
      </c>
      <c r="M2453" s="22">
        <v>372.42</v>
      </c>
      <c r="N2453" s="22">
        <v>172.58</v>
      </c>
      <c r="O2453" s="22">
        <f>+N2453+P2453</f>
        <v>179.84</v>
      </c>
      <c r="P2453" s="22">
        <v>7.26</v>
      </c>
      <c r="Q2453" s="22">
        <f t="shared" ref="Q2453:Q2455" si="680">+P2453/8</f>
        <v>0.90749999999999997</v>
      </c>
      <c r="R2453" s="22">
        <f t="shared" ref="R2453:R2455" si="681">+Q2453*4</f>
        <v>3.63</v>
      </c>
      <c r="S2453" s="22">
        <f t="shared" ref="S2453:S2455" si="682">+O2453-P2453-R2453</f>
        <v>168.95000000000002</v>
      </c>
      <c r="U2453" s="22">
        <v>179.84</v>
      </c>
      <c r="V2453" s="23">
        <v>50</v>
      </c>
      <c r="W2453" s="41">
        <v>50</v>
      </c>
      <c r="X2453" s="23">
        <f t="shared" ref="X2453:X2455" si="683">+V2453-W2453</f>
        <v>0</v>
      </c>
      <c r="Y2453" s="24">
        <f t="shared" ref="Y2453:Y2455" si="684">+X2453*12</f>
        <v>0</v>
      </c>
      <c r="Z2453" s="24">
        <f t="shared" ref="Z2453:Z2455" si="685">+J2453+Y2453+8</f>
        <v>198</v>
      </c>
      <c r="AA2453" s="22">
        <f t="shared" ref="AA2453:AA2455" si="686">+U2453/Z2453</f>
        <v>0.90828282828282825</v>
      </c>
      <c r="AB2453" s="22">
        <f t="shared" ref="AB2453:AB2455" si="687">+AA2453*12</f>
        <v>10.899393939393939</v>
      </c>
      <c r="AC2453" s="22">
        <f t="shared" ref="AC2453:AC2455" si="688">+U2453-AB2453</f>
        <v>168.94060606060606</v>
      </c>
      <c r="AD2453" s="22">
        <f t="shared" ref="AD2453:AD2455" si="689">+AC2453-S2453</f>
        <v>-9.3939393939592719E-3</v>
      </c>
      <c r="AE2453" s="24"/>
      <c r="AF2453" s="4">
        <v>10</v>
      </c>
      <c r="AG2453" s="4">
        <v>0</v>
      </c>
      <c r="AH2453" s="4">
        <f t="shared" ref="AH2453:AH2455" si="690">+AF2453+AG2453</f>
        <v>10</v>
      </c>
    </row>
    <row r="2454" spans="1:34">
      <c r="A2454" s="16" t="s">
        <v>4936</v>
      </c>
      <c r="B2454" s="16" t="s">
        <v>4937</v>
      </c>
      <c r="C2454" s="16" t="s">
        <v>4935</v>
      </c>
      <c r="D2454" s="19">
        <v>29220</v>
      </c>
      <c r="E2454" s="16" t="s">
        <v>111</v>
      </c>
      <c r="F2454" s="20">
        <v>50</v>
      </c>
      <c r="G2454" s="20">
        <v>0</v>
      </c>
      <c r="H2454" s="20">
        <v>7</v>
      </c>
      <c r="I2454" s="20">
        <v>4</v>
      </c>
      <c r="J2454" s="21">
        <f t="shared" si="679"/>
        <v>88</v>
      </c>
      <c r="K2454" s="22">
        <v>2002.78</v>
      </c>
      <c r="L2454" s="19">
        <v>44804</v>
      </c>
      <c r="M2454" s="22">
        <v>1709.23</v>
      </c>
      <c r="N2454" s="22">
        <v>293.55</v>
      </c>
      <c r="O2454" s="22">
        <f>+N2454+P2454</f>
        <v>320.25</v>
      </c>
      <c r="P2454" s="22">
        <v>26.7</v>
      </c>
      <c r="Q2454" s="22">
        <f t="shared" si="680"/>
        <v>3.3374999999999999</v>
      </c>
      <c r="R2454" s="22">
        <f t="shared" si="681"/>
        <v>13.35</v>
      </c>
      <c r="S2454" s="22">
        <f t="shared" si="682"/>
        <v>280.2</v>
      </c>
      <c r="U2454" s="22">
        <v>320.25</v>
      </c>
      <c r="V2454" s="23">
        <v>50</v>
      </c>
      <c r="W2454" s="41">
        <v>50</v>
      </c>
      <c r="X2454" s="23">
        <f t="shared" si="683"/>
        <v>0</v>
      </c>
      <c r="Y2454" s="24">
        <f t="shared" si="684"/>
        <v>0</v>
      </c>
      <c r="Z2454" s="24">
        <f t="shared" si="685"/>
        <v>96</v>
      </c>
      <c r="AA2454" s="22">
        <f t="shared" si="686"/>
        <v>3.3359375</v>
      </c>
      <c r="AB2454" s="22">
        <f t="shared" si="687"/>
        <v>40.03125</v>
      </c>
      <c r="AC2454" s="22">
        <f t="shared" si="688"/>
        <v>280.21875</v>
      </c>
      <c r="AD2454" s="22">
        <f t="shared" si="689"/>
        <v>1.8750000000011369E-2</v>
      </c>
      <c r="AE2454" s="24"/>
      <c r="AF2454" s="4">
        <v>38</v>
      </c>
      <c r="AG2454" s="4">
        <v>0</v>
      </c>
      <c r="AH2454" s="4">
        <f t="shared" si="690"/>
        <v>38</v>
      </c>
    </row>
    <row r="2455" spans="1:34">
      <c r="A2455" s="16" t="s">
        <v>4938</v>
      </c>
      <c r="B2455" s="16" t="s">
        <v>4939</v>
      </c>
      <c r="C2455" s="16" t="s">
        <v>4940</v>
      </c>
      <c r="D2455" s="19">
        <v>35976</v>
      </c>
      <c r="E2455" s="16" t="s">
        <v>111</v>
      </c>
      <c r="F2455" s="20">
        <v>50</v>
      </c>
      <c r="G2455" s="20">
        <v>0</v>
      </c>
      <c r="H2455" s="20">
        <v>25</v>
      </c>
      <c r="I2455" s="20">
        <v>10</v>
      </c>
      <c r="J2455" s="21">
        <f t="shared" si="679"/>
        <v>310</v>
      </c>
      <c r="K2455" s="22">
        <v>21.51</v>
      </c>
      <c r="L2455" s="19">
        <v>44804</v>
      </c>
      <c r="M2455" s="22">
        <v>10.18</v>
      </c>
      <c r="N2455" s="22">
        <v>11.33</v>
      </c>
      <c r="O2455" s="22">
        <f>+N2455+P2455</f>
        <v>11.61</v>
      </c>
      <c r="P2455" s="22">
        <v>0.28000000000000003</v>
      </c>
      <c r="Q2455" s="22">
        <f t="shared" si="680"/>
        <v>3.5000000000000003E-2</v>
      </c>
      <c r="R2455" s="22">
        <f t="shared" si="681"/>
        <v>0.14000000000000001</v>
      </c>
      <c r="S2455" s="22">
        <f t="shared" si="682"/>
        <v>11.19</v>
      </c>
      <c r="U2455" s="22">
        <v>11.61</v>
      </c>
      <c r="V2455" s="23">
        <v>50</v>
      </c>
      <c r="W2455" s="41">
        <v>50</v>
      </c>
      <c r="X2455" s="23">
        <f t="shared" si="683"/>
        <v>0</v>
      </c>
      <c r="Y2455" s="24">
        <f t="shared" si="684"/>
        <v>0</v>
      </c>
      <c r="Z2455" s="24">
        <f t="shared" si="685"/>
        <v>318</v>
      </c>
      <c r="AA2455" s="22">
        <f t="shared" si="686"/>
        <v>3.6509433962264151E-2</v>
      </c>
      <c r="AB2455" s="22">
        <f t="shared" si="687"/>
        <v>0.43811320754716981</v>
      </c>
      <c r="AC2455" s="22">
        <f t="shared" si="688"/>
        <v>11.171886792452829</v>
      </c>
      <c r="AD2455" s="22">
        <f t="shared" si="689"/>
        <v>-1.8113207547170163E-2</v>
      </c>
      <c r="AE2455" s="24"/>
      <c r="AF2455" s="4">
        <v>0.43811320754716981</v>
      </c>
      <c r="AG2455" s="4">
        <v>0</v>
      </c>
      <c r="AH2455" s="4">
        <f t="shared" si="690"/>
        <v>0.43811320754716981</v>
      </c>
    </row>
    <row r="2456" spans="1:34">
      <c r="A2456" s="16" t="s">
        <v>4932</v>
      </c>
      <c r="K2456" s="35">
        <v>2569.29</v>
      </c>
      <c r="M2456" s="22">
        <v>2091.83</v>
      </c>
      <c r="N2456" s="22">
        <v>477.46</v>
      </c>
      <c r="O2456" s="4">
        <f>SUM(O2453:O2455)</f>
        <v>511.70000000000005</v>
      </c>
      <c r="P2456" s="4">
        <f>SUM(P2453:P2455)</f>
        <v>34.24</v>
      </c>
      <c r="Q2456" s="4">
        <f>SUM(Q2453:Q2455)</f>
        <v>4.28</v>
      </c>
      <c r="R2456" s="4">
        <f>SUM(R2453:R2455)</f>
        <v>17.12</v>
      </c>
      <c r="S2456" s="36">
        <f>SUM(S2453:S2455)</f>
        <v>460.34</v>
      </c>
      <c r="U2456" s="4">
        <v>511.70000000000005</v>
      </c>
      <c r="W2456" s="42"/>
      <c r="X2456" s="3"/>
      <c r="Y2456" s="3"/>
      <c r="Z2456" s="3"/>
      <c r="AA2456" s="4">
        <f>SUM(AA2453:AA2455)</f>
        <v>4.2807297622450919</v>
      </c>
      <c r="AB2456" s="4">
        <f>SUM(AB2453:AB2455)</f>
        <v>51.368757146941107</v>
      </c>
      <c r="AC2456" s="4">
        <f>SUM(AC2453:AC2455)</f>
        <v>460.33124285305888</v>
      </c>
      <c r="AD2456" s="4">
        <f>SUM(AD2453:AD2455)</f>
        <v>-8.7571469411180658E-3</v>
      </c>
      <c r="AE2456" s="3"/>
      <c r="AF2456" s="4">
        <f>SUM(AF2453:AF2455)</f>
        <v>48.438113207547168</v>
      </c>
      <c r="AG2456" s="4">
        <f t="shared" ref="AG2456:AH2456" si="691">SUM(AG2453:AG2455)</f>
        <v>0</v>
      </c>
      <c r="AH2456" s="4">
        <f t="shared" si="691"/>
        <v>48.438113207547168</v>
      </c>
    </row>
    <row r="2457" spans="1:34">
      <c r="A2457" s="16" t="s">
        <v>69</v>
      </c>
      <c r="K2457" s="22">
        <v>0</v>
      </c>
      <c r="M2457" s="22">
        <v>0</v>
      </c>
      <c r="N2457" s="22">
        <v>0</v>
      </c>
      <c r="W2457" s="42"/>
      <c r="X2457" s="3"/>
      <c r="Y2457" s="3"/>
      <c r="Z2457" s="3"/>
      <c r="AB2457" s="4"/>
      <c r="AC2457" s="4"/>
      <c r="AD2457" s="4"/>
      <c r="AE2457" s="3"/>
      <c r="AF2457" s="4"/>
      <c r="AG2457" s="4"/>
      <c r="AH2457" s="4"/>
    </row>
    <row r="2458" spans="1:34">
      <c r="A2458" s="16" t="s">
        <v>70</v>
      </c>
      <c r="W2458" s="42"/>
      <c r="X2458" s="3"/>
      <c r="Y2458" s="3"/>
      <c r="Z2458" s="3"/>
      <c r="AB2458" s="4"/>
      <c r="AC2458" s="4"/>
      <c r="AD2458" s="4"/>
      <c r="AE2458" s="3"/>
      <c r="AF2458" s="4"/>
      <c r="AG2458" s="4"/>
      <c r="AH2458" s="4"/>
    </row>
    <row r="2459" spans="1:34">
      <c r="A2459" s="16" t="s">
        <v>71</v>
      </c>
      <c r="K2459" s="22">
        <v>2569.29</v>
      </c>
      <c r="M2459" s="22">
        <v>2091.83</v>
      </c>
      <c r="N2459" s="22">
        <v>477.46</v>
      </c>
      <c r="W2459" s="42"/>
      <c r="X2459" s="3"/>
      <c r="Y2459" s="3"/>
      <c r="Z2459" s="3"/>
      <c r="AB2459" s="4"/>
      <c r="AC2459" s="4"/>
      <c r="AD2459" s="4"/>
      <c r="AE2459" s="3"/>
      <c r="AF2459" s="4"/>
      <c r="AG2459" s="4"/>
      <c r="AH2459" s="4"/>
    </row>
    <row r="2460" spans="1:34">
      <c r="A2460" s="16" t="s">
        <v>4941</v>
      </c>
      <c r="W2460" s="42"/>
      <c r="X2460" s="3"/>
      <c r="Y2460" s="3"/>
      <c r="Z2460" s="3"/>
      <c r="AB2460" s="4"/>
      <c r="AC2460" s="4"/>
      <c r="AD2460" s="4"/>
      <c r="AE2460" s="3"/>
      <c r="AF2460" s="4"/>
      <c r="AG2460" s="4"/>
      <c r="AH2460" s="4"/>
    </row>
    <row r="2461" spans="1:34">
      <c r="A2461" s="16" t="s">
        <v>73</v>
      </c>
      <c r="W2461" s="42"/>
      <c r="X2461" s="3"/>
      <c r="Y2461" s="3"/>
      <c r="Z2461" s="3"/>
      <c r="AB2461" s="4"/>
      <c r="AC2461" s="4"/>
      <c r="AD2461" s="4"/>
      <c r="AE2461" s="3"/>
      <c r="AF2461" s="4"/>
      <c r="AG2461" s="4"/>
      <c r="AH2461" s="4"/>
    </row>
    <row r="2462" spans="1:34">
      <c r="A2462" s="16" t="s">
        <v>4942</v>
      </c>
      <c r="W2462" s="42"/>
      <c r="X2462" s="3"/>
      <c r="Y2462" s="3"/>
      <c r="Z2462" s="3"/>
      <c r="AB2462" s="4"/>
      <c r="AC2462" s="4"/>
      <c r="AD2462" s="4"/>
      <c r="AE2462" s="3"/>
      <c r="AF2462" s="4"/>
      <c r="AG2462" s="4"/>
      <c r="AH2462" s="4"/>
    </row>
    <row r="2463" spans="1:34">
      <c r="A2463" s="16" t="s">
        <v>4943</v>
      </c>
      <c r="B2463" s="16" t="s">
        <v>4944</v>
      </c>
      <c r="C2463" s="16" t="s">
        <v>4945</v>
      </c>
      <c r="D2463" s="19">
        <v>36342</v>
      </c>
      <c r="E2463" s="16" t="s">
        <v>111</v>
      </c>
      <c r="F2463" s="20">
        <v>5</v>
      </c>
      <c r="G2463" s="20">
        <v>0</v>
      </c>
      <c r="H2463" s="20">
        <v>0</v>
      </c>
      <c r="I2463" s="20">
        <v>0</v>
      </c>
      <c r="J2463" s="21">
        <f t="shared" ref="J2463:J2514" si="692">(H2463*12)+I2463</f>
        <v>0</v>
      </c>
      <c r="K2463" s="22">
        <v>2084.5300000000002</v>
      </c>
      <c r="L2463" s="19">
        <v>44804</v>
      </c>
      <c r="M2463" s="22">
        <v>2084.5300000000002</v>
      </c>
      <c r="N2463" s="22">
        <v>0</v>
      </c>
      <c r="O2463" s="22">
        <f t="shared" ref="O2463:O2513" si="693">+N2463+P2463</f>
        <v>0</v>
      </c>
      <c r="P2463" s="22">
        <v>0</v>
      </c>
      <c r="Q2463" s="22">
        <f t="shared" ref="Q2463:Q2513" si="694">+P2463/8</f>
        <v>0</v>
      </c>
      <c r="R2463" s="22">
        <f t="shared" ref="R2463:R2513" si="695">+Q2463*4</f>
        <v>0</v>
      </c>
      <c r="S2463" s="22">
        <f t="shared" ref="S2463:S2513" si="696">+O2463-P2463-R2463</f>
        <v>0</v>
      </c>
      <c r="U2463" s="22">
        <v>0</v>
      </c>
      <c r="V2463" s="23">
        <v>5</v>
      </c>
      <c r="W2463" s="41">
        <v>5</v>
      </c>
      <c r="X2463" s="23">
        <f t="shared" ref="X2463:X2514" si="697">+V2463-W2463</f>
        <v>0</v>
      </c>
      <c r="Y2463" s="24">
        <f t="shared" ref="Y2463:Y2514" si="698">+X2463*12</f>
        <v>0</v>
      </c>
      <c r="Z2463" s="24">
        <v>0</v>
      </c>
      <c r="AA2463" s="22">
        <v>0</v>
      </c>
      <c r="AB2463" s="22">
        <f t="shared" ref="AB2463:AB2514" si="699">+AA2463*12</f>
        <v>0</v>
      </c>
      <c r="AC2463" s="22">
        <f t="shared" ref="AC2463:AC2513" si="700">+U2463-AB2463</f>
        <v>0</v>
      </c>
      <c r="AD2463" s="22">
        <f t="shared" ref="AD2463:AD2514" si="701">+AC2463-S2463</f>
        <v>0</v>
      </c>
      <c r="AE2463" s="24"/>
      <c r="AF2463" s="4">
        <v>0</v>
      </c>
      <c r="AG2463" s="4">
        <v>0</v>
      </c>
      <c r="AH2463" s="4">
        <f t="shared" ref="AH2463:AH2514" si="702">+AF2463+AG2463</f>
        <v>0</v>
      </c>
    </row>
    <row r="2464" spans="1:34">
      <c r="A2464" s="16" t="s">
        <v>4946</v>
      </c>
      <c r="B2464" s="16" t="s">
        <v>4947</v>
      </c>
      <c r="C2464" s="16" t="s">
        <v>4948</v>
      </c>
      <c r="D2464" s="19">
        <v>36708</v>
      </c>
      <c r="E2464" s="16" t="s">
        <v>111</v>
      </c>
      <c r="F2464" s="20">
        <v>5</v>
      </c>
      <c r="G2464" s="20">
        <v>0</v>
      </c>
      <c r="H2464" s="20">
        <v>0</v>
      </c>
      <c r="I2464" s="20">
        <v>0</v>
      </c>
      <c r="J2464" s="21">
        <f t="shared" si="692"/>
        <v>0</v>
      </c>
      <c r="K2464" s="22">
        <v>2870</v>
      </c>
      <c r="L2464" s="19">
        <v>44804</v>
      </c>
      <c r="M2464" s="22">
        <v>2870</v>
      </c>
      <c r="N2464" s="22">
        <v>0</v>
      </c>
      <c r="O2464" s="22">
        <f t="shared" si="693"/>
        <v>0</v>
      </c>
      <c r="P2464" s="22">
        <v>0</v>
      </c>
      <c r="Q2464" s="22">
        <f t="shared" si="694"/>
        <v>0</v>
      </c>
      <c r="R2464" s="22">
        <f t="shared" si="695"/>
        <v>0</v>
      </c>
      <c r="S2464" s="22">
        <f t="shared" si="696"/>
        <v>0</v>
      </c>
      <c r="U2464" s="22">
        <v>0</v>
      </c>
      <c r="V2464" s="23">
        <v>5</v>
      </c>
      <c r="W2464" s="41">
        <v>5</v>
      </c>
      <c r="X2464" s="23">
        <f t="shared" si="697"/>
        <v>0</v>
      </c>
      <c r="Y2464" s="24">
        <f t="shared" si="698"/>
        <v>0</v>
      </c>
      <c r="Z2464" s="24">
        <v>0</v>
      </c>
      <c r="AA2464" s="22">
        <v>0</v>
      </c>
      <c r="AB2464" s="22">
        <f t="shared" si="699"/>
        <v>0</v>
      </c>
      <c r="AC2464" s="22">
        <f t="shared" si="700"/>
        <v>0</v>
      </c>
      <c r="AD2464" s="22">
        <f t="shared" si="701"/>
        <v>0</v>
      </c>
      <c r="AE2464" s="24"/>
      <c r="AF2464" s="4">
        <v>0</v>
      </c>
      <c r="AG2464" s="4">
        <v>0</v>
      </c>
      <c r="AH2464" s="4">
        <f t="shared" si="702"/>
        <v>0</v>
      </c>
    </row>
    <row r="2465" spans="1:34">
      <c r="A2465" s="16" t="s">
        <v>4949</v>
      </c>
      <c r="B2465" s="16" t="s">
        <v>4950</v>
      </c>
      <c r="C2465" s="16" t="s">
        <v>4951</v>
      </c>
      <c r="D2465" s="19">
        <v>37073</v>
      </c>
      <c r="E2465" s="16" t="s">
        <v>111</v>
      </c>
      <c r="F2465" s="20">
        <v>5</v>
      </c>
      <c r="G2465" s="20">
        <v>0</v>
      </c>
      <c r="H2465" s="20">
        <v>0</v>
      </c>
      <c r="I2465" s="20">
        <v>0</v>
      </c>
      <c r="J2465" s="21">
        <f t="shared" si="692"/>
        <v>0</v>
      </c>
      <c r="K2465" s="22">
        <v>127.37</v>
      </c>
      <c r="L2465" s="19">
        <v>44804</v>
      </c>
      <c r="M2465" s="22">
        <v>127.37</v>
      </c>
      <c r="N2465" s="22">
        <v>0</v>
      </c>
      <c r="O2465" s="22">
        <f t="shared" si="693"/>
        <v>0</v>
      </c>
      <c r="P2465" s="22">
        <v>0</v>
      </c>
      <c r="Q2465" s="22">
        <f t="shared" si="694"/>
        <v>0</v>
      </c>
      <c r="R2465" s="22">
        <f t="shared" si="695"/>
        <v>0</v>
      </c>
      <c r="S2465" s="22">
        <f t="shared" si="696"/>
        <v>0</v>
      </c>
      <c r="U2465" s="22">
        <v>0</v>
      </c>
      <c r="V2465" s="23">
        <v>5</v>
      </c>
      <c r="W2465" s="41">
        <v>5</v>
      </c>
      <c r="X2465" s="23">
        <f t="shared" si="697"/>
        <v>0</v>
      </c>
      <c r="Y2465" s="24">
        <f t="shared" si="698"/>
        <v>0</v>
      </c>
      <c r="Z2465" s="24">
        <v>0</v>
      </c>
      <c r="AA2465" s="22">
        <v>0</v>
      </c>
      <c r="AB2465" s="22">
        <f t="shared" si="699"/>
        <v>0</v>
      </c>
      <c r="AC2465" s="22">
        <f t="shared" si="700"/>
        <v>0</v>
      </c>
      <c r="AD2465" s="22">
        <f t="shared" si="701"/>
        <v>0</v>
      </c>
      <c r="AE2465" s="24"/>
      <c r="AF2465" s="4">
        <v>0</v>
      </c>
      <c r="AG2465" s="4">
        <v>0</v>
      </c>
      <c r="AH2465" s="4">
        <f t="shared" si="702"/>
        <v>0</v>
      </c>
    </row>
    <row r="2466" spans="1:34">
      <c r="A2466" s="16" t="s">
        <v>4952</v>
      </c>
      <c r="B2466" s="16" t="s">
        <v>4953</v>
      </c>
      <c r="C2466" s="16" t="s">
        <v>4954</v>
      </c>
      <c r="D2466" s="19">
        <v>37469</v>
      </c>
      <c r="E2466" s="16" t="s">
        <v>111</v>
      </c>
      <c r="F2466" s="20">
        <v>5</v>
      </c>
      <c r="G2466" s="20">
        <v>0</v>
      </c>
      <c r="H2466" s="20">
        <v>0</v>
      </c>
      <c r="I2466" s="20">
        <v>0</v>
      </c>
      <c r="J2466" s="21">
        <f t="shared" si="692"/>
        <v>0</v>
      </c>
      <c r="K2466" s="22">
        <v>71.45</v>
      </c>
      <c r="L2466" s="19">
        <v>44804</v>
      </c>
      <c r="M2466" s="22">
        <v>71.45</v>
      </c>
      <c r="N2466" s="22">
        <v>0</v>
      </c>
      <c r="O2466" s="22">
        <f t="shared" si="693"/>
        <v>0</v>
      </c>
      <c r="P2466" s="22">
        <v>0</v>
      </c>
      <c r="Q2466" s="22">
        <f t="shared" si="694"/>
        <v>0</v>
      </c>
      <c r="R2466" s="22">
        <f t="shared" si="695"/>
        <v>0</v>
      </c>
      <c r="S2466" s="22">
        <f t="shared" si="696"/>
        <v>0</v>
      </c>
      <c r="U2466" s="22">
        <v>0</v>
      </c>
      <c r="V2466" s="23">
        <v>5</v>
      </c>
      <c r="W2466" s="41">
        <v>5</v>
      </c>
      <c r="X2466" s="23">
        <f t="shared" si="697"/>
        <v>0</v>
      </c>
      <c r="Y2466" s="24">
        <f t="shared" si="698"/>
        <v>0</v>
      </c>
      <c r="Z2466" s="24">
        <v>0</v>
      </c>
      <c r="AA2466" s="22">
        <v>0</v>
      </c>
      <c r="AB2466" s="22">
        <f t="shared" si="699"/>
        <v>0</v>
      </c>
      <c r="AC2466" s="22">
        <f t="shared" si="700"/>
        <v>0</v>
      </c>
      <c r="AD2466" s="22">
        <f t="shared" si="701"/>
        <v>0</v>
      </c>
      <c r="AE2466" s="24"/>
      <c r="AF2466" s="4">
        <v>0</v>
      </c>
      <c r="AG2466" s="4">
        <v>0</v>
      </c>
      <c r="AH2466" s="4">
        <f t="shared" si="702"/>
        <v>0</v>
      </c>
    </row>
    <row r="2467" spans="1:34">
      <c r="A2467" s="16" t="s">
        <v>4955</v>
      </c>
      <c r="B2467" s="16" t="s">
        <v>4956</v>
      </c>
      <c r="C2467" s="16" t="s">
        <v>4957</v>
      </c>
      <c r="D2467" s="19">
        <v>37561</v>
      </c>
      <c r="E2467" s="16" t="s">
        <v>111</v>
      </c>
      <c r="F2467" s="20">
        <v>5</v>
      </c>
      <c r="G2467" s="20">
        <v>0</v>
      </c>
      <c r="H2467" s="20">
        <v>0</v>
      </c>
      <c r="I2467" s="20">
        <v>0</v>
      </c>
      <c r="J2467" s="21">
        <f t="shared" si="692"/>
        <v>0</v>
      </c>
      <c r="K2467" s="22">
        <v>137.37</v>
      </c>
      <c r="L2467" s="19">
        <v>44804</v>
      </c>
      <c r="M2467" s="22">
        <v>137.37</v>
      </c>
      <c r="N2467" s="22">
        <v>0</v>
      </c>
      <c r="O2467" s="22">
        <f t="shared" si="693"/>
        <v>0</v>
      </c>
      <c r="P2467" s="22">
        <v>0</v>
      </c>
      <c r="Q2467" s="22">
        <f t="shared" si="694"/>
        <v>0</v>
      </c>
      <c r="R2467" s="22">
        <f t="shared" si="695"/>
        <v>0</v>
      </c>
      <c r="S2467" s="22">
        <f t="shared" si="696"/>
        <v>0</v>
      </c>
      <c r="U2467" s="22">
        <v>0</v>
      </c>
      <c r="V2467" s="23">
        <v>5</v>
      </c>
      <c r="W2467" s="41">
        <v>5</v>
      </c>
      <c r="X2467" s="23">
        <f t="shared" si="697"/>
        <v>0</v>
      </c>
      <c r="Y2467" s="24">
        <f t="shared" si="698"/>
        <v>0</v>
      </c>
      <c r="Z2467" s="24">
        <v>0</v>
      </c>
      <c r="AA2467" s="22">
        <v>0</v>
      </c>
      <c r="AB2467" s="22">
        <f t="shared" si="699"/>
        <v>0</v>
      </c>
      <c r="AC2467" s="22">
        <f t="shared" si="700"/>
        <v>0</v>
      </c>
      <c r="AD2467" s="22">
        <f t="shared" si="701"/>
        <v>0</v>
      </c>
      <c r="AE2467" s="24"/>
      <c r="AF2467" s="4">
        <v>0</v>
      </c>
      <c r="AG2467" s="4">
        <v>0</v>
      </c>
      <c r="AH2467" s="4">
        <f t="shared" si="702"/>
        <v>0</v>
      </c>
    </row>
    <row r="2468" spans="1:34">
      <c r="A2468" s="16" t="s">
        <v>4958</v>
      </c>
      <c r="B2468" s="16" t="s">
        <v>4959</v>
      </c>
      <c r="C2468" s="16" t="s">
        <v>4960</v>
      </c>
      <c r="D2468" s="19">
        <v>37803</v>
      </c>
      <c r="E2468" s="16" t="s">
        <v>111</v>
      </c>
      <c r="F2468" s="20">
        <v>5</v>
      </c>
      <c r="G2468" s="20">
        <v>0</v>
      </c>
      <c r="H2468" s="20">
        <v>0</v>
      </c>
      <c r="I2468" s="20">
        <v>0</v>
      </c>
      <c r="J2468" s="21">
        <f t="shared" si="692"/>
        <v>0</v>
      </c>
      <c r="K2468" s="22">
        <v>144.38</v>
      </c>
      <c r="L2468" s="19">
        <v>44804</v>
      </c>
      <c r="M2468" s="22">
        <v>144.38</v>
      </c>
      <c r="N2468" s="22">
        <v>0</v>
      </c>
      <c r="O2468" s="22">
        <f t="shared" si="693"/>
        <v>0</v>
      </c>
      <c r="P2468" s="22">
        <v>0</v>
      </c>
      <c r="Q2468" s="22">
        <f t="shared" si="694"/>
        <v>0</v>
      </c>
      <c r="R2468" s="22">
        <f t="shared" si="695"/>
        <v>0</v>
      </c>
      <c r="S2468" s="22">
        <f t="shared" si="696"/>
        <v>0</v>
      </c>
      <c r="U2468" s="22">
        <v>0</v>
      </c>
      <c r="V2468" s="23">
        <v>5</v>
      </c>
      <c r="W2468" s="41">
        <v>5</v>
      </c>
      <c r="X2468" s="23">
        <f t="shared" si="697"/>
        <v>0</v>
      </c>
      <c r="Y2468" s="24">
        <f t="shared" si="698"/>
        <v>0</v>
      </c>
      <c r="Z2468" s="24">
        <v>0</v>
      </c>
      <c r="AA2468" s="22">
        <v>0</v>
      </c>
      <c r="AB2468" s="22">
        <f t="shared" si="699"/>
        <v>0</v>
      </c>
      <c r="AC2468" s="22">
        <f t="shared" si="700"/>
        <v>0</v>
      </c>
      <c r="AD2468" s="22">
        <f t="shared" si="701"/>
        <v>0</v>
      </c>
      <c r="AE2468" s="24"/>
      <c r="AF2468" s="4">
        <v>0</v>
      </c>
      <c r="AG2468" s="4">
        <v>0</v>
      </c>
      <c r="AH2468" s="4">
        <f t="shared" si="702"/>
        <v>0</v>
      </c>
    </row>
    <row r="2469" spans="1:34">
      <c r="A2469" s="16" t="s">
        <v>4961</v>
      </c>
      <c r="B2469" s="16" t="s">
        <v>4962</v>
      </c>
      <c r="C2469" s="16" t="s">
        <v>4963</v>
      </c>
      <c r="D2469" s="19">
        <v>37895</v>
      </c>
      <c r="E2469" s="16" t="s">
        <v>111</v>
      </c>
      <c r="F2469" s="20">
        <v>5</v>
      </c>
      <c r="G2469" s="20">
        <v>0</v>
      </c>
      <c r="H2469" s="20">
        <v>0</v>
      </c>
      <c r="I2469" s="20">
        <v>0</v>
      </c>
      <c r="J2469" s="21">
        <f t="shared" si="692"/>
        <v>0</v>
      </c>
      <c r="K2469" s="22">
        <v>96.26</v>
      </c>
      <c r="L2469" s="19">
        <v>44804</v>
      </c>
      <c r="M2469" s="22">
        <v>96.26</v>
      </c>
      <c r="N2469" s="22">
        <v>0</v>
      </c>
      <c r="O2469" s="22">
        <f t="shared" si="693"/>
        <v>0</v>
      </c>
      <c r="P2469" s="22">
        <v>0</v>
      </c>
      <c r="Q2469" s="22">
        <f t="shared" si="694"/>
        <v>0</v>
      </c>
      <c r="R2469" s="22">
        <f t="shared" si="695"/>
        <v>0</v>
      </c>
      <c r="S2469" s="22">
        <f t="shared" si="696"/>
        <v>0</v>
      </c>
      <c r="U2469" s="22">
        <v>0</v>
      </c>
      <c r="V2469" s="23">
        <v>5</v>
      </c>
      <c r="W2469" s="41">
        <v>5</v>
      </c>
      <c r="X2469" s="23">
        <f t="shared" si="697"/>
        <v>0</v>
      </c>
      <c r="Y2469" s="24">
        <f t="shared" si="698"/>
        <v>0</v>
      </c>
      <c r="Z2469" s="24">
        <v>0</v>
      </c>
      <c r="AA2469" s="22">
        <v>0</v>
      </c>
      <c r="AB2469" s="22">
        <f t="shared" si="699"/>
        <v>0</v>
      </c>
      <c r="AC2469" s="22">
        <f t="shared" si="700"/>
        <v>0</v>
      </c>
      <c r="AD2469" s="22">
        <f t="shared" si="701"/>
        <v>0</v>
      </c>
      <c r="AE2469" s="24"/>
      <c r="AF2469" s="4">
        <v>0</v>
      </c>
      <c r="AG2469" s="4">
        <v>0</v>
      </c>
      <c r="AH2469" s="4">
        <f t="shared" si="702"/>
        <v>0</v>
      </c>
    </row>
    <row r="2470" spans="1:34">
      <c r="A2470" s="16" t="s">
        <v>4964</v>
      </c>
      <c r="B2470" s="16" t="s">
        <v>4965</v>
      </c>
      <c r="C2470" s="16" t="s">
        <v>4966</v>
      </c>
      <c r="D2470" s="19">
        <v>37895</v>
      </c>
      <c r="E2470" s="16" t="s">
        <v>111</v>
      </c>
      <c r="F2470" s="20">
        <v>5</v>
      </c>
      <c r="G2470" s="20">
        <v>0</v>
      </c>
      <c r="H2470" s="20">
        <v>0</v>
      </c>
      <c r="I2470" s="20">
        <v>0</v>
      </c>
      <c r="J2470" s="21">
        <f t="shared" si="692"/>
        <v>0</v>
      </c>
      <c r="K2470" s="22">
        <v>15.4</v>
      </c>
      <c r="L2470" s="19">
        <v>44804</v>
      </c>
      <c r="M2470" s="22">
        <v>15.4</v>
      </c>
      <c r="N2470" s="22">
        <v>0</v>
      </c>
      <c r="O2470" s="22">
        <f t="shared" si="693"/>
        <v>0</v>
      </c>
      <c r="P2470" s="22">
        <v>0</v>
      </c>
      <c r="Q2470" s="22">
        <f t="shared" si="694"/>
        <v>0</v>
      </c>
      <c r="R2470" s="22">
        <f t="shared" si="695"/>
        <v>0</v>
      </c>
      <c r="S2470" s="22">
        <f t="shared" si="696"/>
        <v>0</v>
      </c>
      <c r="U2470" s="22">
        <v>0</v>
      </c>
      <c r="V2470" s="23">
        <v>5</v>
      </c>
      <c r="W2470" s="41">
        <v>5</v>
      </c>
      <c r="X2470" s="23">
        <f t="shared" si="697"/>
        <v>0</v>
      </c>
      <c r="Y2470" s="24">
        <f t="shared" si="698"/>
        <v>0</v>
      </c>
      <c r="Z2470" s="24">
        <v>0</v>
      </c>
      <c r="AA2470" s="22">
        <v>0</v>
      </c>
      <c r="AB2470" s="22">
        <f t="shared" si="699"/>
        <v>0</v>
      </c>
      <c r="AC2470" s="22">
        <f t="shared" si="700"/>
        <v>0</v>
      </c>
      <c r="AD2470" s="22">
        <f t="shared" si="701"/>
        <v>0</v>
      </c>
      <c r="AE2470" s="24"/>
      <c r="AF2470" s="4">
        <v>0</v>
      </c>
      <c r="AG2470" s="4">
        <v>0</v>
      </c>
      <c r="AH2470" s="4">
        <f t="shared" si="702"/>
        <v>0</v>
      </c>
    </row>
    <row r="2471" spans="1:34">
      <c r="A2471" s="16" t="s">
        <v>4967</v>
      </c>
      <c r="B2471" s="16" t="s">
        <v>4968</v>
      </c>
      <c r="C2471" s="16" t="s">
        <v>4969</v>
      </c>
      <c r="D2471" s="19">
        <v>37987</v>
      </c>
      <c r="E2471" s="16" t="s">
        <v>111</v>
      </c>
      <c r="F2471" s="20">
        <v>5</v>
      </c>
      <c r="G2471" s="20">
        <v>0</v>
      </c>
      <c r="H2471" s="20">
        <v>0</v>
      </c>
      <c r="I2471" s="20">
        <v>0</v>
      </c>
      <c r="J2471" s="21">
        <f t="shared" si="692"/>
        <v>0</v>
      </c>
      <c r="K2471" s="22">
        <v>414.26</v>
      </c>
      <c r="L2471" s="19">
        <v>44804</v>
      </c>
      <c r="M2471" s="22">
        <v>414.26</v>
      </c>
      <c r="N2471" s="22">
        <v>0</v>
      </c>
      <c r="O2471" s="22">
        <f t="shared" si="693"/>
        <v>0</v>
      </c>
      <c r="P2471" s="22">
        <v>0</v>
      </c>
      <c r="Q2471" s="22">
        <f t="shared" si="694"/>
        <v>0</v>
      </c>
      <c r="R2471" s="22">
        <f t="shared" si="695"/>
        <v>0</v>
      </c>
      <c r="S2471" s="22">
        <f t="shared" si="696"/>
        <v>0</v>
      </c>
      <c r="U2471" s="22">
        <v>0</v>
      </c>
      <c r="V2471" s="23">
        <v>5</v>
      </c>
      <c r="W2471" s="41">
        <v>5</v>
      </c>
      <c r="X2471" s="23">
        <f t="shared" si="697"/>
        <v>0</v>
      </c>
      <c r="Y2471" s="24">
        <f t="shared" si="698"/>
        <v>0</v>
      </c>
      <c r="Z2471" s="24">
        <v>0</v>
      </c>
      <c r="AA2471" s="22">
        <v>0</v>
      </c>
      <c r="AB2471" s="22">
        <f t="shared" si="699"/>
        <v>0</v>
      </c>
      <c r="AC2471" s="22">
        <f t="shared" si="700"/>
        <v>0</v>
      </c>
      <c r="AD2471" s="22">
        <f t="shared" si="701"/>
        <v>0</v>
      </c>
      <c r="AE2471" s="24"/>
      <c r="AF2471" s="4">
        <v>0</v>
      </c>
      <c r="AG2471" s="4">
        <v>0</v>
      </c>
      <c r="AH2471" s="4">
        <f t="shared" si="702"/>
        <v>0</v>
      </c>
    </row>
    <row r="2472" spans="1:34">
      <c r="A2472" s="16" t="s">
        <v>4970</v>
      </c>
      <c r="B2472" s="16" t="s">
        <v>4971</v>
      </c>
      <c r="C2472" s="16" t="s">
        <v>4972</v>
      </c>
      <c r="D2472" s="19">
        <v>37987</v>
      </c>
      <c r="E2472" s="16" t="s">
        <v>111</v>
      </c>
      <c r="F2472" s="20">
        <v>5</v>
      </c>
      <c r="G2472" s="20">
        <v>0</v>
      </c>
      <c r="H2472" s="20">
        <v>0</v>
      </c>
      <c r="I2472" s="20">
        <v>0</v>
      </c>
      <c r="J2472" s="21">
        <f t="shared" si="692"/>
        <v>0</v>
      </c>
      <c r="K2472" s="22">
        <v>43.31</v>
      </c>
      <c r="L2472" s="19">
        <v>44804</v>
      </c>
      <c r="M2472" s="22">
        <v>43.31</v>
      </c>
      <c r="N2472" s="22">
        <v>0</v>
      </c>
      <c r="O2472" s="22">
        <f t="shared" si="693"/>
        <v>0</v>
      </c>
      <c r="P2472" s="22">
        <v>0</v>
      </c>
      <c r="Q2472" s="22">
        <f t="shared" si="694"/>
        <v>0</v>
      </c>
      <c r="R2472" s="22">
        <f t="shared" si="695"/>
        <v>0</v>
      </c>
      <c r="S2472" s="22">
        <f t="shared" si="696"/>
        <v>0</v>
      </c>
      <c r="U2472" s="22">
        <v>0</v>
      </c>
      <c r="V2472" s="23">
        <v>5</v>
      </c>
      <c r="W2472" s="41">
        <v>5</v>
      </c>
      <c r="X2472" s="23">
        <f t="shared" si="697"/>
        <v>0</v>
      </c>
      <c r="Y2472" s="24">
        <f t="shared" si="698"/>
        <v>0</v>
      </c>
      <c r="Z2472" s="24">
        <v>0</v>
      </c>
      <c r="AA2472" s="22">
        <v>0</v>
      </c>
      <c r="AB2472" s="22">
        <f t="shared" si="699"/>
        <v>0</v>
      </c>
      <c r="AC2472" s="22">
        <f t="shared" si="700"/>
        <v>0</v>
      </c>
      <c r="AD2472" s="22">
        <f t="shared" si="701"/>
        <v>0</v>
      </c>
      <c r="AE2472" s="24"/>
      <c r="AF2472" s="4">
        <v>0</v>
      </c>
      <c r="AG2472" s="4">
        <v>0</v>
      </c>
      <c r="AH2472" s="4">
        <f t="shared" si="702"/>
        <v>0</v>
      </c>
    </row>
    <row r="2473" spans="1:34">
      <c r="A2473" s="16" t="s">
        <v>4973</v>
      </c>
      <c r="B2473" s="16" t="s">
        <v>4974</v>
      </c>
      <c r="C2473" s="16" t="s">
        <v>4975</v>
      </c>
      <c r="D2473" s="19">
        <v>38718</v>
      </c>
      <c r="E2473" s="16" t="s">
        <v>111</v>
      </c>
      <c r="F2473" s="20">
        <v>5</v>
      </c>
      <c r="G2473" s="20">
        <v>0</v>
      </c>
      <c r="H2473" s="20">
        <v>0</v>
      </c>
      <c r="I2473" s="20">
        <v>0</v>
      </c>
      <c r="J2473" s="21">
        <f t="shared" si="692"/>
        <v>0</v>
      </c>
      <c r="K2473" s="22">
        <v>222</v>
      </c>
      <c r="L2473" s="19">
        <v>44804</v>
      </c>
      <c r="M2473" s="22">
        <v>222</v>
      </c>
      <c r="N2473" s="22">
        <v>0</v>
      </c>
      <c r="O2473" s="22">
        <f t="shared" si="693"/>
        <v>0</v>
      </c>
      <c r="P2473" s="22">
        <v>0</v>
      </c>
      <c r="Q2473" s="22">
        <f t="shared" si="694"/>
        <v>0</v>
      </c>
      <c r="R2473" s="22">
        <f t="shared" si="695"/>
        <v>0</v>
      </c>
      <c r="S2473" s="22">
        <f t="shared" si="696"/>
        <v>0</v>
      </c>
      <c r="U2473" s="22">
        <v>0</v>
      </c>
      <c r="V2473" s="23">
        <v>5</v>
      </c>
      <c r="W2473" s="41">
        <v>5</v>
      </c>
      <c r="X2473" s="23">
        <f t="shared" si="697"/>
        <v>0</v>
      </c>
      <c r="Y2473" s="24">
        <f t="shared" si="698"/>
        <v>0</v>
      </c>
      <c r="Z2473" s="24">
        <v>0</v>
      </c>
      <c r="AA2473" s="22">
        <v>0</v>
      </c>
      <c r="AB2473" s="22">
        <f t="shared" si="699"/>
        <v>0</v>
      </c>
      <c r="AC2473" s="22">
        <f t="shared" si="700"/>
        <v>0</v>
      </c>
      <c r="AD2473" s="22">
        <f t="shared" si="701"/>
        <v>0</v>
      </c>
      <c r="AE2473" s="24"/>
      <c r="AF2473" s="4">
        <v>0</v>
      </c>
      <c r="AG2473" s="4">
        <v>0</v>
      </c>
      <c r="AH2473" s="4">
        <f t="shared" si="702"/>
        <v>0</v>
      </c>
    </row>
    <row r="2474" spans="1:34">
      <c r="A2474" s="16" t="s">
        <v>4976</v>
      </c>
      <c r="B2474" s="16" t="s">
        <v>4977</v>
      </c>
      <c r="C2474" s="16" t="s">
        <v>4978</v>
      </c>
      <c r="D2474" s="19">
        <v>38991</v>
      </c>
      <c r="E2474" s="16" t="s">
        <v>111</v>
      </c>
      <c r="F2474" s="20">
        <v>5</v>
      </c>
      <c r="G2474" s="20">
        <v>0</v>
      </c>
      <c r="H2474" s="20">
        <v>0</v>
      </c>
      <c r="I2474" s="20">
        <v>0</v>
      </c>
      <c r="J2474" s="21">
        <f t="shared" si="692"/>
        <v>0</v>
      </c>
      <c r="K2474" s="22">
        <v>902.5</v>
      </c>
      <c r="L2474" s="19">
        <v>44804</v>
      </c>
      <c r="M2474" s="22">
        <v>902.5</v>
      </c>
      <c r="N2474" s="22">
        <v>0</v>
      </c>
      <c r="O2474" s="22">
        <f t="shared" si="693"/>
        <v>0</v>
      </c>
      <c r="P2474" s="22">
        <v>0</v>
      </c>
      <c r="Q2474" s="22">
        <f t="shared" si="694"/>
        <v>0</v>
      </c>
      <c r="R2474" s="22">
        <f t="shared" si="695"/>
        <v>0</v>
      </c>
      <c r="S2474" s="22">
        <f t="shared" si="696"/>
        <v>0</v>
      </c>
      <c r="U2474" s="22">
        <v>0</v>
      </c>
      <c r="V2474" s="23">
        <v>5</v>
      </c>
      <c r="W2474" s="41">
        <v>5</v>
      </c>
      <c r="X2474" s="23">
        <f t="shared" si="697"/>
        <v>0</v>
      </c>
      <c r="Y2474" s="24">
        <f t="shared" si="698"/>
        <v>0</v>
      </c>
      <c r="Z2474" s="24">
        <v>0</v>
      </c>
      <c r="AA2474" s="22">
        <v>0</v>
      </c>
      <c r="AB2474" s="22">
        <f t="shared" si="699"/>
        <v>0</v>
      </c>
      <c r="AC2474" s="22">
        <f t="shared" si="700"/>
        <v>0</v>
      </c>
      <c r="AD2474" s="22">
        <f t="shared" si="701"/>
        <v>0</v>
      </c>
      <c r="AE2474" s="24"/>
      <c r="AF2474" s="4">
        <v>0</v>
      </c>
      <c r="AG2474" s="4">
        <v>0</v>
      </c>
      <c r="AH2474" s="4">
        <f t="shared" si="702"/>
        <v>0</v>
      </c>
    </row>
    <row r="2475" spans="1:34">
      <c r="A2475" s="16" t="s">
        <v>4979</v>
      </c>
      <c r="B2475" s="16" t="s">
        <v>4980</v>
      </c>
      <c r="C2475" s="16" t="s">
        <v>4981</v>
      </c>
      <c r="D2475" s="19">
        <v>39264</v>
      </c>
      <c r="E2475" s="16" t="s">
        <v>111</v>
      </c>
      <c r="F2475" s="20">
        <v>5</v>
      </c>
      <c r="G2475" s="20">
        <v>0</v>
      </c>
      <c r="H2475" s="20">
        <v>0</v>
      </c>
      <c r="I2475" s="20">
        <v>0</v>
      </c>
      <c r="J2475" s="21">
        <f t="shared" si="692"/>
        <v>0</v>
      </c>
      <c r="K2475" s="22">
        <v>902.5</v>
      </c>
      <c r="L2475" s="19">
        <v>44804</v>
      </c>
      <c r="M2475" s="22">
        <v>902.5</v>
      </c>
      <c r="N2475" s="22">
        <v>0</v>
      </c>
      <c r="O2475" s="22">
        <f t="shared" si="693"/>
        <v>0</v>
      </c>
      <c r="P2475" s="22">
        <v>0</v>
      </c>
      <c r="Q2475" s="22">
        <f t="shared" si="694"/>
        <v>0</v>
      </c>
      <c r="R2475" s="22">
        <f t="shared" si="695"/>
        <v>0</v>
      </c>
      <c r="S2475" s="22">
        <f t="shared" si="696"/>
        <v>0</v>
      </c>
      <c r="U2475" s="22">
        <v>0</v>
      </c>
      <c r="V2475" s="23">
        <v>5</v>
      </c>
      <c r="W2475" s="41">
        <v>5</v>
      </c>
      <c r="X2475" s="23">
        <f t="shared" si="697"/>
        <v>0</v>
      </c>
      <c r="Y2475" s="24">
        <f t="shared" si="698"/>
        <v>0</v>
      </c>
      <c r="Z2475" s="24">
        <v>0</v>
      </c>
      <c r="AA2475" s="22">
        <v>0</v>
      </c>
      <c r="AB2475" s="22">
        <f t="shared" si="699"/>
        <v>0</v>
      </c>
      <c r="AC2475" s="22">
        <f t="shared" si="700"/>
        <v>0</v>
      </c>
      <c r="AD2475" s="22">
        <f t="shared" si="701"/>
        <v>0</v>
      </c>
      <c r="AE2475" s="24"/>
      <c r="AF2475" s="4">
        <v>0</v>
      </c>
      <c r="AG2475" s="4">
        <v>0</v>
      </c>
      <c r="AH2475" s="4">
        <f t="shared" si="702"/>
        <v>0</v>
      </c>
    </row>
    <row r="2476" spans="1:34">
      <c r="A2476" s="16" t="s">
        <v>4982</v>
      </c>
      <c r="B2476" s="16" t="s">
        <v>4983</v>
      </c>
      <c r="C2476" s="16" t="s">
        <v>4984</v>
      </c>
      <c r="D2476" s="19">
        <v>39264</v>
      </c>
      <c r="E2476" s="16" t="s">
        <v>111</v>
      </c>
      <c r="F2476" s="20">
        <v>5</v>
      </c>
      <c r="G2476" s="20">
        <v>0</v>
      </c>
      <c r="H2476" s="20">
        <v>0</v>
      </c>
      <c r="I2476" s="20">
        <v>0</v>
      </c>
      <c r="J2476" s="21">
        <f t="shared" si="692"/>
        <v>0</v>
      </c>
      <c r="K2476" s="22">
        <v>287.20999999999998</v>
      </c>
      <c r="L2476" s="19">
        <v>44804</v>
      </c>
      <c r="M2476" s="22">
        <v>287.20999999999998</v>
      </c>
      <c r="N2476" s="22">
        <v>0</v>
      </c>
      <c r="O2476" s="22">
        <f t="shared" si="693"/>
        <v>0</v>
      </c>
      <c r="P2476" s="22">
        <v>0</v>
      </c>
      <c r="Q2476" s="22">
        <f t="shared" si="694"/>
        <v>0</v>
      </c>
      <c r="R2476" s="22">
        <f t="shared" si="695"/>
        <v>0</v>
      </c>
      <c r="S2476" s="22">
        <f t="shared" si="696"/>
        <v>0</v>
      </c>
      <c r="U2476" s="22">
        <v>0</v>
      </c>
      <c r="V2476" s="23">
        <v>5</v>
      </c>
      <c r="W2476" s="41">
        <v>5</v>
      </c>
      <c r="X2476" s="23">
        <f t="shared" si="697"/>
        <v>0</v>
      </c>
      <c r="Y2476" s="24">
        <f t="shared" si="698"/>
        <v>0</v>
      </c>
      <c r="Z2476" s="24">
        <v>0</v>
      </c>
      <c r="AA2476" s="22">
        <v>0</v>
      </c>
      <c r="AB2476" s="22">
        <f t="shared" si="699"/>
        <v>0</v>
      </c>
      <c r="AC2476" s="22">
        <f t="shared" si="700"/>
        <v>0</v>
      </c>
      <c r="AD2476" s="22">
        <f t="shared" si="701"/>
        <v>0</v>
      </c>
      <c r="AE2476" s="24"/>
      <c r="AF2476" s="4">
        <v>0</v>
      </c>
      <c r="AG2476" s="4">
        <v>0</v>
      </c>
      <c r="AH2476" s="4">
        <f t="shared" si="702"/>
        <v>0</v>
      </c>
    </row>
    <row r="2477" spans="1:34">
      <c r="A2477" s="16" t="s">
        <v>4985</v>
      </c>
      <c r="B2477" s="16" t="s">
        <v>4986</v>
      </c>
      <c r="C2477" s="16" t="s">
        <v>4987</v>
      </c>
      <c r="D2477" s="19">
        <v>39356</v>
      </c>
      <c r="E2477" s="16" t="s">
        <v>111</v>
      </c>
      <c r="F2477" s="20">
        <v>5</v>
      </c>
      <c r="G2477" s="20">
        <v>0</v>
      </c>
      <c r="H2477" s="20">
        <v>0</v>
      </c>
      <c r="I2477" s="20">
        <v>0</v>
      </c>
      <c r="J2477" s="21">
        <f t="shared" si="692"/>
        <v>0</v>
      </c>
      <c r="K2477" s="22">
        <v>176.09</v>
      </c>
      <c r="L2477" s="19">
        <v>44804</v>
      </c>
      <c r="M2477" s="22">
        <v>176.09</v>
      </c>
      <c r="N2477" s="22">
        <v>0</v>
      </c>
      <c r="O2477" s="22">
        <f t="shared" si="693"/>
        <v>0</v>
      </c>
      <c r="P2477" s="22">
        <v>0</v>
      </c>
      <c r="Q2477" s="22">
        <f t="shared" si="694"/>
        <v>0</v>
      </c>
      <c r="R2477" s="22">
        <f t="shared" si="695"/>
        <v>0</v>
      </c>
      <c r="S2477" s="22">
        <f t="shared" si="696"/>
        <v>0</v>
      </c>
      <c r="U2477" s="22">
        <v>0</v>
      </c>
      <c r="V2477" s="23">
        <v>5</v>
      </c>
      <c r="W2477" s="41">
        <v>5</v>
      </c>
      <c r="X2477" s="23">
        <f t="shared" si="697"/>
        <v>0</v>
      </c>
      <c r="Y2477" s="24">
        <f t="shared" si="698"/>
        <v>0</v>
      </c>
      <c r="Z2477" s="24">
        <v>0</v>
      </c>
      <c r="AA2477" s="22">
        <v>0</v>
      </c>
      <c r="AB2477" s="22">
        <f t="shared" si="699"/>
        <v>0</v>
      </c>
      <c r="AC2477" s="22">
        <f t="shared" si="700"/>
        <v>0</v>
      </c>
      <c r="AD2477" s="22">
        <f t="shared" si="701"/>
        <v>0</v>
      </c>
      <c r="AE2477" s="24"/>
      <c r="AF2477" s="4">
        <v>0</v>
      </c>
      <c r="AG2477" s="4">
        <v>0</v>
      </c>
      <c r="AH2477" s="4">
        <f t="shared" si="702"/>
        <v>0</v>
      </c>
    </row>
    <row r="2478" spans="1:34">
      <c r="A2478" s="16" t="s">
        <v>4988</v>
      </c>
      <c r="B2478" s="16" t="s">
        <v>4989</v>
      </c>
      <c r="C2478" s="16" t="s">
        <v>4990</v>
      </c>
      <c r="D2478" s="19">
        <v>39356</v>
      </c>
      <c r="E2478" s="16" t="s">
        <v>111</v>
      </c>
      <c r="F2478" s="20">
        <v>5</v>
      </c>
      <c r="G2478" s="20">
        <v>0</v>
      </c>
      <c r="H2478" s="20">
        <v>0</v>
      </c>
      <c r="I2478" s="20">
        <v>0</v>
      </c>
      <c r="J2478" s="21">
        <f t="shared" si="692"/>
        <v>0</v>
      </c>
      <c r="K2478" s="22">
        <v>1238.3900000000001</v>
      </c>
      <c r="L2478" s="19">
        <v>44804</v>
      </c>
      <c r="M2478" s="22">
        <v>1238.3900000000001</v>
      </c>
      <c r="N2478" s="22">
        <v>0</v>
      </c>
      <c r="O2478" s="22">
        <f t="shared" si="693"/>
        <v>0</v>
      </c>
      <c r="P2478" s="22">
        <v>0</v>
      </c>
      <c r="Q2478" s="22">
        <f t="shared" si="694"/>
        <v>0</v>
      </c>
      <c r="R2478" s="22">
        <f t="shared" si="695"/>
        <v>0</v>
      </c>
      <c r="S2478" s="22">
        <f t="shared" si="696"/>
        <v>0</v>
      </c>
      <c r="U2478" s="22">
        <v>0</v>
      </c>
      <c r="V2478" s="23">
        <v>5</v>
      </c>
      <c r="W2478" s="41">
        <v>5</v>
      </c>
      <c r="X2478" s="23">
        <f t="shared" si="697"/>
        <v>0</v>
      </c>
      <c r="Y2478" s="24">
        <f t="shared" si="698"/>
        <v>0</v>
      </c>
      <c r="Z2478" s="24">
        <v>0</v>
      </c>
      <c r="AA2478" s="22">
        <v>0</v>
      </c>
      <c r="AB2478" s="22">
        <f t="shared" si="699"/>
        <v>0</v>
      </c>
      <c r="AC2478" s="22">
        <f t="shared" si="700"/>
        <v>0</v>
      </c>
      <c r="AD2478" s="22">
        <f t="shared" si="701"/>
        <v>0</v>
      </c>
      <c r="AE2478" s="24"/>
      <c r="AF2478" s="4">
        <v>0</v>
      </c>
      <c r="AG2478" s="4">
        <v>0</v>
      </c>
      <c r="AH2478" s="4">
        <f t="shared" si="702"/>
        <v>0</v>
      </c>
    </row>
    <row r="2479" spans="1:34">
      <c r="A2479" s="16" t="s">
        <v>4991</v>
      </c>
      <c r="B2479" s="16" t="s">
        <v>4992</v>
      </c>
      <c r="C2479" s="16" t="s">
        <v>4993</v>
      </c>
      <c r="D2479" s="19">
        <v>41091</v>
      </c>
      <c r="E2479" s="16" t="s">
        <v>111</v>
      </c>
      <c r="F2479" s="20">
        <v>15</v>
      </c>
      <c r="G2479" s="20">
        <v>0</v>
      </c>
      <c r="H2479" s="20">
        <v>4</v>
      </c>
      <c r="I2479" s="20">
        <v>10</v>
      </c>
      <c r="J2479" s="21">
        <f t="shared" si="692"/>
        <v>58</v>
      </c>
      <c r="K2479" s="22">
        <v>117603.42</v>
      </c>
      <c r="L2479" s="19">
        <v>44804</v>
      </c>
      <c r="M2479" s="22">
        <v>79708.990000000005</v>
      </c>
      <c r="N2479" s="22">
        <v>37894.43</v>
      </c>
      <c r="O2479" s="22">
        <f t="shared" si="693"/>
        <v>43121.25</v>
      </c>
      <c r="P2479" s="22">
        <v>5226.82</v>
      </c>
      <c r="Q2479" s="22">
        <f t="shared" si="694"/>
        <v>653.35249999999996</v>
      </c>
      <c r="R2479" s="22">
        <f t="shared" si="695"/>
        <v>2613.41</v>
      </c>
      <c r="S2479" s="22">
        <f t="shared" si="696"/>
        <v>35281.020000000004</v>
      </c>
      <c r="U2479" s="22">
        <v>43121.25</v>
      </c>
      <c r="V2479" s="23">
        <v>15</v>
      </c>
      <c r="W2479" s="41">
        <v>15</v>
      </c>
      <c r="X2479" s="23">
        <f t="shared" si="697"/>
        <v>0</v>
      </c>
      <c r="Y2479" s="24">
        <f t="shared" si="698"/>
        <v>0</v>
      </c>
      <c r="Z2479" s="24">
        <f>+J2479+Y2479+8</f>
        <v>66</v>
      </c>
      <c r="AA2479" s="22">
        <f>+U2479/Z2479</f>
        <v>653.35227272727275</v>
      </c>
      <c r="AB2479" s="22">
        <f>+AA2479*12</f>
        <v>7840.227272727273</v>
      </c>
      <c r="AC2479" s="22">
        <f t="shared" si="700"/>
        <v>35281.022727272728</v>
      </c>
      <c r="AD2479" s="22">
        <f t="shared" si="701"/>
        <v>2.7272727238596417E-3</v>
      </c>
      <c r="AE2479" s="24"/>
      <c r="AF2479" s="4">
        <v>7840.227272727273</v>
      </c>
      <c r="AG2479" s="4">
        <v>0</v>
      </c>
      <c r="AH2479" s="4">
        <f t="shared" si="702"/>
        <v>7840.227272727273</v>
      </c>
    </row>
    <row r="2480" spans="1:34">
      <c r="A2480" s="16" t="s">
        <v>4994</v>
      </c>
      <c r="B2480" s="16" t="s">
        <v>4995</v>
      </c>
      <c r="C2480" s="16" t="s">
        <v>4996</v>
      </c>
      <c r="D2480" s="19">
        <v>41183</v>
      </c>
      <c r="E2480" s="16" t="s">
        <v>111</v>
      </c>
      <c r="F2480" s="20">
        <v>5</v>
      </c>
      <c r="G2480" s="20">
        <v>0</v>
      </c>
      <c r="H2480" s="20">
        <v>0</v>
      </c>
      <c r="I2480" s="20">
        <v>0</v>
      </c>
      <c r="J2480" s="21">
        <f t="shared" si="692"/>
        <v>0</v>
      </c>
      <c r="K2480" s="22">
        <v>2964</v>
      </c>
      <c r="L2480" s="19">
        <v>44804</v>
      </c>
      <c r="M2480" s="22">
        <v>2964</v>
      </c>
      <c r="N2480" s="22">
        <v>0</v>
      </c>
      <c r="O2480" s="22">
        <f t="shared" si="693"/>
        <v>0</v>
      </c>
      <c r="P2480" s="22">
        <v>0</v>
      </c>
      <c r="Q2480" s="22">
        <f t="shared" si="694"/>
        <v>0</v>
      </c>
      <c r="R2480" s="22">
        <f t="shared" si="695"/>
        <v>0</v>
      </c>
      <c r="S2480" s="22">
        <f t="shared" si="696"/>
        <v>0</v>
      </c>
      <c r="U2480" s="22">
        <v>0</v>
      </c>
      <c r="V2480" s="23">
        <v>5</v>
      </c>
      <c r="W2480" s="41">
        <v>5</v>
      </c>
      <c r="X2480" s="23">
        <f t="shared" si="697"/>
        <v>0</v>
      </c>
      <c r="Y2480" s="24">
        <f t="shared" si="698"/>
        <v>0</v>
      </c>
      <c r="Z2480" s="24">
        <v>0</v>
      </c>
      <c r="AA2480" s="22">
        <v>0</v>
      </c>
      <c r="AB2480" s="22">
        <f t="shared" si="699"/>
        <v>0</v>
      </c>
      <c r="AC2480" s="22">
        <f t="shared" si="700"/>
        <v>0</v>
      </c>
      <c r="AD2480" s="22">
        <f t="shared" si="701"/>
        <v>0</v>
      </c>
      <c r="AE2480" s="24"/>
      <c r="AF2480" s="4">
        <v>0</v>
      </c>
      <c r="AG2480" s="4">
        <v>0</v>
      </c>
      <c r="AH2480" s="4">
        <f t="shared" si="702"/>
        <v>0</v>
      </c>
    </row>
    <row r="2481" spans="1:34">
      <c r="A2481" s="16" t="s">
        <v>4997</v>
      </c>
      <c r="B2481" s="16" t="s">
        <v>4998</v>
      </c>
      <c r="C2481" s="16" t="s">
        <v>4999</v>
      </c>
      <c r="D2481" s="19">
        <v>41275</v>
      </c>
      <c r="E2481" s="16" t="s">
        <v>111</v>
      </c>
      <c r="F2481" s="20">
        <v>5</v>
      </c>
      <c r="G2481" s="20">
        <v>0</v>
      </c>
      <c r="H2481" s="20">
        <v>0</v>
      </c>
      <c r="I2481" s="20">
        <v>0</v>
      </c>
      <c r="J2481" s="21">
        <f t="shared" si="692"/>
        <v>0</v>
      </c>
      <c r="K2481" s="22">
        <v>1635.02</v>
      </c>
      <c r="L2481" s="19">
        <v>44804</v>
      </c>
      <c r="M2481" s="22">
        <v>1635.02</v>
      </c>
      <c r="N2481" s="22">
        <v>0</v>
      </c>
      <c r="O2481" s="22">
        <f t="shared" si="693"/>
        <v>0</v>
      </c>
      <c r="P2481" s="22">
        <v>0</v>
      </c>
      <c r="Q2481" s="22">
        <f t="shared" si="694"/>
        <v>0</v>
      </c>
      <c r="R2481" s="22">
        <f t="shared" si="695"/>
        <v>0</v>
      </c>
      <c r="S2481" s="22">
        <f t="shared" si="696"/>
        <v>0</v>
      </c>
      <c r="U2481" s="22">
        <v>0</v>
      </c>
      <c r="V2481" s="23">
        <v>5</v>
      </c>
      <c r="W2481" s="41">
        <v>5</v>
      </c>
      <c r="X2481" s="23">
        <f t="shared" si="697"/>
        <v>0</v>
      </c>
      <c r="Y2481" s="24">
        <f t="shared" si="698"/>
        <v>0</v>
      </c>
      <c r="Z2481" s="24">
        <v>0</v>
      </c>
      <c r="AA2481" s="22">
        <v>0</v>
      </c>
      <c r="AB2481" s="22">
        <f t="shared" si="699"/>
        <v>0</v>
      </c>
      <c r="AC2481" s="22">
        <f t="shared" si="700"/>
        <v>0</v>
      </c>
      <c r="AD2481" s="22">
        <f t="shared" si="701"/>
        <v>0</v>
      </c>
      <c r="AE2481" s="24"/>
      <c r="AF2481" s="4">
        <v>0</v>
      </c>
      <c r="AG2481" s="4">
        <v>0</v>
      </c>
      <c r="AH2481" s="4">
        <f t="shared" si="702"/>
        <v>0</v>
      </c>
    </row>
    <row r="2482" spans="1:34">
      <c r="A2482" s="16" t="s">
        <v>5000</v>
      </c>
      <c r="B2482" s="16" t="s">
        <v>5001</v>
      </c>
      <c r="C2482" s="16" t="s">
        <v>5002</v>
      </c>
      <c r="D2482" s="19">
        <v>41456</v>
      </c>
      <c r="E2482" s="16" t="s">
        <v>111</v>
      </c>
      <c r="F2482" s="20">
        <v>15</v>
      </c>
      <c r="G2482" s="20">
        <v>0</v>
      </c>
      <c r="H2482" s="20">
        <v>5</v>
      </c>
      <c r="I2482" s="20">
        <v>10</v>
      </c>
      <c r="J2482" s="21">
        <f t="shared" si="692"/>
        <v>70</v>
      </c>
      <c r="K2482" s="22">
        <v>246</v>
      </c>
      <c r="L2482" s="19">
        <v>44804</v>
      </c>
      <c r="M2482" s="22">
        <v>150.34</v>
      </c>
      <c r="N2482" s="22">
        <v>95.66</v>
      </c>
      <c r="O2482" s="22">
        <f t="shared" si="693"/>
        <v>106.59</v>
      </c>
      <c r="P2482" s="22">
        <v>10.93</v>
      </c>
      <c r="Q2482" s="22">
        <f t="shared" si="694"/>
        <v>1.36625</v>
      </c>
      <c r="R2482" s="22">
        <f t="shared" si="695"/>
        <v>5.4649999999999999</v>
      </c>
      <c r="S2482" s="22">
        <f t="shared" si="696"/>
        <v>90.194999999999993</v>
      </c>
      <c r="U2482" s="22">
        <v>106.59</v>
      </c>
      <c r="V2482" s="23">
        <v>5</v>
      </c>
      <c r="W2482" s="41">
        <v>15</v>
      </c>
      <c r="X2482" s="23">
        <f t="shared" si="697"/>
        <v>-10</v>
      </c>
      <c r="Y2482" s="24">
        <f t="shared" si="698"/>
        <v>-120</v>
      </c>
      <c r="Z2482" s="24">
        <f t="shared" ref="Z2482:Z2513" si="703">+J2482+Y2482+8</f>
        <v>-42</v>
      </c>
      <c r="AA2482" s="22">
        <v>0</v>
      </c>
      <c r="AB2482" s="22">
        <f t="shared" si="699"/>
        <v>0</v>
      </c>
      <c r="AC2482" s="22">
        <v>0</v>
      </c>
      <c r="AD2482" s="22">
        <f>+AC2482-S2482</f>
        <v>-90.194999999999993</v>
      </c>
      <c r="AE2482" s="24"/>
      <c r="AF2482" s="4">
        <v>0</v>
      </c>
      <c r="AG2482" s="4">
        <v>106.59</v>
      </c>
      <c r="AH2482" s="4">
        <f t="shared" si="702"/>
        <v>106.59</v>
      </c>
    </row>
    <row r="2483" spans="1:34">
      <c r="A2483" s="16" t="s">
        <v>5003</v>
      </c>
      <c r="B2483" s="16" t="s">
        <v>5004</v>
      </c>
      <c r="C2483" s="16" t="s">
        <v>5005</v>
      </c>
      <c r="D2483" s="19">
        <v>41365</v>
      </c>
      <c r="E2483" s="16" t="s">
        <v>111</v>
      </c>
      <c r="F2483" s="20">
        <v>15</v>
      </c>
      <c r="G2483" s="20">
        <v>0</v>
      </c>
      <c r="H2483" s="20">
        <v>5</v>
      </c>
      <c r="I2483" s="20">
        <v>7</v>
      </c>
      <c r="J2483" s="21">
        <f t="shared" si="692"/>
        <v>67</v>
      </c>
      <c r="K2483" s="22">
        <v>6601</v>
      </c>
      <c r="L2483" s="19">
        <v>44804</v>
      </c>
      <c r="M2483" s="22">
        <v>4143.99</v>
      </c>
      <c r="N2483" s="22">
        <v>2457.0100000000002</v>
      </c>
      <c r="O2483" s="22">
        <f t="shared" si="693"/>
        <v>2750.3900000000003</v>
      </c>
      <c r="P2483" s="22">
        <v>293.38</v>
      </c>
      <c r="Q2483" s="22">
        <f t="shared" si="694"/>
        <v>36.672499999999999</v>
      </c>
      <c r="R2483" s="22">
        <f t="shared" si="695"/>
        <v>146.69</v>
      </c>
      <c r="S2483" s="22">
        <f t="shared" si="696"/>
        <v>2310.3200000000002</v>
      </c>
      <c r="U2483" s="22">
        <v>2750.3900000000003</v>
      </c>
      <c r="V2483" s="23">
        <v>15</v>
      </c>
      <c r="W2483" s="41">
        <v>15</v>
      </c>
      <c r="X2483" s="23">
        <f t="shared" si="697"/>
        <v>0</v>
      </c>
      <c r="Y2483" s="24">
        <f t="shared" si="698"/>
        <v>0</v>
      </c>
      <c r="Z2483" s="24">
        <f t="shared" si="703"/>
        <v>75</v>
      </c>
      <c r="AA2483" s="22">
        <f>+U2483/Z2483</f>
        <v>36.671866666666673</v>
      </c>
      <c r="AB2483" s="22">
        <f>+AA2483*12</f>
        <v>440.06240000000008</v>
      </c>
      <c r="AC2483" s="22">
        <f>+U2483-AB2483</f>
        <v>2310.3276000000001</v>
      </c>
      <c r="AD2483" s="22">
        <f t="shared" si="701"/>
        <v>7.5999999999112333E-3</v>
      </c>
      <c r="AE2483" s="24"/>
      <c r="AF2483" s="4">
        <v>440.06240000000008</v>
      </c>
      <c r="AG2483" s="4">
        <v>0</v>
      </c>
      <c r="AH2483" s="4">
        <f t="shared" si="702"/>
        <v>440.06240000000008</v>
      </c>
    </row>
    <row r="2484" spans="1:34">
      <c r="A2484" s="16" t="s">
        <v>5006</v>
      </c>
      <c r="B2484" s="16" t="s">
        <v>5007</v>
      </c>
      <c r="C2484" s="16" t="s">
        <v>5008</v>
      </c>
      <c r="D2484" s="19">
        <v>41365</v>
      </c>
      <c r="E2484" s="16" t="s">
        <v>111</v>
      </c>
      <c r="F2484" s="20">
        <v>15</v>
      </c>
      <c r="G2484" s="20">
        <v>0</v>
      </c>
      <c r="H2484" s="20">
        <v>5</v>
      </c>
      <c r="I2484" s="20">
        <v>7</v>
      </c>
      <c r="J2484" s="21">
        <f t="shared" si="692"/>
        <v>67</v>
      </c>
      <c r="K2484" s="22">
        <v>73.19</v>
      </c>
      <c r="L2484" s="19">
        <v>44804</v>
      </c>
      <c r="M2484" s="22">
        <v>45.96</v>
      </c>
      <c r="N2484" s="22">
        <v>27.23</v>
      </c>
      <c r="O2484" s="22">
        <f t="shared" si="693"/>
        <v>30.48</v>
      </c>
      <c r="P2484" s="22">
        <v>3.25</v>
      </c>
      <c r="Q2484" s="22">
        <f t="shared" si="694"/>
        <v>0.40625</v>
      </c>
      <c r="R2484" s="22">
        <f t="shared" si="695"/>
        <v>1.625</v>
      </c>
      <c r="S2484" s="22">
        <f t="shared" si="696"/>
        <v>25.605</v>
      </c>
      <c r="U2484" s="22">
        <v>30.48</v>
      </c>
      <c r="V2484" s="23">
        <v>5</v>
      </c>
      <c r="W2484" s="41">
        <v>15</v>
      </c>
      <c r="X2484" s="23">
        <f t="shared" si="697"/>
        <v>-10</v>
      </c>
      <c r="Y2484" s="24">
        <f t="shared" si="698"/>
        <v>-120</v>
      </c>
      <c r="Z2484" s="24">
        <f t="shared" si="703"/>
        <v>-45</v>
      </c>
      <c r="AA2484" s="22">
        <v>0</v>
      </c>
      <c r="AB2484" s="22">
        <f t="shared" si="699"/>
        <v>0</v>
      </c>
      <c r="AC2484" s="22">
        <v>0</v>
      </c>
      <c r="AD2484" s="22">
        <f t="shared" si="701"/>
        <v>-25.605</v>
      </c>
      <c r="AE2484" s="24"/>
      <c r="AF2484" s="4">
        <v>0</v>
      </c>
      <c r="AG2484" s="4">
        <v>30.48</v>
      </c>
      <c r="AH2484" s="4">
        <f t="shared" si="702"/>
        <v>30.48</v>
      </c>
    </row>
    <row r="2485" spans="1:34">
      <c r="A2485" s="16" t="s">
        <v>5009</v>
      </c>
      <c r="B2485" s="16" t="s">
        <v>5010</v>
      </c>
      <c r="C2485" s="16" t="s">
        <v>5011</v>
      </c>
      <c r="D2485" s="19">
        <v>41548</v>
      </c>
      <c r="E2485" s="16" t="s">
        <v>111</v>
      </c>
      <c r="F2485" s="20">
        <v>15</v>
      </c>
      <c r="G2485" s="20">
        <v>0</v>
      </c>
      <c r="H2485" s="20">
        <v>6</v>
      </c>
      <c r="I2485" s="20">
        <v>1</v>
      </c>
      <c r="J2485" s="21">
        <f t="shared" si="692"/>
        <v>73</v>
      </c>
      <c r="K2485" s="22">
        <v>865</v>
      </c>
      <c r="L2485" s="19">
        <v>44804</v>
      </c>
      <c r="M2485" s="22">
        <v>514.23</v>
      </c>
      <c r="N2485" s="22">
        <v>350.77</v>
      </c>
      <c r="O2485" s="22">
        <f t="shared" si="693"/>
        <v>389.21</v>
      </c>
      <c r="P2485" s="22">
        <v>38.44</v>
      </c>
      <c r="Q2485" s="22">
        <f t="shared" si="694"/>
        <v>4.8049999999999997</v>
      </c>
      <c r="R2485" s="22">
        <f t="shared" si="695"/>
        <v>19.22</v>
      </c>
      <c r="S2485" s="22">
        <f t="shared" si="696"/>
        <v>331.54999999999995</v>
      </c>
      <c r="U2485" s="22">
        <v>389.21</v>
      </c>
      <c r="V2485" s="23">
        <v>15</v>
      </c>
      <c r="W2485" s="41">
        <v>15</v>
      </c>
      <c r="X2485" s="23">
        <f t="shared" si="697"/>
        <v>0</v>
      </c>
      <c r="Y2485" s="24">
        <f t="shared" si="698"/>
        <v>0</v>
      </c>
      <c r="Z2485" s="24">
        <f t="shared" si="703"/>
        <v>81</v>
      </c>
      <c r="AA2485" s="22">
        <f t="shared" ref="AA2485:AA2514" si="704">+U2485/Z2485</f>
        <v>4.8050617283950618</v>
      </c>
      <c r="AB2485" s="22">
        <f>+AA2485*12</f>
        <v>57.660740740740742</v>
      </c>
      <c r="AC2485" s="22">
        <f t="shared" si="700"/>
        <v>331.54925925925926</v>
      </c>
      <c r="AD2485" s="22">
        <f t="shared" si="701"/>
        <v>-7.4074074069585549E-4</v>
      </c>
      <c r="AE2485" s="24"/>
      <c r="AF2485" s="4">
        <v>57.660740740740742</v>
      </c>
      <c r="AG2485" s="4">
        <v>0</v>
      </c>
      <c r="AH2485" s="4">
        <f t="shared" si="702"/>
        <v>57.660740740740742</v>
      </c>
    </row>
    <row r="2486" spans="1:34">
      <c r="A2486" s="16" t="s">
        <v>5012</v>
      </c>
      <c r="B2486" s="16" t="s">
        <v>5013</v>
      </c>
      <c r="C2486" s="16" t="s">
        <v>5014</v>
      </c>
      <c r="D2486" s="19">
        <v>41640</v>
      </c>
      <c r="E2486" s="16" t="s">
        <v>111</v>
      </c>
      <c r="F2486" s="20">
        <v>5</v>
      </c>
      <c r="G2486" s="20">
        <v>0</v>
      </c>
      <c r="H2486" s="20">
        <v>0</v>
      </c>
      <c r="I2486" s="20">
        <v>0</v>
      </c>
      <c r="J2486" s="21">
        <f t="shared" si="692"/>
        <v>0</v>
      </c>
      <c r="K2486" s="22">
        <v>3801.16</v>
      </c>
      <c r="L2486" s="19">
        <v>44804</v>
      </c>
      <c r="M2486" s="22">
        <v>3801.16</v>
      </c>
      <c r="N2486" s="22">
        <v>0</v>
      </c>
      <c r="O2486" s="22">
        <f t="shared" si="693"/>
        <v>0</v>
      </c>
      <c r="P2486" s="22">
        <v>0</v>
      </c>
      <c r="Q2486" s="22">
        <f t="shared" si="694"/>
        <v>0</v>
      </c>
      <c r="R2486" s="22">
        <f t="shared" si="695"/>
        <v>0</v>
      </c>
      <c r="S2486" s="22">
        <f t="shared" si="696"/>
        <v>0</v>
      </c>
      <c r="U2486" s="22">
        <v>0</v>
      </c>
      <c r="V2486" s="23">
        <v>5</v>
      </c>
      <c r="W2486" s="41">
        <v>5</v>
      </c>
      <c r="X2486" s="23">
        <f t="shared" si="697"/>
        <v>0</v>
      </c>
      <c r="Y2486" s="24">
        <f t="shared" si="698"/>
        <v>0</v>
      </c>
      <c r="Z2486" s="24">
        <v>0</v>
      </c>
      <c r="AA2486" s="22">
        <v>0</v>
      </c>
      <c r="AB2486" s="22">
        <f t="shared" si="699"/>
        <v>0</v>
      </c>
      <c r="AC2486" s="22">
        <f t="shared" si="700"/>
        <v>0</v>
      </c>
      <c r="AD2486" s="22">
        <f t="shared" si="701"/>
        <v>0</v>
      </c>
      <c r="AE2486" s="24"/>
      <c r="AF2486" s="4">
        <v>0</v>
      </c>
      <c r="AG2486" s="4">
        <v>0</v>
      </c>
      <c r="AH2486" s="4">
        <f t="shared" si="702"/>
        <v>0</v>
      </c>
    </row>
    <row r="2487" spans="1:34">
      <c r="A2487" s="16" t="s">
        <v>5015</v>
      </c>
      <c r="B2487" s="16" t="s">
        <v>5016</v>
      </c>
      <c r="C2487" s="16" t="s">
        <v>5017</v>
      </c>
      <c r="D2487" s="19">
        <v>41640</v>
      </c>
      <c r="E2487" s="16" t="s">
        <v>111</v>
      </c>
      <c r="F2487" s="20">
        <v>5</v>
      </c>
      <c r="G2487" s="20">
        <v>0</v>
      </c>
      <c r="H2487" s="20">
        <v>0</v>
      </c>
      <c r="I2487" s="20">
        <v>0</v>
      </c>
      <c r="J2487" s="21">
        <f t="shared" si="692"/>
        <v>0</v>
      </c>
      <c r="K2487" s="22">
        <v>541.20000000000005</v>
      </c>
      <c r="L2487" s="19">
        <v>44804</v>
      </c>
      <c r="M2487" s="22">
        <v>541.20000000000005</v>
      </c>
      <c r="N2487" s="22">
        <v>0</v>
      </c>
      <c r="O2487" s="22">
        <f t="shared" si="693"/>
        <v>0</v>
      </c>
      <c r="P2487" s="22">
        <v>0</v>
      </c>
      <c r="Q2487" s="22">
        <f t="shared" si="694"/>
        <v>0</v>
      </c>
      <c r="R2487" s="22">
        <f t="shared" si="695"/>
        <v>0</v>
      </c>
      <c r="S2487" s="22">
        <f t="shared" si="696"/>
        <v>0</v>
      </c>
      <c r="U2487" s="22">
        <v>0</v>
      </c>
      <c r="V2487" s="23">
        <v>5</v>
      </c>
      <c r="W2487" s="41">
        <v>5</v>
      </c>
      <c r="X2487" s="23">
        <f t="shared" si="697"/>
        <v>0</v>
      </c>
      <c r="Y2487" s="24">
        <f t="shared" si="698"/>
        <v>0</v>
      </c>
      <c r="Z2487" s="24">
        <v>0</v>
      </c>
      <c r="AA2487" s="22">
        <v>0</v>
      </c>
      <c r="AB2487" s="22">
        <f t="shared" si="699"/>
        <v>0</v>
      </c>
      <c r="AC2487" s="22">
        <f t="shared" si="700"/>
        <v>0</v>
      </c>
      <c r="AD2487" s="22">
        <f t="shared" si="701"/>
        <v>0</v>
      </c>
      <c r="AE2487" s="24"/>
      <c r="AF2487" s="4">
        <v>0</v>
      </c>
      <c r="AG2487" s="4">
        <v>0</v>
      </c>
      <c r="AH2487" s="4">
        <f t="shared" si="702"/>
        <v>0</v>
      </c>
    </row>
    <row r="2488" spans="1:34">
      <c r="A2488" s="16" t="s">
        <v>5018</v>
      </c>
      <c r="B2488" s="16" t="s">
        <v>515</v>
      </c>
      <c r="C2488" s="16" t="s">
        <v>5019</v>
      </c>
      <c r="D2488" s="19">
        <v>41730</v>
      </c>
      <c r="E2488" s="16" t="s">
        <v>111</v>
      </c>
      <c r="F2488" s="20">
        <v>15</v>
      </c>
      <c r="G2488" s="20">
        <v>0</v>
      </c>
      <c r="H2488" s="20">
        <v>6</v>
      </c>
      <c r="I2488" s="20">
        <v>7</v>
      </c>
      <c r="J2488" s="21">
        <f t="shared" si="692"/>
        <v>79</v>
      </c>
      <c r="K2488" s="22">
        <v>179.64</v>
      </c>
      <c r="L2488" s="19">
        <v>44804</v>
      </c>
      <c r="M2488" s="22">
        <v>100.82</v>
      </c>
      <c r="N2488" s="22">
        <v>78.819999999999993</v>
      </c>
      <c r="O2488" s="22">
        <f t="shared" si="693"/>
        <v>86.8</v>
      </c>
      <c r="P2488" s="22">
        <v>7.98</v>
      </c>
      <c r="Q2488" s="22">
        <f t="shared" si="694"/>
        <v>0.99750000000000005</v>
      </c>
      <c r="R2488" s="22">
        <f t="shared" si="695"/>
        <v>3.99</v>
      </c>
      <c r="S2488" s="22">
        <f t="shared" si="696"/>
        <v>74.83</v>
      </c>
      <c r="U2488" s="22">
        <v>86.8</v>
      </c>
      <c r="V2488" s="23">
        <v>15</v>
      </c>
      <c r="W2488" s="41">
        <v>15</v>
      </c>
      <c r="X2488" s="23">
        <f t="shared" si="697"/>
        <v>0</v>
      </c>
      <c r="Y2488" s="24">
        <f t="shared" si="698"/>
        <v>0</v>
      </c>
      <c r="Z2488" s="24">
        <f t="shared" si="703"/>
        <v>87</v>
      </c>
      <c r="AA2488" s="22">
        <f t="shared" si="704"/>
        <v>0.99770114942528731</v>
      </c>
      <c r="AB2488" s="22">
        <f>+AA2488*12</f>
        <v>11.972413793103447</v>
      </c>
      <c r="AC2488" s="22">
        <f t="shared" si="700"/>
        <v>74.827586206896555</v>
      </c>
      <c r="AD2488" s="22">
        <f t="shared" si="701"/>
        <v>-2.4137931034431404E-3</v>
      </c>
      <c r="AE2488" s="24"/>
      <c r="AF2488" s="4">
        <v>11.972413793103447</v>
      </c>
      <c r="AG2488" s="4">
        <v>0</v>
      </c>
      <c r="AH2488" s="4">
        <f t="shared" si="702"/>
        <v>11.972413793103447</v>
      </c>
    </row>
    <row r="2489" spans="1:34">
      <c r="A2489" s="16" t="s">
        <v>5020</v>
      </c>
      <c r="B2489" s="16" t="s">
        <v>1846</v>
      </c>
      <c r="C2489" s="16" t="s">
        <v>5021</v>
      </c>
      <c r="D2489" s="19">
        <v>41730</v>
      </c>
      <c r="E2489" s="16" t="s">
        <v>111</v>
      </c>
      <c r="F2489" s="20">
        <v>5</v>
      </c>
      <c r="G2489" s="20">
        <v>0</v>
      </c>
      <c r="H2489" s="20">
        <v>0</v>
      </c>
      <c r="I2489" s="20">
        <v>0</v>
      </c>
      <c r="J2489" s="21">
        <f t="shared" si="692"/>
        <v>0</v>
      </c>
      <c r="K2489" s="22">
        <v>423.83</v>
      </c>
      <c r="L2489" s="19">
        <v>44804</v>
      </c>
      <c r="M2489" s="22">
        <v>423.83</v>
      </c>
      <c r="N2489" s="22">
        <v>0</v>
      </c>
      <c r="O2489" s="22">
        <f t="shared" si="693"/>
        <v>0</v>
      </c>
      <c r="P2489" s="22">
        <v>0</v>
      </c>
      <c r="Q2489" s="22">
        <f t="shared" si="694"/>
        <v>0</v>
      </c>
      <c r="R2489" s="22">
        <f t="shared" si="695"/>
        <v>0</v>
      </c>
      <c r="S2489" s="22">
        <f t="shared" si="696"/>
        <v>0</v>
      </c>
      <c r="U2489" s="22">
        <v>0</v>
      </c>
      <c r="V2489" s="23">
        <v>5</v>
      </c>
      <c r="W2489" s="41">
        <v>5</v>
      </c>
      <c r="X2489" s="23">
        <f t="shared" si="697"/>
        <v>0</v>
      </c>
      <c r="Y2489" s="24">
        <f t="shared" si="698"/>
        <v>0</v>
      </c>
      <c r="Z2489" s="24">
        <v>0</v>
      </c>
      <c r="AA2489" s="22">
        <v>0</v>
      </c>
      <c r="AB2489" s="22">
        <f t="shared" si="699"/>
        <v>0</v>
      </c>
      <c r="AC2489" s="22">
        <f t="shared" si="700"/>
        <v>0</v>
      </c>
      <c r="AD2489" s="22">
        <f t="shared" si="701"/>
        <v>0</v>
      </c>
      <c r="AE2489" s="24"/>
      <c r="AF2489" s="4">
        <v>0</v>
      </c>
      <c r="AG2489" s="4">
        <v>0</v>
      </c>
      <c r="AH2489" s="4">
        <f t="shared" si="702"/>
        <v>0</v>
      </c>
    </row>
    <row r="2490" spans="1:34">
      <c r="A2490" s="16" t="s">
        <v>5022</v>
      </c>
      <c r="B2490" s="16" t="s">
        <v>1846</v>
      </c>
      <c r="C2490" s="16" t="s">
        <v>5023</v>
      </c>
      <c r="D2490" s="19">
        <v>41730</v>
      </c>
      <c r="E2490" s="16" t="s">
        <v>111</v>
      </c>
      <c r="F2490" s="20">
        <v>5</v>
      </c>
      <c r="G2490" s="20">
        <v>0</v>
      </c>
      <c r="H2490" s="20">
        <v>0</v>
      </c>
      <c r="I2490" s="20">
        <v>0</v>
      </c>
      <c r="J2490" s="21">
        <f t="shared" si="692"/>
        <v>0</v>
      </c>
      <c r="K2490" s="22">
        <v>166.38</v>
      </c>
      <c r="L2490" s="19">
        <v>44804</v>
      </c>
      <c r="M2490" s="22">
        <v>166.38</v>
      </c>
      <c r="N2490" s="22">
        <v>0</v>
      </c>
      <c r="O2490" s="22">
        <f t="shared" si="693"/>
        <v>0</v>
      </c>
      <c r="P2490" s="22">
        <v>0</v>
      </c>
      <c r="Q2490" s="22">
        <f t="shared" si="694"/>
        <v>0</v>
      </c>
      <c r="R2490" s="22">
        <f t="shared" si="695"/>
        <v>0</v>
      </c>
      <c r="S2490" s="22">
        <f t="shared" si="696"/>
        <v>0</v>
      </c>
      <c r="U2490" s="22">
        <v>0</v>
      </c>
      <c r="V2490" s="23">
        <v>5</v>
      </c>
      <c r="W2490" s="41">
        <v>5</v>
      </c>
      <c r="X2490" s="23">
        <f t="shared" si="697"/>
        <v>0</v>
      </c>
      <c r="Y2490" s="24">
        <f t="shared" si="698"/>
        <v>0</v>
      </c>
      <c r="Z2490" s="24">
        <v>0</v>
      </c>
      <c r="AA2490" s="22">
        <v>0</v>
      </c>
      <c r="AB2490" s="22">
        <f t="shared" si="699"/>
        <v>0</v>
      </c>
      <c r="AC2490" s="22">
        <f t="shared" si="700"/>
        <v>0</v>
      </c>
      <c r="AD2490" s="22">
        <f t="shared" si="701"/>
        <v>0</v>
      </c>
      <c r="AE2490" s="24"/>
      <c r="AF2490" s="4">
        <v>0</v>
      </c>
      <c r="AG2490" s="4">
        <v>0</v>
      </c>
      <c r="AH2490" s="4">
        <f t="shared" si="702"/>
        <v>0</v>
      </c>
    </row>
    <row r="2491" spans="1:34">
      <c r="A2491" s="16" t="s">
        <v>5024</v>
      </c>
      <c r="B2491" s="16" t="s">
        <v>1846</v>
      </c>
      <c r="C2491" s="16" t="s">
        <v>5025</v>
      </c>
      <c r="D2491" s="19">
        <v>41821</v>
      </c>
      <c r="E2491" s="16" t="s">
        <v>111</v>
      </c>
      <c r="F2491" s="20">
        <v>5</v>
      </c>
      <c r="G2491" s="20">
        <v>0</v>
      </c>
      <c r="H2491" s="20">
        <v>0</v>
      </c>
      <c r="I2491" s="20">
        <v>0</v>
      </c>
      <c r="J2491" s="21">
        <f t="shared" si="692"/>
        <v>0</v>
      </c>
      <c r="K2491" s="22">
        <v>123.36</v>
      </c>
      <c r="L2491" s="19">
        <v>44804</v>
      </c>
      <c r="M2491" s="22">
        <v>123.36</v>
      </c>
      <c r="N2491" s="22">
        <v>0</v>
      </c>
      <c r="O2491" s="22">
        <f t="shared" si="693"/>
        <v>0</v>
      </c>
      <c r="P2491" s="22">
        <v>0</v>
      </c>
      <c r="Q2491" s="22">
        <f t="shared" si="694"/>
        <v>0</v>
      </c>
      <c r="R2491" s="22">
        <f t="shared" si="695"/>
        <v>0</v>
      </c>
      <c r="S2491" s="22">
        <f t="shared" si="696"/>
        <v>0</v>
      </c>
      <c r="U2491" s="22">
        <v>0</v>
      </c>
      <c r="V2491" s="23">
        <v>5</v>
      </c>
      <c r="W2491" s="41">
        <v>5</v>
      </c>
      <c r="X2491" s="23">
        <f t="shared" si="697"/>
        <v>0</v>
      </c>
      <c r="Y2491" s="24">
        <f t="shared" si="698"/>
        <v>0</v>
      </c>
      <c r="Z2491" s="24">
        <v>0</v>
      </c>
      <c r="AA2491" s="22">
        <v>0</v>
      </c>
      <c r="AB2491" s="22">
        <f t="shared" si="699"/>
        <v>0</v>
      </c>
      <c r="AC2491" s="22">
        <f t="shared" si="700"/>
        <v>0</v>
      </c>
      <c r="AD2491" s="22">
        <f t="shared" si="701"/>
        <v>0</v>
      </c>
      <c r="AE2491" s="24"/>
      <c r="AF2491" s="4">
        <v>0</v>
      </c>
      <c r="AG2491" s="4">
        <v>0</v>
      </c>
      <c r="AH2491" s="4">
        <f t="shared" si="702"/>
        <v>0</v>
      </c>
    </row>
    <row r="2492" spans="1:34">
      <c r="A2492" s="16" t="s">
        <v>5026</v>
      </c>
      <c r="B2492" s="16" t="s">
        <v>515</v>
      </c>
      <c r="C2492" s="16" t="s">
        <v>5027</v>
      </c>
      <c r="D2492" s="19">
        <v>41913</v>
      </c>
      <c r="E2492" s="16" t="s">
        <v>111</v>
      </c>
      <c r="F2492" s="20">
        <v>5</v>
      </c>
      <c r="G2492" s="20">
        <v>0</v>
      </c>
      <c r="H2492" s="20">
        <v>0</v>
      </c>
      <c r="I2492" s="20">
        <v>0</v>
      </c>
      <c r="J2492" s="21">
        <f t="shared" si="692"/>
        <v>0</v>
      </c>
      <c r="K2492" s="22">
        <v>378.56</v>
      </c>
      <c r="L2492" s="19">
        <v>44804</v>
      </c>
      <c r="M2492" s="22">
        <v>378.56</v>
      </c>
      <c r="N2492" s="22">
        <v>0</v>
      </c>
      <c r="O2492" s="22">
        <f t="shared" si="693"/>
        <v>0</v>
      </c>
      <c r="P2492" s="22">
        <v>0</v>
      </c>
      <c r="Q2492" s="22">
        <f t="shared" si="694"/>
        <v>0</v>
      </c>
      <c r="R2492" s="22">
        <f t="shared" si="695"/>
        <v>0</v>
      </c>
      <c r="S2492" s="22">
        <f t="shared" si="696"/>
        <v>0</v>
      </c>
      <c r="U2492" s="22">
        <v>0</v>
      </c>
      <c r="V2492" s="23">
        <v>5</v>
      </c>
      <c r="W2492" s="41">
        <v>5</v>
      </c>
      <c r="X2492" s="23">
        <f t="shared" si="697"/>
        <v>0</v>
      </c>
      <c r="Y2492" s="24">
        <f t="shared" si="698"/>
        <v>0</v>
      </c>
      <c r="Z2492" s="24">
        <v>0</v>
      </c>
      <c r="AA2492" s="22">
        <v>0</v>
      </c>
      <c r="AB2492" s="22">
        <f t="shared" si="699"/>
        <v>0</v>
      </c>
      <c r="AC2492" s="22">
        <f t="shared" si="700"/>
        <v>0</v>
      </c>
      <c r="AD2492" s="22">
        <f t="shared" si="701"/>
        <v>0</v>
      </c>
      <c r="AE2492" s="24"/>
      <c r="AF2492" s="4">
        <v>0</v>
      </c>
      <c r="AG2492" s="4">
        <v>0</v>
      </c>
      <c r="AH2492" s="4">
        <f t="shared" si="702"/>
        <v>0</v>
      </c>
    </row>
    <row r="2493" spans="1:34">
      <c r="A2493" s="16" t="s">
        <v>5028</v>
      </c>
      <c r="B2493" s="16" t="s">
        <v>515</v>
      </c>
      <c r="C2493" s="16" t="s">
        <v>5029</v>
      </c>
      <c r="D2493" s="19">
        <v>42005</v>
      </c>
      <c r="E2493" s="16" t="s">
        <v>111</v>
      </c>
      <c r="F2493" s="20">
        <v>5</v>
      </c>
      <c r="G2493" s="20">
        <v>0</v>
      </c>
      <c r="H2493" s="20">
        <v>0</v>
      </c>
      <c r="I2493" s="20">
        <v>0</v>
      </c>
      <c r="J2493" s="21">
        <f t="shared" si="692"/>
        <v>0</v>
      </c>
      <c r="K2493" s="22">
        <v>501.51</v>
      </c>
      <c r="L2493" s="19">
        <v>44804</v>
      </c>
      <c r="M2493" s="22">
        <v>501.51</v>
      </c>
      <c r="N2493" s="22">
        <v>0</v>
      </c>
      <c r="O2493" s="22">
        <f t="shared" si="693"/>
        <v>0</v>
      </c>
      <c r="P2493" s="22">
        <v>0</v>
      </c>
      <c r="Q2493" s="22">
        <f t="shared" si="694"/>
        <v>0</v>
      </c>
      <c r="R2493" s="22">
        <f t="shared" si="695"/>
        <v>0</v>
      </c>
      <c r="S2493" s="22">
        <f t="shared" si="696"/>
        <v>0</v>
      </c>
      <c r="U2493" s="22">
        <v>0</v>
      </c>
      <c r="V2493" s="23">
        <v>5</v>
      </c>
      <c r="W2493" s="41">
        <v>5</v>
      </c>
      <c r="X2493" s="23">
        <f t="shared" si="697"/>
        <v>0</v>
      </c>
      <c r="Y2493" s="24">
        <f t="shared" si="698"/>
        <v>0</v>
      </c>
      <c r="Z2493" s="24">
        <v>0</v>
      </c>
      <c r="AA2493" s="22">
        <v>0</v>
      </c>
      <c r="AB2493" s="22">
        <f t="shared" si="699"/>
        <v>0</v>
      </c>
      <c r="AC2493" s="22">
        <f t="shared" si="700"/>
        <v>0</v>
      </c>
      <c r="AD2493" s="22">
        <f t="shared" si="701"/>
        <v>0</v>
      </c>
      <c r="AE2493" s="24"/>
      <c r="AF2493" s="4">
        <v>0</v>
      </c>
      <c r="AG2493" s="4">
        <v>0</v>
      </c>
      <c r="AH2493" s="4">
        <f t="shared" si="702"/>
        <v>0</v>
      </c>
    </row>
    <row r="2494" spans="1:34">
      <c r="A2494" s="16" t="s">
        <v>5030</v>
      </c>
      <c r="B2494" s="16" t="s">
        <v>515</v>
      </c>
      <c r="C2494" s="16" t="s">
        <v>5031</v>
      </c>
      <c r="D2494" s="19">
        <v>42005</v>
      </c>
      <c r="E2494" s="16" t="s">
        <v>111</v>
      </c>
      <c r="F2494" s="20">
        <v>15</v>
      </c>
      <c r="G2494" s="20">
        <v>0</v>
      </c>
      <c r="H2494" s="20">
        <v>7</v>
      </c>
      <c r="I2494" s="20">
        <v>4</v>
      </c>
      <c r="J2494" s="21">
        <f t="shared" si="692"/>
        <v>88</v>
      </c>
      <c r="K2494" s="22">
        <v>2320.86</v>
      </c>
      <c r="L2494" s="19">
        <v>44804</v>
      </c>
      <c r="M2494" s="22">
        <v>1186.18</v>
      </c>
      <c r="N2494" s="22">
        <v>1134.68</v>
      </c>
      <c r="O2494" s="22">
        <f t="shared" si="693"/>
        <v>1237.8200000000002</v>
      </c>
      <c r="P2494" s="22">
        <v>103.14</v>
      </c>
      <c r="Q2494" s="22">
        <f t="shared" si="694"/>
        <v>12.8925</v>
      </c>
      <c r="R2494" s="22">
        <f t="shared" si="695"/>
        <v>51.57</v>
      </c>
      <c r="S2494" s="22">
        <f t="shared" si="696"/>
        <v>1083.1100000000001</v>
      </c>
      <c r="U2494" s="22">
        <v>1237.8200000000002</v>
      </c>
      <c r="V2494" s="23">
        <v>15</v>
      </c>
      <c r="W2494" s="41">
        <v>15</v>
      </c>
      <c r="X2494" s="23">
        <f t="shared" si="697"/>
        <v>0</v>
      </c>
      <c r="Y2494" s="24">
        <f t="shared" si="698"/>
        <v>0</v>
      </c>
      <c r="Z2494" s="24">
        <f t="shared" si="703"/>
        <v>96</v>
      </c>
      <c r="AA2494" s="22">
        <f t="shared" si="704"/>
        <v>12.893958333333336</v>
      </c>
      <c r="AB2494" s="22">
        <f>+AA2494*12</f>
        <v>154.72750000000002</v>
      </c>
      <c r="AC2494" s="22">
        <f t="shared" si="700"/>
        <v>1083.0925000000002</v>
      </c>
      <c r="AD2494" s="22">
        <f t="shared" si="701"/>
        <v>-1.749999999992724E-2</v>
      </c>
      <c r="AE2494" s="24"/>
      <c r="AF2494" s="4">
        <v>154.72750000000002</v>
      </c>
      <c r="AG2494" s="4">
        <v>0</v>
      </c>
      <c r="AH2494" s="4">
        <f t="shared" si="702"/>
        <v>154.72750000000002</v>
      </c>
    </row>
    <row r="2495" spans="1:34">
      <c r="A2495" s="16" t="s">
        <v>5032</v>
      </c>
      <c r="B2495" s="16" t="s">
        <v>515</v>
      </c>
      <c r="C2495" s="16" t="s">
        <v>5033</v>
      </c>
      <c r="D2495" s="19">
        <v>42095</v>
      </c>
      <c r="E2495" s="16" t="s">
        <v>111</v>
      </c>
      <c r="F2495" s="20">
        <v>15</v>
      </c>
      <c r="G2495" s="20">
        <v>0</v>
      </c>
      <c r="H2495" s="20">
        <v>7</v>
      </c>
      <c r="I2495" s="20">
        <v>7</v>
      </c>
      <c r="J2495" s="21">
        <f t="shared" si="692"/>
        <v>91</v>
      </c>
      <c r="K2495" s="22">
        <v>26.9</v>
      </c>
      <c r="L2495" s="19">
        <v>44804</v>
      </c>
      <c r="M2495" s="22">
        <v>13.28</v>
      </c>
      <c r="N2495" s="22">
        <v>13.62</v>
      </c>
      <c r="O2495" s="22">
        <f t="shared" si="693"/>
        <v>14.809999999999999</v>
      </c>
      <c r="P2495" s="22">
        <v>1.19</v>
      </c>
      <c r="Q2495" s="22">
        <f t="shared" si="694"/>
        <v>0.14874999999999999</v>
      </c>
      <c r="R2495" s="22">
        <f t="shared" si="695"/>
        <v>0.59499999999999997</v>
      </c>
      <c r="S2495" s="22">
        <f t="shared" si="696"/>
        <v>13.024999999999999</v>
      </c>
      <c r="U2495" s="22">
        <v>14.809999999999999</v>
      </c>
      <c r="V2495" s="23">
        <v>5</v>
      </c>
      <c r="W2495" s="41">
        <v>15</v>
      </c>
      <c r="X2495" s="23">
        <f t="shared" si="697"/>
        <v>-10</v>
      </c>
      <c r="Y2495" s="24">
        <f t="shared" si="698"/>
        <v>-120</v>
      </c>
      <c r="Z2495" s="24">
        <f t="shared" si="703"/>
        <v>-21</v>
      </c>
      <c r="AA2495" s="22">
        <v>0</v>
      </c>
      <c r="AB2495" s="22">
        <f t="shared" si="699"/>
        <v>0</v>
      </c>
      <c r="AC2495" s="22">
        <v>0</v>
      </c>
      <c r="AD2495" s="22">
        <f t="shared" si="701"/>
        <v>-13.024999999999999</v>
      </c>
      <c r="AE2495" s="24"/>
      <c r="AF2495" s="4">
        <v>0</v>
      </c>
      <c r="AG2495" s="4">
        <v>14.809999999999999</v>
      </c>
      <c r="AH2495" s="4">
        <f t="shared" si="702"/>
        <v>14.809999999999999</v>
      </c>
    </row>
    <row r="2496" spans="1:34">
      <c r="A2496" s="16" t="s">
        <v>5034</v>
      </c>
      <c r="B2496" s="16" t="s">
        <v>515</v>
      </c>
      <c r="C2496" s="16" t="s">
        <v>5035</v>
      </c>
      <c r="D2496" s="19">
        <v>42186</v>
      </c>
      <c r="E2496" s="16" t="s">
        <v>111</v>
      </c>
      <c r="F2496" s="20">
        <v>15</v>
      </c>
      <c r="G2496" s="20">
        <v>0</v>
      </c>
      <c r="H2496" s="20">
        <v>7</v>
      </c>
      <c r="I2496" s="20">
        <v>10</v>
      </c>
      <c r="J2496" s="21">
        <f t="shared" si="692"/>
        <v>94</v>
      </c>
      <c r="K2496" s="22">
        <v>1623.33</v>
      </c>
      <c r="L2496" s="19">
        <v>44804</v>
      </c>
      <c r="M2496" s="22">
        <v>775.57</v>
      </c>
      <c r="N2496" s="22">
        <v>847.76</v>
      </c>
      <c r="O2496" s="22">
        <f t="shared" si="693"/>
        <v>919.9</v>
      </c>
      <c r="P2496" s="22">
        <v>72.14</v>
      </c>
      <c r="Q2496" s="22">
        <f t="shared" si="694"/>
        <v>9.0175000000000001</v>
      </c>
      <c r="R2496" s="22">
        <f t="shared" si="695"/>
        <v>36.07</v>
      </c>
      <c r="S2496" s="22">
        <f t="shared" si="696"/>
        <v>811.68999999999994</v>
      </c>
      <c r="U2496" s="22">
        <v>919.9</v>
      </c>
      <c r="V2496" s="23">
        <v>5</v>
      </c>
      <c r="W2496" s="41">
        <v>15</v>
      </c>
      <c r="X2496" s="23">
        <f t="shared" si="697"/>
        <v>-10</v>
      </c>
      <c r="Y2496" s="24">
        <f t="shared" si="698"/>
        <v>-120</v>
      </c>
      <c r="Z2496" s="24">
        <f t="shared" si="703"/>
        <v>-18</v>
      </c>
      <c r="AA2496" s="22">
        <v>0</v>
      </c>
      <c r="AB2496" s="22">
        <f t="shared" si="699"/>
        <v>0</v>
      </c>
      <c r="AC2496" s="22">
        <v>0</v>
      </c>
      <c r="AD2496" s="22">
        <f t="shared" si="701"/>
        <v>-811.68999999999994</v>
      </c>
      <c r="AE2496" s="24"/>
      <c r="AF2496" s="4">
        <v>0</v>
      </c>
      <c r="AG2496" s="4">
        <v>919.9</v>
      </c>
      <c r="AH2496" s="4">
        <f t="shared" si="702"/>
        <v>919.9</v>
      </c>
    </row>
    <row r="2497" spans="1:34">
      <c r="A2497" s="16" t="s">
        <v>5036</v>
      </c>
      <c r="B2497" s="16" t="s">
        <v>515</v>
      </c>
      <c r="C2497" s="16" t="s">
        <v>5037</v>
      </c>
      <c r="D2497" s="19">
        <v>42401</v>
      </c>
      <c r="E2497" s="16" t="s">
        <v>111</v>
      </c>
      <c r="F2497" s="20">
        <v>15</v>
      </c>
      <c r="G2497" s="20">
        <v>0</v>
      </c>
      <c r="H2497" s="20">
        <v>8</v>
      </c>
      <c r="I2497" s="20">
        <v>5</v>
      </c>
      <c r="J2497" s="21">
        <f t="shared" si="692"/>
        <v>101</v>
      </c>
      <c r="K2497" s="22">
        <v>30.3</v>
      </c>
      <c r="L2497" s="19">
        <v>44804</v>
      </c>
      <c r="M2497" s="22">
        <v>13.29</v>
      </c>
      <c r="N2497" s="22">
        <v>17.010000000000002</v>
      </c>
      <c r="O2497" s="22">
        <f t="shared" si="693"/>
        <v>18.350000000000001</v>
      </c>
      <c r="P2497" s="22">
        <v>1.34</v>
      </c>
      <c r="Q2497" s="22">
        <f t="shared" si="694"/>
        <v>0.16750000000000001</v>
      </c>
      <c r="R2497" s="22">
        <f t="shared" si="695"/>
        <v>0.67</v>
      </c>
      <c r="S2497" s="22">
        <f t="shared" si="696"/>
        <v>16.34</v>
      </c>
      <c r="U2497" s="22">
        <v>18.350000000000001</v>
      </c>
      <c r="V2497" s="23">
        <v>5</v>
      </c>
      <c r="W2497" s="41">
        <v>15</v>
      </c>
      <c r="X2497" s="23">
        <f t="shared" si="697"/>
        <v>-10</v>
      </c>
      <c r="Y2497" s="24">
        <f t="shared" si="698"/>
        <v>-120</v>
      </c>
      <c r="Z2497" s="24">
        <f t="shared" si="703"/>
        <v>-11</v>
      </c>
      <c r="AA2497" s="22">
        <v>0</v>
      </c>
      <c r="AB2497" s="22">
        <f t="shared" si="699"/>
        <v>0</v>
      </c>
      <c r="AC2497" s="22">
        <v>0</v>
      </c>
      <c r="AD2497" s="22">
        <f t="shared" si="701"/>
        <v>-16.34</v>
      </c>
      <c r="AE2497" s="24"/>
      <c r="AF2497" s="4">
        <v>0</v>
      </c>
      <c r="AG2497" s="4">
        <v>18.350000000000001</v>
      </c>
      <c r="AH2497" s="4">
        <f t="shared" si="702"/>
        <v>18.350000000000001</v>
      </c>
    </row>
    <row r="2498" spans="1:34">
      <c r="A2498" s="16" t="s">
        <v>5038</v>
      </c>
      <c r="B2498" s="16" t="s">
        <v>515</v>
      </c>
      <c r="C2498" s="16" t="s">
        <v>5039</v>
      </c>
      <c r="D2498" s="19">
        <v>42401</v>
      </c>
      <c r="E2498" s="16" t="s">
        <v>111</v>
      </c>
      <c r="F2498" s="20">
        <v>15</v>
      </c>
      <c r="G2498" s="20">
        <v>0</v>
      </c>
      <c r="H2498" s="20">
        <v>8</v>
      </c>
      <c r="I2498" s="20">
        <v>5</v>
      </c>
      <c r="J2498" s="21">
        <f t="shared" si="692"/>
        <v>101</v>
      </c>
      <c r="K2498" s="22">
        <v>1003.19</v>
      </c>
      <c r="L2498" s="19">
        <v>44804</v>
      </c>
      <c r="M2498" s="22">
        <v>440.29</v>
      </c>
      <c r="N2498" s="22">
        <v>562.9</v>
      </c>
      <c r="O2498" s="22">
        <f t="shared" si="693"/>
        <v>607.48</v>
      </c>
      <c r="P2498" s="22">
        <v>44.58</v>
      </c>
      <c r="Q2498" s="22">
        <f t="shared" si="694"/>
        <v>5.5724999999999998</v>
      </c>
      <c r="R2498" s="22">
        <f t="shared" si="695"/>
        <v>22.29</v>
      </c>
      <c r="S2498" s="22">
        <f t="shared" si="696"/>
        <v>540.61</v>
      </c>
      <c r="U2498" s="22">
        <v>607.48</v>
      </c>
      <c r="V2498" s="23">
        <v>5</v>
      </c>
      <c r="W2498" s="41">
        <v>15</v>
      </c>
      <c r="X2498" s="23">
        <f t="shared" si="697"/>
        <v>-10</v>
      </c>
      <c r="Y2498" s="24">
        <f t="shared" si="698"/>
        <v>-120</v>
      </c>
      <c r="Z2498" s="24">
        <f t="shared" si="703"/>
        <v>-11</v>
      </c>
      <c r="AA2498" s="22">
        <v>0</v>
      </c>
      <c r="AB2498" s="22">
        <f t="shared" si="699"/>
        <v>0</v>
      </c>
      <c r="AC2498" s="22">
        <v>0</v>
      </c>
      <c r="AD2498" s="22">
        <f t="shared" si="701"/>
        <v>-540.61</v>
      </c>
      <c r="AE2498" s="24"/>
      <c r="AF2498" s="4">
        <v>0</v>
      </c>
      <c r="AG2498" s="4">
        <v>607.48</v>
      </c>
      <c r="AH2498" s="4">
        <f t="shared" si="702"/>
        <v>607.48</v>
      </c>
    </row>
    <row r="2499" spans="1:34">
      <c r="A2499" s="16" t="s">
        <v>5040</v>
      </c>
      <c r="B2499" s="16" t="s">
        <v>515</v>
      </c>
      <c r="C2499" s="16" t="s">
        <v>5041</v>
      </c>
      <c r="D2499" s="19">
        <v>42401</v>
      </c>
      <c r="E2499" s="16" t="s">
        <v>111</v>
      </c>
      <c r="F2499" s="20">
        <v>15</v>
      </c>
      <c r="G2499" s="20">
        <v>0</v>
      </c>
      <c r="H2499" s="20">
        <v>8</v>
      </c>
      <c r="I2499" s="20">
        <v>5</v>
      </c>
      <c r="J2499" s="21">
        <f t="shared" si="692"/>
        <v>101</v>
      </c>
      <c r="K2499" s="22">
        <v>1713.6</v>
      </c>
      <c r="L2499" s="19">
        <v>44804</v>
      </c>
      <c r="M2499" s="22">
        <v>752.08</v>
      </c>
      <c r="N2499" s="22">
        <v>961.52</v>
      </c>
      <c r="O2499" s="22">
        <f t="shared" si="693"/>
        <v>1037.68</v>
      </c>
      <c r="P2499" s="22">
        <v>76.16</v>
      </c>
      <c r="Q2499" s="22">
        <f t="shared" si="694"/>
        <v>9.52</v>
      </c>
      <c r="R2499" s="22">
        <f t="shared" si="695"/>
        <v>38.08</v>
      </c>
      <c r="S2499" s="22">
        <f t="shared" si="696"/>
        <v>923.44</v>
      </c>
      <c r="U2499" s="22">
        <v>1037.68</v>
      </c>
      <c r="V2499" s="23">
        <v>5</v>
      </c>
      <c r="W2499" s="41">
        <v>15</v>
      </c>
      <c r="X2499" s="23">
        <f t="shared" si="697"/>
        <v>-10</v>
      </c>
      <c r="Y2499" s="24">
        <f t="shared" si="698"/>
        <v>-120</v>
      </c>
      <c r="Z2499" s="24">
        <f t="shared" si="703"/>
        <v>-11</v>
      </c>
      <c r="AA2499" s="22">
        <v>0</v>
      </c>
      <c r="AB2499" s="22">
        <f t="shared" si="699"/>
        <v>0</v>
      </c>
      <c r="AC2499" s="22">
        <v>0</v>
      </c>
      <c r="AD2499" s="22">
        <f t="shared" si="701"/>
        <v>-923.44</v>
      </c>
      <c r="AE2499" s="24"/>
      <c r="AF2499" s="4">
        <v>0</v>
      </c>
      <c r="AG2499" s="4">
        <v>1037.68</v>
      </c>
      <c r="AH2499" s="4">
        <f t="shared" si="702"/>
        <v>1037.68</v>
      </c>
    </row>
    <row r="2500" spans="1:34">
      <c r="A2500" s="16" t="s">
        <v>5042</v>
      </c>
      <c r="B2500" s="16" t="s">
        <v>515</v>
      </c>
      <c r="C2500" s="16" t="s">
        <v>5043</v>
      </c>
      <c r="D2500" s="19">
        <v>42552</v>
      </c>
      <c r="E2500" s="16" t="s">
        <v>111</v>
      </c>
      <c r="F2500" s="20">
        <v>15</v>
      </c>
      <c r="G2500" s="20">
        <v>0</v>
      </c>
      <c r="H2500" s="20">
        <v>8</v>
      </c>
      <c r="I2500" s="20">
        <v>10</v>
      </c>
      <c r="J2500" s="21">
        <f t="shared" si="692"/>
        <v>106</v>
      </c>
      <c r="K2500" s="22">
        <v>4625.79</v>
      </c>
      <c r="L2500" s="19">
        <v>44804</v>
      </c>
      <c r="M2500" s="22">
        <v>1901.73</v>
      </c>
      <c r="N2500" s="22">
        <v>2724.06</v>
      </c>
      <c r="O2500" s="22">
        <f t="shared" si="693"/>
        <v>2929.65</v>
      </c>
      <c r="P2500" s="22">
        <v>205.59</v>
      </c>
      <c r="Q2500" s="22">
        <f t="shared" si="694"/>
        <v>25.69875</v>
      </c>
      <c r="R2500" s="22">
        <f t="shared" si="695"/>
        <v>102.795</v>
      </c>
      <c r="S2500" s="22">
        <f t="shared" si="696"/>
        <v>2621.2649999999999</v>
      </c>
      <c r="U2500" s="22">
        <v>2929.65</v>
      </c>
      <c r="V2500" s="23">
        <v>5</v>
      </c>
      <c r="W2500" s="41">
        <v>15</v>
      </c>
      <c r="X2500" s="23">
        <f t="shared" si="697"/>
        <v>-10</v>
      </c>
      <c r="Y2500" s="24">
        <f t="shared" si="698"/>
        <v>-120</v>
      </c>
      <c r="Z2500" s="24">
        <f t="shared" si="703"/>
        <v>-6</v>
      </c>
      <c r="AA2500" s="22">
        <v>0</v>
      </c>
      <c r="AB2500" s="22">
        <f t="shared" si="699"/>
        <v>0</v>
      </c>
      <c r="AC2500" s="22">
        <v>0</v>
      </c>
      <c r="AD2500" s="22">
        <f t="shared" si="701"/>
        <v>-2621.2649999999999</v>
      </c>
      <c r="AE2500" s="24"/>
      <c r="AF2500" s="4">
        <v>0</v>
      </c>
      <c r="AG2500" s="4">
        <v>2929.65</v>
      </c>
      <c r="AH2500" s="4">
        <f t="shared" si="702"/>
        <v>2929.65</v>
      </c>
    </row>
    <row r="2501" spans="1:34">
      <c r="A2501" s="16" t="s">
        <v>5044</v>
      </c>
      <c r="B2501" s="16" t="s">
        <v>515</v>
      </c>
      <c r="C2501" s="16" t="s">
        <v>5045</v>
      </c>
      <c r="D2501" s="19">
        <v>42644</v>
      </c>
      <c r="E2501" s="16" t="s">
        <v>111</v>
      </c>
      <c r="F2501" s="20">
        <v>15</v>
      </c>
      <c r="G2501" s="20">
        <v>0</v>
      </c>
      <c r="H2501" s="20">
        <v>9</v>
      </c>
      <c r="I2501" s="20">
        <v>1</v>
      </c>
      <c r="J2501" s="21">
        <f t="shared" si="692"/>
        <v>109</v>
      </c>
      <c r="K2501" s="22">
        <v>63.48</v>
      </c>
      <c r="L2501" s="19">
        <v>44804</v>
      </c>
      <c r="M2501" s="22">
        <v>25.03</v>
      </c>
      <c r="N2501" s="22">
        <v>38.450000000000003</v>
      </c>
      <c r="O2501" s="22">
        <f t="shared" si="693"/>
        <v>41.27</v>
      </c>
      <c r="P2501" s="22">
        <v>2.82</v>
      </c>
      <c r="Q2501" s="22">
        <f t="shared" si="694"/>
        <v>0.35249999999999998</v>
      </c>
      <c r="R2501" s="22">
        <f t="shared" si="695"/>
        <v>1.41</v>
      </c>
      <c r="S2501" s="22">
        <f t="shared" si="696"/>
        <v>37.040000000000006</v>
      </c>
      <c r="U2501" s="22">
        <v>41.27</v>
      </c>
      <c r="V2501" s="23">
        <v>5</v>
      </c>
      <c r="W2501" s="41">
        <v>15</v>
      </c>
      <c r="X2501" s="23">
        <f t="shared" si="697"/>
        <v>-10</v>
      </c>
      <c r="Y2501" s="24">
        <f t="shared" si="698"/>
        <v>-120</v>
      </c>
      <c r="Z2501" s="24">
        <f t="shared" si="703"/>
        <v>-3</v>
      </c>
      <c r="AA2501" s="22">
        <v>0</v>
      </c>
      <c r="AB2501" s="22">
        <f t="shared" si="699"/>
        <v>0</v>
      </c>
      <c r="AC2501" s="22">
        <v>0</v>
      </c>
      <c r="AD2501" s="22">
        <f t="shared" si="701"/>
        <v>-37.040000000000006</v>
      </c>
      <c r="AE2501" s="24"/>
      <c r="AF2501" s="4">
        <v>0</v>
      </c>
      <c r="AG2501" s="4">
        <v>41.27</v>
      </c>
      <c r="AH2501" s="4">
        <f t="shared" si="702"/>
        <v>41.27</v>
      </c>
    </row>
    <row r="2502" spans="1:34">
      <c r="A2502" s="16" t="s">
        <v>5046</v>
      </c>
      <c r="B2502" s="16" t="s">
        <v>515</v>
      </c>
      <c r="C2502" s="16" t="s">
        <v>5047</v>
      </c>
      <c r="D2502" s="19">
        <v>42736</v>
      </c>
      <c r="E2502" s="16" t="s">
        <v>111</v>
      </c>
      <c r="F2502" s="20">
        <v>5</v>
      </c>
      <c r="G2502" s="20">
        <v>0</v>
      </c>
      <c r="H2502" s="20">
        <v>0</v>
      </c>
      <c r="I2502" s="20">
        <v>0</v>
      </c>
      <c r="J2502" s="21">
        <f t="shared" si="692"/>
        <v>0</v>
      </c>
      <c r="K2502" s="22">
        <v>880.33</v>
      </c>
      <c r="L2502" s="19">
        <v>44804</v>
      </c>
      <c r="M2502" s="22">
        <v>880.33</v>
      </c>
      <c r="N2502" s="22">
        <v>0</v>
      </c>
      <c r="O2502" s="22">
        <f t="shared" si="693"/>
        <v>0</v>
      </c>
      <c r="P2502" s="22">
        <v>0</v>
      </c>
      <c r="Q2502" s="22">
        <f t="shared" si="694"/>
        <v>0</v>
      </c>
      <c r="R2502" s="22">
        <f t="shared" si="695"/>
        <v>0</v>
      </c>
      <c r="S2502" s="22">
        <f t="shared" si="696"/>
        <v>0</v>
      </c>
      <c r="U2502" s="22">
        <v>0</v>
      </c>
      <c r="V2502" s="23">
        <v>5</v>
      </c>
      <c r="W2502" s="41">
        <v>5</v>
      </c>
      <c r="X2502" s="23">
        <f t="shared" si="697"/>
        <v>0</v>
      </c>
      <c r="Y2502" s="24">
        <f t="shared" si="698"/>
        <v>0</v>
      </c>
      <c r="Z2502" s="24">
        <v>0</v>
      </c>
      <c r="AA2502" s="22">
        <v>0</v>
      </c>
      <c r="AB2502" s="22">
        <f t="shared" si="699"/>
        <v>0</v>
      </c>
      <c r="AC2502" s="22">
        <f t="shared" si="700"/>
        <v>0</v>
      </c>
      <c r="AD2502" s="22">
        <f t="shared" si="701"/>
        <v>0</v>
      </c>
      <c r="AE2502" s="24"/>
      <c r="AF2502" s="4">
        <v>0</v>
      </c>
      <c r="AG2502" s="4">
        <v>0</v>
      </c>
      <c r="AH2502" s="4">
        <f t="shared" si="702"/>
        <v>0</v>
      </c>
    </row>
    <row r="2503" spans="1:34">
      <c r="A2503" s="16" t="s">
        <v>5048</v>
      </c>
      <c r="B2503" s="16" t="s">
        <v>515</v>
      </c>
      <c r="C2503" s="16" t="s">
        <v>5049</v>
      </c>
      <c r="D2503" s="19">
        <v>42826</v>
      </c>
      <c r="E2503" s="16" t="s">
        <v>111</v>
      </c>
      <c r="F2503" s="20">
        <v>5</v>
      </c>
      <c r="G2503" s="20">
        <v>0</v>
      </c>
      <c r="H2503" s="20">
        <v>0</v>
      </c>
      <c r="I2503" s="20">
        <v>0</v>
      </c>
      <c r="J2503" s="21">
        <f t="shared" si="692"/>
        <v>0</v>
      </c>
      <c r="K2503" s="22">
        <v>216.77</v>
      </c>
      <c r="L2503" s="19">
        <v>44804</v>
      </c>
      <c r="M2503" s="22">
        <v>216.77</v>
      </c>
      <c r="N2503" s="22">
        <v>0</v>
      </c>
      <c r="O2503" s="22">
        <f t="shared" si="693"/>
        <v>10.85</v>
      </c>
      <c r="P2503" s="22">
        <v>10.85</v>
      </c>
      <c r="Q2503" s="22">
        <f t="shared" si="694"/>
        <v>1.35625</v>
      </c>
      <c r="R2503" s="22">
        <v>0</v>
      </c>
      <c r="S2503" s="22">
        <f t="shared" si="696"/>
        <v>0</v>
      </c>
      <c r="U2503" s="22">
        <v>10.85</v>
      </c>
      <c r="V2503" s="23">
        <v>5</v>
      </c>
      <c r="W2503" s="41">
        <v>5</v>
      </c>
      <c r="X2503" s="23">
        <f t="shared" si="697"/>
        <v>0</v>
      </c>
      <c r="Y2503" s="24">
        <f t="shared" si="698"/>
        <v>0</v>
      </c>
      <c r="Z2503" s="24">
        <v>3</v>
      </c>
      <c r="AA2503" s="22">
        <f t="shared" si="704"/>
        <v>3.6166666666666667</v>
      </c>
      <c r="AB2503" s="22">
        <f>+AA2503*3</f>
        <v>10.85</v>
      </c>
      <c r="AC2503" s="22">
        <f t="shared" si="700"/>
        <v>0</v>
      </c>
      <c r="AD2503" s="22">
        <f t="shared" si="701"/>
        <v>0</v>
      </c>
      <c r="AE2503" s="24"/>
      <c r="AF2503" s="4">
        <v>10.85</v>
      </c>
      <c r="AG2503" s="4">
        <v>0</v>
      </c>
      <c r="AH2503" s="4">
        <f t="shared" si="702"/>
        <v>10.85</v>
      </c>
    </row>
    <row r="2504" spans="1:34">
      <c r="A2504" s="16" t="s">
        <v>5050</v>
      </c>
      <c r="B2504" s="16" t="s">
        <v>515</v>
      </c>
      <c r="C2504" s="16" t="s">
        <v>5051</v>
      </c>
      <c r="D2504" s="19">
        <v>43009</v>
      </c>
      <c r="E2504" s="16" t="s">
        <v>111</v>
      </c>
      <c r="F2504" s="20">
        <v>5</v>
      </c>
      <c r="G2504" s="20">
        <v>0</v>
      </c>
      <c r="H2504" s="20">
        <v>0</v>
      </c>
      <c r="I2504" s="20">
        <v>1</v>
      </c>
      <c r="J2504" s="21">
        <f t="shared" si="692"/>
        <v>1</v>
      </c>
      <c r="K2504" s="22">
        <v>4939.58</v>
      </c>
      <c r="L2504" s="19">
        <v>44804</v>
      </c>
      <c r="M2504" s="22">
        <v>4857.2700000000004</v>
      </c>
      <c r="N2504" s="22">
        <v>82.31</v>
      </c>
      <c r="O2504" s="22">
        <f t="shared" si="693"/>
        <v>740.92000000000007</v>
      </c>
      <c r="P2504" s="22">
        <v>658.61</v>
      </c>
      <c r="Q2504" s="22">
        <f t="shared" si="694"/>
        <v>82.326250000000002</v>
      </c>
      <c r="R2504" s="22">
        <f>+Q2504*1</f>
        <v>82.326250000000002</v>
      </c>
      <c r="S2504" s="22">
        <f t="shared" si="696"/>
        <v>-1.6249999999942588E-2</v>
      </c>
      <c r="U2504" s="22">
        <v>740.92000000000007</v>
      </c>
      <c r="V2504" s="23">
        <v>5</v>
      </c>
      <c r="W2504" s="41">
        <v>5</v>
      </c>
      <c r="X2504" s="23">
        <f t="shared" si="697"/>
        <v>0</v>
      </c>
      <c r="Y2504" s="24">
        <f t="shared" si="698"/>
        <v>0</v>
      </c>
      <c r="Z2504" s="24">
        <f t="shared" si="703"/>
        <v>9</v>
      </c>
      <c r="AA2504" s="22">
        <f t="shared" si="704"/>
        <v>82.324444444444453</v>
      </c>
      <c r="AB2504" s="22">
        <f>+AA2504*9</f>
        <v>740.92000000000007</v>
      </c>
      <c r="AC2504" s="22">
        <f t="shared" si="700"/>
        <v>0</v>
      </c>
      <c r="AD2504" s="22">
        <f t="shared" si="701"/>
        <v>1.6249999999942588E-2</v>
      </c>
      <c r="AE2504" s="24"/>
      <c r="AF2504" s="4">
        <v>740.92000000000007</v>
      </c>
      <c r="AG2504" s="4">
        <v>0</v>
      </c>
      <c r="AH2504" s="4">
        <f t="shared" si="702"/>
        <v>740.92000000000007</v>
      </c>
    </row>
    <row r="2505" spans="1:34">
      <c r="A2505" s="16" t="s">
        <v>5052</v>
      </c>
      <c r="B2505" s="16" t="s">
        <v>515</v>
      </c>
      <c r="C2505" s="16" t="s">
        <v>5051</v>
      </c>
      <c r="D2505" s="19">
        <v>43101</v>
      </c>
      <c r="E2505" s="16" t="s">
        <v>111</v>
      </c>
      <c r="F2505" s="20">
        <v>5</v>
      </c>
      <c r="G2505" s="20">
        <v>0</v>
      </c>
      <c r="H2505" s="20">
        <v>0</v>
      </c>
      <c r="I2505" s="20">
        <v>4</v>
      </c>
      <c r="J2505" s="21">
        <f t="shared" si="692"/>
        <v>4</v>
      </c>
      <c r="K2505" s="22">
        <v>8116.18</v>
      </c>
      <c r="L2505" s="19">
        <v>44804</v>
      </c>
      <c r="M2505" s="22">
        <v>7575.12</v>
      </c>
      <c r="N2505" s="22">
        <v>541.05999999999995</v>
      </c>
      <c r="O2505" s="22">
        <f t="shared" si="693"/>
        <v>1623.22</v>
      </c>
      <c r="P2505" s="22">
        <v>1082.1600000000001</v>
      </c>
      <c r="Q2505" s="22">
        <f t="shared" si="694"/>
        <v>135.27000000000001</v>
      </c>
      <c r="R2505" s="22">
        <f t="shared" si="695"/>
        <v>541.08000000000004</v>
      </c>
      <c r="S2505" s="22">
        <f t="shared" si="696"/>
        <v>-2.0000000000095497E-2</v>
      </c>
      <c r="U2505" s="22">
        <v>1623.22</v>
      </c>
      <c r="V2505" s="23">
        <v>5</v>
      </c>
      <c r="W2505" s="41">
        <v>5</v>
      </c>
      <c r="X2505" s="23">
        <f t="shared" si="697"/>
        <v>0</v>
      </c>
      <c r="Y2505" s="24">
        <f t="shared" si="698"/>
        <v>0</v>
      </c>
      <c r="Z2505" s="24">
        <f t="shared" si="703"/>
        <v>12</v>
      </c>
      <c r="AA2505" s="22">
        <f t="shared" si="704"/>
        <v>135.26833333333335</v>
      </c>
      <c r="AB2505" s="22">
        <f t="shared" si="699"/>
        <v>1623.2200000000003</v>
      </c>
      <c r="AC2505" s="22">
        <f t="shared" si="700"/>
        <v>0</v>
      </c>
      <c r="AD2505" s="22">
        <f t="shared" si="701"/>
        <v>2.0000000000095497E-2</v>
      </c>
      <c r="AE2505" s="24"/>
      <c r="AF2505" s="4">
        <v>1623.2200000000003</v>
      </c>
      <c r="AG2505" s="4">
        <v>0</v>
      </c>
      <c r="AH2505" s="4">
        <f t="shared" si="702"/>
        <v>1623.2200000000003</v>
      </c>
    </row>
    <row r="2506" spans="1:34">
      <c r="A2506" s="16" t="s">
        <v>5053</v>
      </c>
      <c r="B2506" s="16" t="s">
        <v>515</v>
      </c>
      <c r="C2506" s="16" t="s">
        <v>5054</v>
      </c>
      <c r="D2506" s="19">
        <v>43191</v>
      </c>
      <c r="E2506" s="16" t="s">
        <v>111</v>
      </c>
      <c r="F2506" s="20">
        <v>5</v>
      </c>
      <c r="G2506" s="20">
        <v>0</v>
      </c>
      <c r="H2506" s="20">
        <v>0</v>
      </c>
      <c r="I2506" s="20">
        <v>7</v>
      </c>
      <c r="J2506" s="21">
        <f t="shared" si="692"/>
        <v>7</v>
      </c>
      <c r="K2506" s="22">
        <v>739.04</v>
      </c>
      <c r="L2506" s="19">
        <v>44804</v>
      </c>
      <c r="M2506" s="22">
        <v>652.83000000000004</v>
      </c>
      <c r="N2506" s="22">
        <v>86.21</v>
      </c>
      <c r="O2506" s="22">
        <f t="shared" si="693"/>
        <v>184.75</v>
      </c>
      <c r="P2506" s="22">
        <v>98.54</v>
      </c>
      <c r="Q2506" s="22">
        <f t="shared" si="694"/>
        <v>12.317500000000001</v>
      </c>
      <c r="R2506" s="22">
        <f t="shared" si="695"/>
        <v>49.27</v>
      </c>
      <c r="S2506" s="22">
        <f t="shared" si="696"/>
        <v>36.939999999999991</v>
      </c>
      <c r="U2506" s="22">
        <v>184.75</v>
      </c>
      <c r="V2506" s="23">
        <v>5</v>
      </c>
      <c r="W2506" s="41">
        <v>5</v>
      </c>
      <c r="X2506" s="23">
        <f t="shared" si="697"/>
        <v>0</v>
      </c>
      <c r="Y2506" s="24">
        <f t="shared" si="698"/>
        <v>0</v>
      </c>
      <c r="Z2506" s="24">
        <f t="shared" si="703"/>
        <v>15</v>
      </c>
      <c r="AA2506" s="22">
        <f t="shared" si="704"/>
        <v>12.316666666666666</v>
      </c>
      <c r="AB2506" s="22">
        <f t="shared" si="699"/>
        <v>147.80000000000001</v>
      </c>
      <c r="AC2506" s="22">
        <f t="shared" si="700"/>
        <v>36.949999999999989</v>
      </c>
      <c r="AD2506" s="22">
        <f t="shared" si="701"/>
        <v>9.9999999999980105E-3</v>
      </c>
      <c r="AE2506" s="24"/>
      <c r="AF2506" s="4">
        <v>147.80000000000001</v>
      </c>
      <c r="AG2506" s="4">
        <v>0</v>
      </c>
      <c r="AH2506" s="4">
        <f t="shared" si="702"/>
        <v>147.80000000000001</v>
      </c>
    </row>
    <row r="2507" spans="1:34">
      <c r="A2507" s="16" t="s">
        <v>5055</v>
      </c>
      <c r="B2507" s="16" t="s">
        <v>515</v>
      </c>
      <c r="C2507" s="16" t="s">
        <v>5051</v>
      </c>
      <c r="D2507" s="19">
        <v>43374</v>
      </c>
      <c r="E2507" s="16" t="s">
        <v>111</v>
      </c>
      <c r="F2507" s="20">
        <v>5</v>
      </c>
      <c r="G2507" s="20">
        <v>0</v>
      </c>
      <c r="H2507" s="20">
        <v>1</v>
      </c>
      <c r="I2507" s="20">
        <v>1</v>
      </c>
      <c r="J2507" s="21">
        <f t="shared" si="692"/>
        <v>13</v>
      </c>
      <c r="K2507" s="22">
        <v>1162.4000000000001</v>
      </c>
      <c r="L2507" s="19">
        <v>44804</v>
      </c>
      <c r="M2507" s="22">
        <v>910.54</v>
      </c>
      <c r="N2507" s="22">
        <v>251.86</v>
      </c>
      <c r="O2507" s="22">
        <f t="shared" si="693"/>
        <v>406.84000000000003</v>
      </c>
      <c r="P2507" s="22">
        <v>154.97999999999999</v>
      </c>
      <c r="Q2507" s="22">
        <f t="shared" si="694"/>
        <v>19.372499999999999</v>
      </c>
      <c r="R2507" s="22">
        <f t="shared" si="695"/>
        <v>77.489999999999995</v>
      </c>
      <c r="S2507" s="22">
        <f t="shared" si="696"/>
        <v>174.37000000000006</v>
      </c>
      <c r="U2507" s="22">
        <v>406.84000000000003</v>
      </c>
      <c r="V2507" s="23">
        <v>5</v>
      </c>
      <c r="W2507" s="41">
        <v>5</v>
      </c>
      <c r="X2507" s="23">
        <f t="shared" si="697"/>
        <v>0</v>
      </c>
      <c r="Y2507" s="24">
        <f t="shared" si="698"/>
        <v>0</v>
      </c>
      <c r="Z2507" s="24">
        <f t="shared" si="703"/>
        <v>21</v>
      </c>
      <c r="AA2507" s="22">
        <f t="shared" si="704"/>
        <v>19.373333333333335</v>
      </c>
      <c r="AB2507" s="22">
        <f t="shared" si="699"/>
        <v>232.48000000000002</v>
      </c>
      <c r="AC2507" s="22">
        <f t="shared" si="700"/>
        <v>174.36</v>
      </c>
      <c r="AD2507" s="22">
        <f t="shared" si="701"/>
        <v>-1.0000000000047748E-2</v>
      </c>
      <c r="AE2507" s="24"/>
      <c r="AF2507" s="4">
        <v>232.48000000000002</v>
      </c>
      <c r="AG2507" s="4">
        <v>0</v>
      </c>
      <c r="AH2507" s="4">
        <f t="shared" si="702"/>
        <v>232.48000000000002</v>
      </c>
    </row>
    <row r="2508" spans="1:34">
      <c r="A2508" s="16" t="s">
        <v>5056</v>
      </c>
      <c r="B2508" s="16" t="s">
        <v>515</v>
      </c>
      <c r="C2508" s="16" t="s">
        <v>5057</v>
      </c>
      <c r="D2508" s="19">
        <v>43466</v>
      </c>
      <c r="E2508" s="16" t="s">
        <v>111</v>
      </c>
      <c r="F2508" s="20">
        <v>5</v>
      </c>
      <c r="G2508" s="20">
        <v>0</v>
      </c>
      <c r="H2508" s="20">
        <v>1</v>
      </c>
      <c r="I2508" s="20">
        <v>4</v>
      </c>
      <c r="J2508" s="21">
        <f t="shared" si="692"/>
        <v>16</v>
      </c>
      <c r="K2508" s="22">
        <v>2099.06</v>
      </c>
      <c r="L2508" s="19">
        <v>44804</v>
      </c>
      <c r="M2508" s="22">
        <v>1539.3</v>
      </c>
      <c r="N2508" s="22">
        <v>559.76</v>
      </c>
      <c r="O2508" s="22">
        <f t="shared" si="693"/>
        <v>839.63</v>
      </c>
      <c r="P2508" s="22">
        <v>279.87</v>
      </c>
      <c r="Q2508" s="22">
        <f t="shared" si="694"/>
        <v>34.983750000000001</v>
      </c>
      <c r="R2508" s="22">
        <f t="shared" si="695"/>
        <v>139.935</v>
      </c>
      <c r="S2508" s="22">
        <f t="shared" si="696"/>
        <v>419.82499999999999</v>
      </c>
      <c r="U2508" s="22">
        <v>839.63</v>
      </c>
      <c r="V2508" s="23">
        <v>5</v>
      </c>
      <c r="W2508" s="41">
        <v>5</v>
      </c>
      <c r="X2508" s="23">
        <f t="shared" si="697"/>
        <v>0</v>
      </c>
      <c r="Y2508" s="24">
        <f t="shared" si="698"/>
        <v>0</v>
      </c>
      <c r="Z2508" s="24">
        <f t="shared" si="703"/>
        <v>24</v>
      </c>
      <c r="AA2508" s="22">
        <f t="shared" si="704"/>
        <v>34.984583333333333</v>
      </c>
      <c r="AB2508" s="22">
        <f t="shared" si="699"/>
        <v>419.815</v>
      </c>
      <c r="AC2508" s="22">
        <f t="shared" si="700"/>
        <v>419.815</v>
      </c>
      <c r="AD2508" s="22">
        <f t="shared" si="701"/>
        <v>-9.9999999999909051E-3</v>
      </c>
      <c r="AE2508" s="24"/>
      <c r="AF2508" s="4">
        <v>419.815</v>
      </c>
      <c r="AG2508" s="4">
        <v>0</v>
      </c>
      <c r="AH2508" s="4">
        <f t="shared" si="702"/>
        <v>419.815</v>
      </c>
    </row>
    <row r="2509" spans="1:34">
      <c r="A2509" s="16" t="s">
        <v>5058</v>
      </c>
      <c r="B2509" s="16" t="s">
        <v>515</v>
      </c>
      <c r="C2509" s="16" t="s">
        <v>5059</v>
      </c>
      <c r="D2509" s="19">
        <v>43831</v>
      </c>
      <c r="E2509" s="16" t="s">
        <v>111</v>
      </c>
      <c r="F2509" s="20">
        <v>5</v>
      </c>
      <c r="G2509" s="20">
        <v>0</v>
      </c>
      <c r="H2509" s="20">
        <v>2</v>
      </c>
      <c r="I2509" s="20">
        <v>4</v>
      </c>
      <c r="J2509" s="21">
        <f t="shared" si="692"/>
        <v>28</v>
      </c>
      <c r="K2509" s="22">
        <v>15.96</v>
      </c>
      <c r="L2509" s="19">
        <v>44804</v>
      </c>
      <c r="M2509" s="22">
        <v>8.5</v>
      </c>
      <c r="N2509" s="22">
        <v>7.46</v>
      </c>
      <c r="O2509" s="22">
        <f t="shared" si="693"/>
        <v>9.58</v>
      </c>
      <c r="P2509" s="22">
        <v>2.12</v>
      </c>
      <c r="Q2509" s="22">
        <f t="shared" si="694"/>
        <v>0.26500000000000001</v>
      </c>
      <c r="R2509" s="22">
        <f t="shared" si="695"/>
        <v>1.06</v>
      </c>
      <c r="S2509" s="22">
        <f t="shared" si="696"/>
        <v>6.4</v>
      </c>
      <c r="U2509" s="22">
        <v>9.58</v>
      </c>
      <c r="V2509" s="23">
        <v>5</v>
      </c>
      <c r="W2509" s="41">
        <v>5</v>
      </c>
      <c r="X2509" s="23">
        <f t="shared" si="697"/>
        <v>0</v>
      </c>
      <c r="Y2509" s="24">
        <f t="shared" si="698"/>
        <v>0</v>
      </c>
      <c r="Z2509" s="24">
        <f t="shared" si="703"/>
        <v>36</v>
      </c>
      <c r="AA2509" s="22">
        <f t="shared" si="704"/>
        <v>0.26611111111111113</v>
      </c>
      <c r="AB2509" s="22">
        <f t="shared" si="699"/>
        <v>3.1933333333333334</v>
      </c>
      <c r="AC2509" s="22">
        <f t="shared" si="700"/>
        <v>6.3866666666666667</v>
      </c>
      <c r="AD2509" s="22">
        <f t="shared" si="701"/>
        <v>-1.3333333333333641E-2</v>
      </c>
      <c r="AE2509" s="24"/>
      <c r="AF2509" s="4">
        <v>3.1933333333333334</v>
      </c>
      <c r="AG2509" s="4">
        <v>0</v>
      </c>
      <c r="AH2509" s="4">
        <f t="shared" si="702"/>
        <v>3.1933333333333334</v>
      </c>
    </row>
    <row r="2510" spans="1:34">
      <c r="A2510" s="16" t="s">
        <v>5060</v>
      </c>
      <c r="B2510" s="16" t="s">
        <v>515</v>
      </c>
      <c r="C2510" s="16" t="s">
        <v>5061</v>
      </c>
      <c r="D2510" s="19">
        <v>44197</v>
      </c>
      <c r="E2510" s="16" t="s">
        <v>111</v>
      </c>
      <c r="F2510" s="20">
        <v>5</v>
      </c>
      <c r="G2510" s="20">
        <v>0</v>
      </c>
      <c r="H2510" s="20">
        <v>3</v>
      </c>
      <c r="I2510" s="20">
        <v>4</v>
      </c>
      <c r="J2510" s="21">
        <f t="shared" si="692"/>
        <v>40</v>
      </c>
      <c r="K2510" s="22">
        <v>6717.06</v>
      </c>
      <c r="L2510" s="19">
        <v>44804</v>
      </c>
      <c r="M2510" s="22">
        <v>2239.0100000000002</v>
      </c>
      <c r="N2510" s="22">
        <v>4478.05</v>
      </c>
      <c r="O2510" s="22">
        <f t="shared" si="693"/>
        <v>5373.6500000000005</v>
      </c>
      <c r="P2510" s="22">
        <v>895.6</v>
      </c>
      <c r="Q2510" s="22">
        <f t="shared" si="694"/>
        <v>111.95</v>
      </c>
      <c r="R2510" s="22">
        <f t="shared" si="695"/>
        <v>447.8</v>
      </c>
      <c r="S2510" s="22">
        <f t="shared" si="696"/>
        <v>4030.25</v>
      </c>
      <c r="U2510" s="22">
        <v>5373.6500000000005</v>
      </c>
      <c r="V2510" s="23">
        <v>5</v>
      </c>
      <c r="W2510" s="41">
        <v>5</v>
      </c>
      <c r="X2510" s="23">
        <f t="shared" si="697"/>
        <v>0</v>
      </c>
      <c r="Y2510" s="24">
        <f t="shared" si="698"/>
        <v>0</v>
      </c>
      <c r="Z2510" s="24">
        <f t="shared" si="703"/>
        <v>48</v>
      </c>
      <c r="AA2510" s="22">
        <f t="shared" si="704"/>
        <v>111.95104166666668</v>
      </c>
      <c r="AB2510" s="22">
        <f t="shared" si="699"/>
        <v>1343.4125000000001</v>
      </c>
      <c r="AC2510" s="22">
        <f t="shared" si="700"/>
        <v>4030.2375000000002</v>
      </c>
      <c r="AD2510" s="22">
        <f t="shared" si="701"/>
        <v>-1.2499999999818101E-2</v>
      </c>
      <c r="AE2510" s="24"/>
      <c r="AF2510" s="4">
        <v>1343.4125000000001</v>
      </c>
      <c r="AG2510" s="4">
        <v>0</v>
      </c>
      <c r="AH2510" s="4">
        <f t="shared" si="702"/>
        <v>1343.4125000000001</v>
      </c>
    </row>
    <row r="2511" spans="1:34">
      <c r="A2511" s="16" t="s">
        <v>5062</v>
      </c>
      <c r="B2511" s="16" t="s">
        <v>515</v>
      </c>
      <c r="C2511" s="16" t="s">
        <v>5063</v>
      </c>
      <c r="D2511" s="19">
        <v>44378</v>
      </c>
      <c r="E2511" s="16" t="s">
        <v>111</v>
      </c>
      <c r="F2511" s="20">
        <v>5</v>
      </c>
      <c r="G2511" s="20">
        <v>0</v>
      </c>
      <c r="H2511" s="20">
        <v>3</v>
      </c>
      <c r="I2511" s="20">
        <v>10</v>
      </c>
      <c r="J2511" s="21">
        <f t="shared" si="692"/>
        <v>46</v>
      </c>
      <c r="K2511" s="22">
        <v>448.6</v>
      </c>
      <c r="L2511" s="19">
        <v>44804</v>
      </c>
      <c r="M2511" s="22">
        <v>104.67</v>
      </c>
      <c r="N2511" s="22">
        <v>343.93</v>
      </c>
      <c r="O2511" s="22">
        <f t="shared" si="693"/>
        <v>403.74</v>
      </c>
      <c r="P2511" s="22">
        <v>59.81</v>
      </c>
      <c r="Q2511" s="22">
        <f t="shared" si="694"/>
        <v>7.4762500000000003</v>
      </c>
      <c r="R2511" s="22">
        <f t="shared" si="695"/>
        <v>29.905000000000001</v>
      </c>
      <c r="S2511" s="22">
        <f t="shared" si="696"/>
        <v>314.02499999999998</v>
      </c>
      <c r="U2511" s="22">
        <v>403.74</v>
      </c>
      <c r="V2511" s="23">
        <v>5</v>
      </c>
      <c r="W2511" s="41">
        <v>5</v>
      </c>
      <c r="X2511" s="23">
        <f t="shared" si="697"/>
        <v>0</v>
      </c>
      <c r="Y2511" s="24">
        <f t="shared" si="698"/>
        <v>0</v>
      </c>
      <c r="Z2511" s="24">
        <f t="shared" si="703"/>
        <v>54</v>
      </c>
      <c r="AA2511" s="22">
        <f t="shared" si="704"/>
        <v>7.4766666666666666</v>
      </c>
      <c r="AB2511" s="22">
        <f t="shared" si="699"/>
        <v>89.72</v>
      </c>
      <c r="AC2511" s="22">
        <f t="shared" si="700"/>
        <v>314.02</v>
      </c>
      <c r="AD2511" s="22">
        <f t="shared" si="701"/>
        <v>-4.9999999999954525E-3</v>
      </c>
      <c r="AE2511" s="24"/>
      <c r="AF2511" s="4">
        <v>89.72</v>
      </c>
      <c r="AG2511" s="4">
        <v>0</v>
      </c>
      <c r="AH2511" s="4">
        <f t="shared" si="702"/>
        <v>89.72</v>
      </c>
    </row>
    <row r="2512" spans="1:34">
      <c r="A2512" s="16" t="s">
        <v>5064</v>
      </c>
      <c r="B2512" s="16" t="s">
        <v>515</v>
      </c>
      <c r="C2512" s="16" t="s">
        <v>5065</v>
      </c>
      <c r="D2512" s="19">
        <v>44378</v>
      </c>
      <c r="E2512" s="16" t="s">
        <v>111</v>
      </c>
      <c r="F2512" s="20">
        <v>5</v>
      </c>
      <c r="G2512" s="20">
        <v>0</v>
      </c>
      <c r="H2512" s="20">
        <v>3</v>
      </c>
      <c r="I2512" s="20">
        <v>10</v>
      </c>
      <c r="J2512" s="21">
        <f t="shared" si="692"/>
        <v>46</v>
      </c>
      <c r="K2512" s="22">
        <v>25050.49</v>
      </c>
      <c r="L2512" s="19">
        <v>44804</v>
      </c>
      <c r="M2512" s="22">
        <v>5845.11</v>
      </c>
      <c r="N2512" s="22">
        <v>19205.38</v>
      </c>
      <c r="O2512" s="22">
        <f t="shared" si="693"/>
        <v>22545.440000000002</v>
      </c>
      <c r="P2512" s="22">
        <v>3340.06</v>
      </c>
      <c r="Q2512" s="22">
        <f t="shared" si="694"/>
        <v>417.50749999999999</v>
      </c>
      <c r="R2512" s="22">
        <f t="shared" si="695"/>
        <v>1670.03</v>
      </c>
      <c r="S2512" s="22">
        <f t="shared" si="696"/>
        <v>17535.350000000002</v>
      </c>
      <c r="U2512" s="22">
        <v>22545.440000000002</v>
      </c>
      <c r="V2512" s="23">
        <v>5</v>
      </c>
      <c r="W2512" s="41">
        <v>5</v>
      </c>
      <c r="X2512" s="23">
        <f t="shared" si="697"/>
        <v>0</v>
      </c>
      <c r="Y2512" s="24">
        <f t="shared" si="698"/>
        <v>0</v>
      </c>
      <c r="Z2512" s="24">
        <f t="shared" si="703"/>
        <v>54</v>
      </c>
      <c r="AA2512" s="22">
        <f t="shared" si="704"/>
        <v>417.50814814814817</v>
      </c>
      <c r="AB2512" s="22">
        <f t="shared" si="699"/>
        <v>5010.097777777778</v>
      </c>
      <c r="AC2512" s="22">
        <f t="shared" si="700"/>
        <v>17535.342222222225</v>
      </c>
      <c r="AD2512" s="22">
        <f t="shared" si="701"/>
        <v>-7.7777777769370005E-3</v>
      </c>
      <c r="AE2512" s="24"/>
      <c r="AF2512" s="4">
        <v>5010.097777777778</v>
      </c>
      <c r="AG2512" s="4">
        <v>0</v>
      </c>
      <c r="AH2512" s="4">
        <f t="shared" si="702"/>
        <v>5010.097777777778</v>
      </c>
    </row>
    <row r="2513" spans="1:34">
      <c r="A2513" s="16" t="s">
        <v>5066</v>
      </c>
      <c r="B2513" s="16" t="s">
        <v>515</v>
      </c>
      <c r="C2513" s="16" t="s">
        <v>5067</v>
      </c>
      <c r="D2513" s="19">
        <v>44470</v>
      </c>
      <c r="E2513" s="16" t="s">
        <v>111</v>
      </c>
      <c r="F2513" s="20">
        <v>5</v>
      </c>
      <c r="G2513" s="20">
        <v>0</v>
      </c>
      <c r="H2513" s="20">
        <v>4</v>
      </c>
      <c r="I2513" s="20">
        <v>1</v>
      </c>
      <c r="J2513" s="21">
        <f t="shared" si="692"/>
        <v>49</v>
      </c>
      <c r="K2513" s="22">
        <v>323.08999999999997</v>
      </c>
      <c r="L2513" s="19">
        <v>44804</v>
      </c>
      <c r="M2513" s="22">
        <v>59.24</v>
      </c>
      <c r="N2513" s="22">
        <v>263.85000000000002</v>
      </c>
      <c r="O2513" s="22">
        <f t="shared" si="693"/>
        <v>306.93</v>
      </c>
      <c r="P2513" s="22">
        <v>43.08</v>
      </c>
      <c r="Q2513" s="22">
        <f t="shared" si="694"/>
        <v>5.3849999999999998</v>
      </c>
      <c r="R2513" s="22">
        <f t="shared" si="695"/>
        <v>21.54</v>
      </c>
      <c r="S2513" s="22">
        <f t="shared" si="696"/>
        <v>242.31000000000003</v>
      </c>
      <c r="U2513" s="22">
        <v>306.93</v>
      </c>
      <c r="V2513" s="23">
        <v>5</v>
      </c>
      <c r="W2513" s="41">
        <v>5</v>
      </c>
      <c r="X2513" s="23">
        <f t="shared" si="697"/>
        <v>0</v>
      </c>
      <c r="Y2513" s="24">
        <f t="shared" si="698"/>
        <v>0</v>
      </c>
      <c r="Z2513" s="24">
        <f t="shared" si="703"/>
        <v>57</v>
      </c>
      <c r="AA2513" s="22">
        <f t="shared" si="704"/>
        <v>5.384736842105263</v>
      </c>
      <c r="AB2513" s="22">
        <f t="shared" si="699"/>
        <v>64.61684210526316</v>
      </c>
      <c r="AC2513" s="22">
        <f t="shared" si="700"/>
        <v>242.31315789473683</v>
      </c>
      <c r="AD2513" s="22">
        <f t="shared" si="701"/>
        <v>3.1578947368018362E-3</v>
      </c>
      <c r="AE2513" s="24"/>
      <c r="AF2513" s="4">
        <v>64.61684210526316</v>
      </c>
      <c r="AG2513" s="4">
        <v>0</v>
      </c>
      <c r="AH2513" s="4">
        <f t="shared" si="702"/>
        <v>64.61684210526316</v>
      </c>
    </row>
    <row r="2514" spans="1:34">
      <c r="A2514" s="37" t="s">
        <v>5068</v>
      </c>
      <c r="B2514" s="37" t="s">
        <v>515</v>
      </c>
      <c r="C2514" s="37" t="s">
        <v>5069</v>
      </c>
      <c r="D2514" s="38">
        <v>44927</v>
      </c>
      <c r="E2514" s="37" t="s">
        <v>111</v>
      </c>
      <c r="F2514" s="20">
        <v>5</v>
      </c>
      <c r="G2514" s="20">
        <v>0</v>
      </c>
      <c r="H2514" s="20">
        <v>5</v>
      </c>
      <c r="I2514" s="20">
        <v>0</v>
      </c>
      <c r="J2514" s="21">
        <f t="shared" si="692"/>
        <v>60</v>
      </c>
      <c r="K2514" s="40">
        <v>2414.34</v>
      </c>
      <c r="L2514" s="19"/>
      <c r="M2514" s="22"/>
      <c r="N2514" s="22"/>
      <c r="O2514" s="22"/>
      <c r="P2514" s="22"/>
      <c r="Q2514" s="22"/>
      <c r="R2514" s="22"/>
      <c r="S2514" s="40">
        <v>2414.34</v>
      </c>
      <c r="U2514" s="22"/>
      <c r="V2514" s="23">
        <v>5</v>
      </c>
      <c r="W2514" s="41">
        <v>5</v>
      </c>
      <c r="X2514" s="23">
        <f t="shared" si="697"/>
        <v>0</v>
      </c>
      <c r="Y2514" s="24">
        <f t="shared" si="698"/>
        <v>0</v>
      </c>
      <c r="Z2514" s="24">
        <f>+J2514+Y2514</f>
        <v>60</v>
      </c>
      <c r="AA2514" s="22">
        <f t="shared" si="704"/>
        <v>0</v>
      </c>
      <c r="AB2514" s="22">
        <f t="shared" si="699"/>
        <v>0</v>
      </c>
      <c r="AC2514" s="22">
        <f>+S2514</f>
        <v>2414.34</v>
      </c>
      <c r="AD2514" s="22">
        <f t="shared" si="701"/>
        <v>0</v>
      </c>
      <c r="AE2514" s="24"/>
      <c r="AF2514" s="4">
        <v>0</v>
      </c>
      <c r="AG2514" s="4">
        <v>0</v>
      </c>
      <c r="AH2514" s="4">
        <f t="shared" si="702"/>
        <v>0</v>
      </c>
    </row>
    <row r="2515" spans="1:34">
      <c r="A2515" s="16" t="s">
        <v>4942</v>
      </c>
      <c r="K2515" s="35">
        <f>SUM(K2463:K2514)</f>
        <v>210366.63999999993</v>
      </c>
      <c r="M2515" s="22">
        <v>134928.51</v>
      </c>
      <c r="N2515" s="22">
        <v>73023.789999999994</v>
      </c>
      <c r="O2515" s="22">
        <f>SUM(O2463:O2514)</f>
        <v>85737.229999999981</v>
      </c>
      <c r="P2515" s="22">
        <f>SUM(P2463:P2514)</f>
        <v>12713.439999999999</v>
      </c>
      <c r="Q2515" s="22">
        <f>SUM(Q2463:Q2514)</f>
        <v>1589.1799999999998</v>
      </c>
      <c r="R2515" s="22">
        <f>SUM(R2463:R2514)</f>
        <v>6104.3162499999989</v>
      </c>
      <c r="S2515" s="35">
        <f>SUM(S2463:S2514)</f>
        <v>69333.813750000016</v>
      </c>
      <c r="U2515" s="22">
        <v>85737.229999999981</v>
      </c>
      <c r="W2515" s="42"/>
      <c r="X2515" s="3"/>
      <c r="Y2515" s="3"/>
      <c r="Z2515" s="3"/>
      <c r="AA2515" s="22">
        <f>SUM(AA2463:AA2514)</f>
        <v>1539.1915928175688</v>
      </c>
      <c r="AB2515" s="22">
        <f>SUM(AB2463:AB2514)</f>
        <v>18190.775780477496</v>
      </c>
      <c r="AC2515" s="22">
        <f>SUM(AC2463:AC2514)</f>
        <v>64254.584219522498</v>
      </c>
      <c r="AD2515" s="22">
        <f>SUM(AD2463:AD2514)</f>
        <v>-5079.2295304774934</v>
      </c>
      <c r="AE2515" s="3"/>
      <c r="AF2515" s="4">
        <f>SUM(AF2463:AF2514)</f>
        <v>18190.775780477496</v>
      </c>
      <c r="AG2515" s="4">
        <f t="shared" ref="AG2515:AH2515" si="705">SUM(AG2463:AG2514)</f>
        <v>5706.2100000000009</v>
      </c>
      <c r="AH2515" s="4">
        <f t="shared" si="705"/>
        <v>23896.985780477491</v>
      </c>
    </row>
    <row r="2516" spans="1:34">
      <c r="A2516" s="16" t="s">
        <v>69</v>
      </c>
      <c r="K2516" s="22">
        <v>0</v>
      </c>
      <c r="M2516" s="22">
        <v>0</v>
      </c>
      <c r="N2516" s="22">
        <v>0</v>
      </c>
      <c r="O2516" s="22"/>
      <c r="P2516" s="22"/>
      <c r="Q2516" s="22"/>
      <c r="R2516" s="22"/>
      <c r="S2516" s="22"/>
      <c r="U2516" s="22"/>
      <c r="W2516" s="42"/>
      <c r="X2516" s="3"/>
      <c r="Y2516" s="3"/>
      <c r="Z2516" s="3"/>
      <c r="AA2516" s="22"/>
      <c r="AB2516" s="22"/>
      <c r="AC2516" s="22"/>
      <c r="AD2516" s="22"/>
      <c r="AE2516" s="3"/>
      <c r="AF2516" s="4"/>
      <c r="AG2516" s="4"/>
      <c r="AH2516" s="4"/>
    </row>
    <row r="2517" spans="1:34">
      <c r="A2517" s="16" t="s">
        <v>70</v>
      </c>
      <c r="W2517" s="42"/>
      <c r="X2517" s="3"/>
      <c r="Y2517" s="3"/>
      <c r="Z2517" s="3"/>
      <c r="AB2517" s="4"/>
      <c r="AC2517" s="4"/>
      <c r="AD2517" s="4"/>
      <c r="AE2517" s="3"/>
      <c r="AF2517" s="4"/>
      <c r="AG2517" s="4"/>
      <c r="AH2517" s="4"/>
    </row>
    <row r="2518" spans="1:34">
      <c r="A2518" s="16" t="s">
        <v>71</v>
      </c>
      <c r="K2518" s="22">
        <f>+K2515</f>
        <v>210366.63999999993</v>
      </c>
      <c r="M2518" s="22">
        <v>134928.51</v>
      </c>
      <c r="N2518" s="22">
        <v>73023.789999999994</v>
      </c>
      <c r="O2518" s="22"/>
      <c r="P2518" s="22"/>
      <c r="Q2518" s="22"/>
      <c r="R2518" s="22"/>
      <c r="S2518" s="22"/>
      <c r="U2518" s="22"/>
      <c r="W2518" s="42"/>
      <c r="X2518" s="3"/>
      <c r="Y2518" s="3"/>
      <c r="Z2518" s="3"/>
      <c r="AA2518" s="22"/>
      <c r="AB2518" s="22"/>
      <c r="AC2518" s="22"/>
      <c r="AD2518" s="22"/>
      <c r="AE2518" s="3"/>
      <c r="AF2518" s="4"/>
      <c r="AG2518" s="4"/>
      <c r="AH2518" s="4"/>
    </row>
    <row r="2519" spans="1:34">
      <c r="A2519" s="16" t="s">
        <v>5070</v>
      </c>
      <c r="W2519" s="42"/>
      <c r="X2519" s="3"/>
      <c r="Y2519" s="3"/>
      <c r="Z2519" s="3"/>
      <c r="AB2519" s="4"/>
      <c r="AC2519" s="4"/>
      <c r="AD2519" s="4"/>
      <c r="AE2519" s="3"/>
      <c r="AF2519" s="4"/>
      <c r="AG2519" s="4"/>
      <c r="AH2519" s="4"/>
    </row>
    <row r="2520" spans="1:34">
      <c r="A2520" s="16" t="s">
        <v>73</v>
      </c>
      <c r="W2520" s="42"/>
      <c r="X2520" s="3"/>
      <c r="Y2520" s="3"/>
      <c r="Z2520" s="3"/>
      <c r="AB2520" s="4"/>
      <c r="AC2520" s="4"/>
      <c r="AD2520" s="4"/>
      <c r="AE2520" s="3"/>
      <c r="AF2520" s="4"/>
      <c r="AG2520" s="4"/>
      <c r="AH2520" s="4"/>
    </row>
    <row r="2521" spans="1:34">
      <c r="A2521" s="16" t="s">
        <v>5071</v>
      </c>
      <c r="W2521" s="42"/>
      <c r="X2521" s="3"/>
      <c r="Y2521" s="3"/>
      <c r="Z2521" s="3"/>
      <c r="AB2521" s="4"/>
      <c r="AC2521" s="4"/>
      <c r="AD2521" s="4"/>
      <c r="AE2521" s="3"/>
      <c r="AF2521" s="4"/>
      <c r="AG2521" s="4"/>
      <c r="AH2521" s="4"/>
    </row>
    <row r="2522" spans="1:34">
      <c r="A2522" s="16" t="s">
        <v>5072</v>
      </c>
      <c r="B2522" s="16" t="s">
        <v>5073</v>
      </c>
      <c r="C2522" s="16" t="s">
        <v>5074</v>
      </c>
      <c r="D2522" s="19">
        <v>36342</v>
      </c>
      <c r="E2522" s="16" t="s">
        <v>111</v>
      </c>
      <c r="F2522" s="20">
        <v>5</v>
      </c>
      <c r="G2522" s="20">
        <v>0</v>
      </c>
      <c r="H2522" s="20">
        <v>0</v>
      </c>
      <c r="I2522" s="20">
        <v>0</v>
      </c>
      <c r="J2522" s="21">
        <f t="shared" ref="J2522:J2585" si="706">(H2522*12)+I2522</f>
        <v>0</v>
      </c>
      <c r="K2522" s="22">
        <v>7834.28</v>
      </c>
      <c r="L2522" s="19">
        <v>44804</v>
      </c>
      <c r="M2522" s="22">
        <v>7834.28</v>
      </c>
      <c r="N2522" s="22">
        <v>0</v>
      </c>
      <c r="O2522" s="22">
        <f t="shared" ref="O2522:O2585" si="707">+N2522+P2522</f>
        <v>0</v>
      </c>
      <c r="P2522" s="22">
        <v>0</v>
      </c>
      <c r="Q2522" s="22">
        <f t="shared" ref="Q2522:Q2585" si="708">+P2522/8</f>
        <v>0</v>
      </c>
      <c r="R2522" s="22">
        <f t="shared" ref="R2522:R2585" si="709">+Q2522*4</f>
        <v>0</v>
      </c>
      <c r="S2522" s="22">
        <f t="shared" ref="S2522:S2585" si="710">+O2522-P2522-R2522</f>
        <v>0</v>
      </c>
      <c r="U2522" s="22">
        <v>0</v>
      </c>
      <c r="V2522" s="23">
        <v>5</v>
      </c>
      <c r="W2522" s="41">
        <v>5</v>
      </c>
      <c r="X2522" s="23">
        <f t="shared" ref="X2522:X2585" si="711">+V2522-W2522</f>
        <v>0</v>
      </c>
      <c r="Y2522" s="24">
        <f t="shared" ref="Y2522:Y2585" si="712">+X2522*12</f>
        <v>0</v>
      </c>
      <c r="Z2522" s="24">
        <f t="shared" ref="Z2522:Z2585" si="713">+J2522+Y2522+8</f>
        <v>8</v>
      </c>
      <c r="AA2522" s="22">
        <f t="shared" ref="AA2522:AA2585" si="714">+U2522/Z2522</f>
        <v>0</v>
      </c>
      <c r="AB2522" s="22">
        <f t="shared" ref="AB2522:AB2585" si="715">+AA2522*12</f>
        <v>0</v>
      </c>
      <c r="AC2522" s="22">
        <f t="shared" ref="AC2522:AC2585" si="716">+U2522-AB2522</f>
        <v>0</v>
      </c>
      <c r="AD2522" s="22">
        <f t="shared" ref="AD2522:AD2585" si="717">+AC2522-S2522</f>
        <v>0</v>
      </c>
      <c r="AE2522" s="24"/>
      <c r="AF2522" s="4">
        <v>0</v>
      </c>
      <c r="AG2522" s="4">
        <v>0</v>
      </c>
      <c r="AH2522" s="4">
        <f t="shared" ref="AH2522:AH2585" si="718">+AF2522+AG2522</f>
        <v>0</v>
      </c>
    </row>
    <row r="2523" spans="1:34">
      <c r="A2523" s="16" t="s">
        <v>5075</v>
      </c>
      <c r="B2523" s="16" t="s">
        <v>5076</v>
      </c>
      <c r="C2523" s="16" t="s">
        <v>5077</v>
      </c>
      <c r="D2523" s="19">
        <v>36708</v>
      </c>
      <c r="E2523" s="16" t="s">
        <v>111</v>
      </c>
      <c r="F2523" s="20">
        <v>5</v>
      </c>
      <c r="G2523" s="20">
        <v>0</v>
      </c>
      <c r="H2523" s="20">
        <v>0</v>
      </c>
      <c r="I2523" s="20">
        <v>0</v>
      </c>
      <c r="J2523" s="21">
        <f t="shared" si="706"/>
        <v>0</v>
      </c>
      <c r="K2523" s="22">
        <v>1145.4000000000001</v>
      </c>
      <c r="L2523" s="19">
        <v>44804</v>
      </c>
      <c r="M2523" s="22">
        <v>1145.4000000000001</v>
      </c>
      <c r="N2523" s="22">
        <v>0</v>
      </c>
      <c r="O2523" s="22">
        <f t="shared" si="707"/>
        <v>0</v>
      </c>
      <c r="P2523" s="22">
        <v>0</v>
      </c>
      <c r="Q2523" s="22">
        <f t="shared" si="708"/>
        <v>0</v>
      </c>
      <c r="R2523" s="22">
        <f t="shared" si="709"/>
        <v>0</v>
      </c>
      <c r="S2523" s="22">
        <f t="shared" si="710"/>
        <v>0</v>
      </c>
      <c r="U2523" s="22">
        <v>0</v>
      </c>
      <c r="V2523" s="23">
        <v>5</v>
      </c>
      <c r="W2523" s="41">
        <v>5</v>
      </c>
      <c r="X2523" s="23">
        <f t="shared" si="711"/>
        <v>0</v>
      </c>
      <c r="Y2523" s="24">
        <f t="shared" si="712"/>
        <v>0</v>
      </c>
      <c r="Z2523" s="24">
        <f t="shared" si="713"/>
        <v>8</v>
      </c>
      <c r="AA2523" s="22">
        <f t="shared" si="714"/>
        <v>0</v>
      </c>
      <c r="AB2523" s="22">
        <f t="shared" si="715"/>
        <v>0</v>
      </c>
      <c r="AC2523" s="22">
        <f t="shared" si="716"/>
        <v>0</v>
      </c>
      <c r="AD2523" s="22">
        <f t="shared" si="717"/>
        <v>0</v>
      </c>
      <c r="AE2523" s="24"/>
      <c r="AF2523" s="4">
        <v>0</v>
      </c>
      <c r="AG2523" s="4">
        <v>0</v>
      </c>
      <c r="AH2523" s="4">
        <f t="shared" si="718"/>
        <v>0</v>
      </c>
    </row>
    <row r="2524" spans="1:34">
      <c r="A2524" s="16" t="s">
        <v>5078</v>
      </c>
      <c r="B2524" s="16" t="s">
        <v>5079</v>
      </c>
      <c r="C2524" s="16" t="s">
        <v>5080</v>
      </c>
      <c r="D2524" s="19">
        <v>36708</v>
      </c>
      <c r="E2524" s="16" t="s">
        <v>111</v>
      </c>
      <c r="F2524" s="20">
        <v>5</v>
      </c>
      <c r="G2524" s="20">
        <v>0</v>
      </c>
      <c r="H2524" s="20">
        <v>0</v>
      </c>
      <c r="I2524" s="20">
        <v>0</v>
      </c>
      <c r="J2524" s="21">
        <f t="shared" si="706"/>
        <v>0</v>
      </c>
      <c r="K2524" s="22">
        <v>-1145.4000000000001</v>
      </c>
      <c r="L2524" s="19">
        <v>44804</v>
      </c>
      <c r="M2524" s="22">
        <v>-1145.4000000000001</v>
      </c>
      <c r="N2524" s="22">
        <v>0</v>
      </c>
      <c r="O2524" s="22">
        <f t="shared" si="707"/>
        <v>0</v>
      </c>
      <c r="P2524" s="22">
        <v>0</v>
      </c>
      <c r="Q2524" s="22">
        <f t="shared" si="708"/>
        <v>0</v>
      </c>
      <c r="R2524" s="22">
        <f t="shared" si="709"/>
        <v>0</v>
      </c>
      <c r="S2524" s="22">
        <f t="shared" si="710"/>
        <v>0</v>
      </c>
      <c r="U2524" s="22">
        <v>0</v>
      </c>
      <c r="V2524" s="23">
        <v>5</v>
      </c>
      <c r="W2524" s="41">
        <v>5</v>
      </c>
      <c r="X2524" s="23">
        <f t="shared" si="711"/>
        <v>0</v>
      </c>
      <c r="Y2524" s="24">
        <f t="shared" si="712"/>
        <v>0</v>
      </c>
      <c r="Z2524" s="24">
        <f t="shared" si="713"/>
        <v>8</v>
      </c>
      <c r="AA2524" s="22">
        <f t="shared" si="714"/>
        <v>0</v>
      </c>
      <c r="AB2524" s="22">
        <f t="shared" si="715"/>
        <v>0</v>
      </c>
      <c r="AC2524" s="22">
        <f t="shared" si="716"/>
        <v>0</v>
      </c>
      <c r="AD2524" s="22">
        <f t="shared" si="717"/>
        <v>0</v>
      </c>
      <c r="AE2524" s="24"/>
      <c r="AF2524" s="4">
        <v>0</v>
      </c>
      <c r="AG2524" s="4">
        <v>0</v>
      </c>
      <c r="AH2524" s="4">
        <f t="shared" si="718"/>
        <v>0</v>
      </c>
    </row>
    <row r="2525" spans="1:34">
      <c r="A2525" s="16" t="s">
        <v>5081</v>
      </c>
      <c r="B2525" s="16" t="s">
        <v>5082</v>
      </c>
      <c r="C2525" s="16" t="s">
        <v>5083</v>
      </c>
      <c r="D2525" s="19">
        <v>36708</v>
      </c>
      <c r="E2525" s="16" t="s">
        <v>111</v>
      </c>
      <c r="F2525" s="20">
        <v>5</v>
      </c>
      <c r="G2525" s="20">
        <v>0</v>
      </c>
      <c r="H2525" s="20">
        <v>0</v>
      </c>
      <c r="I2525" s="20">
        <v>0</v>
      </c>
      <c r="J2525" s="21">
        <f t="shared" si="706"/>
        <v>0</v>
      </c>
      <c r="K2525" s="22">
        <v>461.76</v>
      </c>
      <c r="L2525" s="19">
        <v>44804</v>
      </c>
      <c r="M2525" s="22">
        <v>461.76</v>
      </c>
      <c r="N2525" s="22">
        <v>0</v>
      </c>
      <c r="O2525" s="22">
        <f t="shared" si="707"/>
        <v>0</v>
      </c>
      <c r="P2525" s="22">
        <v>0</v>
      </c>
      <c r="Q2525" s="22">
        <f t="shared" si="708"/>
        <v>0</v>
      </c>
      <c r="R2525" s="22">
        <f t="shared" si="709"/>
        <v>0</v>
      </c>
      <c r="S2525" s="22">
        <f t="shared" si="710"/>
        <v>0</v>
      </c>
      <c r="U2525" s="22">
        <v>0</v>
      </c>
      <c r="V2525" s="23">
        <v>5</v>
      </c>
      <c r="W2525" s="41">
        <v>5</v>
      </c>
      <c r="X2525" s="23">
        <f t="shared" si="711"/>
        <v>0</v>
      </c>
      <c r="Y2525" s="24">
        <f t="shared" si="712"/>
        <v>0</v>
      </c>
      <c r="Z2525" s="24">
        <f t="shared" si="713"/>
        <v>8</v>
      </c>
      <c r="AA2525" s="22">
        <f t="shared" si="714"/>
        <v>0</v>
      </c>
      <c r="AB2525" s="22">
        <f t="shared" si="715"/>
        <v>0</v>
      </c>
      <c r="AC2525" s="22">
        <f t="shared" si="716"/>
        <v>0</v>
      </c>
      <c r="AD2525" s="22">
        <f t="shared" si="717"/>
        <v>0</v>
      </c>
      <c r="AE2525" s="24"/>
      <c r="AF2525" s="4">
        <v>0</v>
      </c>
      <c r="AG2525" s="4">
        <v>0</v>
      </c>
      <c r="AH2525" s="4">
        <f t="shared" si="718"/>
        <v>0</v>
      </c>
    </row>
    <row r="2526" spans="1:34">
      <c r="A2526" s="16" t="s">
        <v>5084</v>
      </c>
      <c r="B2526" s="16" t="s">
        <v>5085</v>
      </c>
      <c r="C2526" s="16" t="s">
        <v>5086</v>
      </c>
      <c r="D2526" s="19">
        <v>36708</v>
      </c>
      <c r="E2526" s="16" t="s">
        <v>111</v>
      </c>
      <c r="F2526" s="20">
        <v>5</v>
      </c>
      <c r="G2526" s="20">
        <v>0</v>
      </c>
      <c r="H2526" s="20">
        <v>0</v>
      </c>
      <c r="I2526" s="20">
        <v>0</v>
      </c>
      <c r="J2526" s="21">
        <f t="shared" si="706"/>
        <v>0</v>
      </c>
      <c r="K2526" s="22">
        <v>157.32</v>
      </c>
      <c r="L2526" s="19">
        <v>44804</v>
      </c>
      <c r="M2526" s="22">
        <v>157.32</v>
      </c>
      <c r="N2526" s="22">
        <v>0</v>
      </c>
      <c r="O2526" s="22">
        <f t="shared" si="707"/>
        <v>0</v>
      </c>
      <c r="P2526" s="22">
        <v>0</v>
      </c>
      <c r="Q2526" s="22">
        <f t="shared" si="708"/>
        <v>0</v>
      </c>
      <c r="R2526" s="22">
        <f t="shared" si="709"/>
        <v>0</v>
      </c>
      <c r="S2526" s="22">
        <f t="shared" si="710"/>
        <v>0</v>
      </c>
      <c r="U2526" s="22">
        <v>0</v>
      </c>
      <c r="V2526" s="23">
        <v>5</v>
      </c>
      <c r="W2526" s="41">
        <v>5</v>
      </c>
      <c r="X2526" s="23">
        <f t="shared" si="711"/>
        <v>0</v>
      </c>
      <c r="Y2526" s="24">
        <f t="shared" si="712"/>
        <v>0</v>
      </c>
      <c r="Z2526" s="24">
        <f t="shared" si="713"/>
        <v>8</v>
      </c>
      <c r="AA2526" s="22">
        <f t="shared" si="714"/>
        <v>0</v>
      </c>
      <c r="AB2526" s="22">
        <f t="shared" si="715"/>
        <v>0</v>
      </c>
      <c r="AC2526" s="22">
        <f t="shared" si="716"/>
        <v>0</v>
      </c>
      <c r="AD2526" s="22">
        <f t="shared" si="717"/>
        <v>0</v>
      </c>
      <c r="AE2526" s="24"/>
      <c r="AF2526" s="4">
        <v>0</v>
      </c>
      <c r="AG2526" s="4">
        <v>0</v>
      </c>
      <c r="AH2526" s="4">
        <f t="shared" si="718"/>
        <v>0</v>
      </c>
    </row>
    <row r="2527" spans="1:34">
      <c r="A2527" s="16" t="s">
        <v>5087</v>
      </c>
      <c r="B2527" s="16" t="s">
        <v>5088</v>
      </c>
      <c r="C2527" s="16" t="s">
        <v>5089</v>
      </c>
      <c r="D2527" s="19">
        <v>36708</v>
      </c>
      <c r="E2527" s="16" t="s">
        <v>111</v>
      </c>
      <c r="F2527" s="20">
        <v>5</v>
      </c>
      <c r="G2527" s="20">
        <v>0</v>
      </c>
      <c r="H2527" s="20">
        <v>0</v>
      </c>
      <c r="I2527" s="20">
        <v>0</v>
      </c>
      <c r="J2527" s="21">
        <f t="shared" si="706"/>
        <v>0</v>
      </c>
      <c r="K2527" s="22">
        <v>526.32000000000005</v>
      </c>
      <c r="L2527" s="19">
        <v>44804</v>
      </c>
      <c r="M2527" s="22">
        <v>526.32000000000005</v>
      </c>
      <c r="N2527" s="22">
        <v>0</v>
      </c>
      <c r="O2527" s="22">
        <f t="shared" si="707"/>
        <v>0</v>
      </c>
      <c r="P2527" s="22">
        <v>0</v>
      </c>
      <c r="Q2527" s="22">
        <f t="shared" si="708"/>
        <v>0</v>
      </c>
      <c r="R2527" s="22">
        <f t="shared" si="709"/>
        <v>0</v>
      </c>
      <c r="S2527" s="22">
        <f t="shared" si="710"/>
        <v>0</v>
      </c>
      <c r="U2527" s="22">
        <v>0</v>
      </c>
      <c r="V2527" s="23">
        <v>5</v>
      </c>
      <c r="W2527" s="41">
        <v>5</v>
      </c>
      <c r="X2527" s="23">
        <f t="shared" si="711"/>
        <v>0</v>
      </c>
      <c r="Y2527" s="24">
        <f t="shared" si="712"/>
        <v>0</v>
      </c>
      <c r="Z2527" s="24">
        <f t="shared" si="713"/>
        <v>8</v>
      </c>
      <c r="AA2527" s="22">
        <f t="shared" si="714"/>
        <v>0</v>
      </c>
      <c r="AB2527" s="22">
        <f t="shared" si="715"/>
        <v>0</v>
      </c>
      <c r="AC2527" s="22">
        <f t="shared" si="716"/>
        <v>0</v>
      </c>
      <c r="AD2527" s="22">
        <f t="shared" si="717"/>
        <v>0</v>
      </c>
      <c r="AE2527" s="24"/>
      <c r="AF2527" s="4">
        <v>0</v>
      </c>
      <c r="AG2527" s="4">
        <v>0</v>
      </c>
      <c r="AH2527" s="4">
        <f t="shared" si="718"/>
        <v>0</v>
      </c>
    </row>
    <row r="2528" spans="1:34">
      <c r="A2528" s="16" t="s">
        <v>5090</v>
      </c>
      <c r="B2528" s="16" t="s">
        <v>5091</v>
      </c>
      <c r="C2528" s="16" t="s">
        <v>5092</v>
      </c>
      <c r="D2528" s="19">
        <v>37500</v>
      </c>
      <c r="E2528" s="16" t="s">
        <v>111</v>
      </c>
      <c r="F2528" s="20">
        <v>5</v>
      </c>
      <c r="G2528" s="20">
        <v>0</v>
      </c>
      <c r="H2528" s="20">
        <v>0</v>
      </c>
      <c r="I2528" s="20">
        <v>0</v>
      </c>
      <c r="J2528" s="21">
        <f t="shared" si="706"/>
        <v>0</v>
      </c>
      <c r="K2528" s="22">
        <v>110.64</v>
      </c>
      <c r="L2528" s="19">
        <v>44804</v>
      </c>
      <c r="M2528" s="22">
        <v>110.64</v>
      </c>
      <c r="N2528" s="22">
        <v>0</v>
      </c>
      <c r="O2528" s="22">
        <f t="shared" si="707"/>
        <v>0</v>
      </c>
      <c r="P2528" s="22">
        <v>0</v>
      </c>
      <c r="Q2528" s="22">
        <f t="shared" si="708"/>
        <v>0</v>
      </c>
      <c r="R2528" s="22">
        <f t="shared" si="709"/>
        <v>0</v>
      </c>
      <c r="S2528" s="22">
        <f t="shared" si="710"/>
        <v>0</v>
      </c>
      <c r="U2528" s="22">
        <v>0</v>
      </c>
      <c r="V2528" s="23">
        <v>5</v>
      </c>
      <c r="W2528" s="41">
        <v>5</v>
      </c>
      <c r="X2528" s="23">
        <f t="shared" si="711"/>
        <v>0</v>
      </c>
      <c r="Y2528" s="24">
        <f t="shared" si="712"/>
        <v>0</v>
      </c>
      <c r="Z2528" s="24">
        <f t="shared" si="713"/>
        <v>8</v>
      </c>
      <c r="AA2528" s="22">
        <f t="shared" si="714"/>
        <v>0</v>
      </c>
      <c r="AB2528" s="22">
        <f t="shared" si="715"/>
        <v>0</v>
      </c>
      <c r="AC2528" s="22">
        <f t="shared" si="716"/>
        <v>0</v>
      </c>
      <c r="AD2528" s="22">
        <f t="shared" si="717"/>
        <v>0</v>
      </c>
      <c r="AE2528" s="24"/>
      <c r="AF2528" s="4">
        <v>0</v>
      </c>
      <c r="AG2528" s="4">
        <v>0</v>
      </c>
      <c r="AH2528" s="4">
        <f t="shared" si="718"/>
        <v>0</v>
      </c>
    </row>
    <row r="2529" spans="1:34">
      <c r="A2529" s="16" t="s">
        <v>5093</v>
      </c>
      <c r="B2529" s="16" t="s">
        <v>5094</v>
      </c>
      <c r="C2529" s="16" t="s">
        <v>5095</v>
      </c>
      <c r="D2529" s="19">
        <v>37500</v>
      </c>
      <c r="E2529" s="16" t="s">
        <v>111</v>
      </c>
      <c r="F2529" s="20">
        <v>5</v>
      </c>
      <c r="G2529" s="20">
        <v>0</v>
      </c>
      <c r="H2529" s="20">
        <v>0</v>
      </c>
      <c r="I2529" s="20">
        <v>0</v>
      </c>
      <c r="J2529" s="21">
        <f t="shared" si="706"/>
        <v>0</v>
      </c>
      <c r="K2529" s="22">
        <v>14.71</v>
      </c>
      <c r="L2529" s="19">
        <v>44804</v>
      </c>
      <c r="M2529" s="22">
        <v>14.71</v>
      </c>
      <c r="N2529" s="22">
        <v>0</v>
      </c>
      <c r="O2529" s="22">
        <f t="shared" si="707"/>
        <v>0</v>
      </c>
      <c r="P2529" s="22">
        <v>0</v>
      </c>
      <c r="Q2529" s="22">
        <f t="shared" si="708"/>
        <v>0</v>
      </c>
      <c r="R2529" s="22">
        <f t="shared" si="709"/>
        <v>0</v>
      </c>
      <c r="S2529" s="22">
        <f t="shared" si="710"/>
        <v>0</v>
      </c>
      <c r="U2529" s="22">
        <v>0</v>
      </c>
      <c r="V2529" s="23">
        <v>5</v>
      </c>
      <c r="W2529" s="41">
        <v>5</v>
      </c>
      <c r="X2529" s="23">
        <f t="shared" si="711"/>
        <v>0</v>
      </c>
      <c r="Y2529" s="24">
        <f t="shared" si="712"/>
        <v>0</v>
      </c>
      <c r="Z2529" s="24">
        <f t="shared" si="713"/>
        <v>8</v>
      </c>
      <c r="AA2529" s="22">
        <f t="shared" si="714"/>
        <v>0</v>
      </c>
      <c r="AB2529" s="22">
        <f t="shared" si="715"/>
        <v>0</v>
      </c>
      <c r="AC2529" s="22">
        <f t="shared" si="716"/>
        <v>0</v>
      </c>
      <c r="AD2529" s="22">
        <f t="shared" si="717"/>
        <v>0</v>
      </c>
      <c r="AE2529" s="24"/>
      <c r="AF2529" s="4">
        <v>0</v>
      </c>
      <c r="AG2529" s="4">
        <v>0</v>
      </c>
      <c r="AH2529" s="4">
        <f t="shared" si="718"/>
        <v>0</v>
      </c>
    </row>
    <row r="2530" spans="1:34">
      <c r="A2530" s="16" t="s">
        <v>5096</v>
      </c>
      <c r="B2530" s="16" t="s">
        <v>5097</v>
      </c>
      <c r="C2530" s="16" t="s">
        <v>5098</v>
      </c>
      <c r="D2530" s="19">
        <v>37500</v>
      </c>
      <c r="E2530" s="16" t="s">
        <v>111</v>
      </c>
      <c r="F2530" s="20">
        <v>5</v>
      </c>
      <c r="G2530" s="20">
        <v>0</v>
      </c>
      <c r="H2530" s="20">
        <v>0</v>
      </c>
      <c r="I2530" s="20">
        <v>0</v>
      </c>
      <c r="J2530" s="21">
        <f t="shared" si="706"/>
        <v>0</v>
      </c>
      <c r="K2530" s="22">
        <v>122.49</v>
      </c>
      <c r="L2530" s="19">
        <v>44804</v>
      </c>
      <c r="M2530" s="22">
        <v>122.49</v>
      </c>
      <c r="N2530" s="22">
        <v>0</v>
      </c>
      <c r="O2530" s="22">
        <f t="shared" si="707"/>
        <v>0</v>
      </c>
      <c r="P2530" s="22">
        <v>0</v>
      </c>
      <c r="Q2530" s="22">
        <f t="shared" si="708"/>
        <v>0</v>
      </c>
      <c r="R2530" s="22">
        <f t="shared" si="709"/>
        <v>0</v>
      </c>
      <c r="S2530" s="22">
        <f t="shared" si="710"/>
        <v>0</v>
      </c>
      <c r="U2530" s="22">
        <v>0</v>
      </c>
      <c r="V2530" s="23">
        <v>5</v>
      </c>
      <c r="W2530" s="41">
        <v>5</v>
      </c>
      <c r="X2530" s="23">
        <f t="shared" si="711"/>
        <v>0</v>
      </c>
      <c r="Y2530" s="24">
        <f t="shared" si="712"/>
        <v>0</v>
      </c>
      <c r="Z2530" s="24">
        <f t="shared" si="713"/>
        <v>8</v>
      </c>
      <c r="AA2530" s="22">
        <f t="shared" si="714"/>
        <v>0</v>
      </c>
      <c r="AB2530" s="22">
        <f t="shared" si="715"/>
        <v>0</v>
      </c>
      <c r="AC2530" s="22">
        <f t="shared" si="716"/>
        <v>0</v>
      </c>
      <c r="AD2530" s="22">
        <f t="shared" si="717"/>
        <v>0</v>
      </c>
      <c r="AE2530" s="24"/>
      <c r="AF2530" s="4">
        <v>0</v>
      </c>
      <c r="AG2530" s="4">
        <v>0</v>
      </c>
      <c r="AH2530" s="4">
        <f t="shared" si="718"/>
        <v>0</v>
      </c>
    </row>
    <row r="2531" spans="1:34">
      <c r="A2531" s="16" t="s">
        <v>5099</v>
      </c>
      <c r="B2531" s="16" t="s">
        <v>5100</v>
      </c>
      <c r="C2531" s="16" t="s">
        <v>5101</v>
      </c>
      <c r="D2531" s="19">
        <v>37500</v>
      </c>
      <c r="E2531" s="16" t="s">
        <v>111</v>
      </c>
      <c r="F2531" s="20">
        <v>5</v>
      </c>
      <c r="G2531" s="20">
        <v>0</v>
      </c>
      <c r="H2531" s="20">
        <v>0</v>
      </c>
      <c r="I2531" s="20">
        <v>0</v>
      </c>
      <c r="J2531" s="21">
        <f t="shared" si="706"/>
        <v>0</v>
      </c>
      <c r="K2531" s="22">
        <v>367.38</v>
      </c>
      <c r="L2531" s="19">
        <v>44804</v>
      </c>
      <c r="M2531" s="22">
        <v>367.38</v>
      </c>
      <c r="N2531" s="22">
        <v>0</v>
      </c>
      <c r="O2531" s="22">
        <f t="shared" si="707"/>
        <v>0</v>
      </c>
      <c r="P2531" s="22">
        <v>0</v>
      </c>
      <c r="Q2531" s="22">
        <f t="shared" si="708"/>
        <v>0</v>
      </c>
      <c r="R2531" s="22">
        <f t="shared" si="709"/>
        <v>0</v>
      </c>
      <c r="S2531" s="22">
        <f t="shared" si="710"/>
        <v>0</v>
      </c>
      <c r="U2531" s="22">
        <v>0</v>
      </c>
      <c r="V2531" s="23">
        <v>5</v>
      </c>
      <c r="W2531" s="41">
        <v>5</v>
      </c>
      <c r="X2531" s="23">
        <f t="shared" si="711"/>
        <v>0</v>
      </c>
      <c r="Y2531" s="24">
        <f t="shared" si="712"/>
        <v>0</v>
      </c>
      <c r="Z2531" s="24">
        <f t="shared" si="713"/>
        <v>8</v>
      </c>
      <c r="AA2531" s="22">
        <f t="shared" si="714"/>
        <v>0</v>
      </c>
      <c r="AB2531" s="22">
        <f t="shared" si="715"/>
        <v>0</v>
      </c>
      <c r="AC2531" s="22">
        <f t="shared" si="716"/>
        <v>0</v>
      </c>
      <c r="AD2531" s="22">
        <f t="shared" si="717"/>
        <v>0</v>
      </c>
      <c r="AE2531" s="24"/>
      <c r="AF2531" s="4">
        <v>0</v>
      </c>
      <c r="AG2531" s="4">
        <v>0</v>
      </c>
      <c r="AH2531" s="4">
        <f t="shared" si="718"/>
        <v>0</v>
      </c>
    </row>
    <row r="2532" spans="1:34">
      <c r="A2532" s="16" t="s">
        <v>5102</v>
      </c>
      <c r="B2532" s="16" t="s">
        <v>5103</v>
      </c>
      <c r="C2532" s="16" t="s">
        <v>5104</v>
      </c>
      <c r="D2532" s="19">
        <v>37500</v>
      </c>
      <c r="E2532" s="16" t="s">
        <v>111</v>
      </c>
      <c r="F2532" s="20">
        <v>5</v>
      </c>
      <c r="G2532" s="20">
        <v>0</v>
      </c>
      <c r="H2532" s="20">
        <v>0</v>
      </c>
      <c r="I2532" s="20">
        <v>0</v>
      </c>
      <c r="J2532" s="21">
        <f t="shared" si="706"/>
        <v>0</v>
      </c>
      <c r="K2532" s="22">
        <v>228.9</v>
      </c>
      <c r="L2532" s="19">
        <v>44804</v>
      </c>
      <c r="M2532" s="22">
        <v>228.9</v>
      </c>
      <c r="N2532" s="22">
        <v>0</v>
      </c>
      <c r="O2532" s="22">
        <f t="shared" si="707"/>
        <v>0</v>
      </c>
      <c r="P2532" s="22">
        <v>0</v>
      </c>
      <c r="Q2532" s="22">
        <f t="shared" si="708"/>
        <v>0</v>
      </c>
      <c r="R2532" s="22">
        <f t="shared" si="709"/>
        <v>0</v>
      </c>
      <c r="S2532" s="22">
        <f t="shared" si="710"/>
        <v>0</v>
      </c>
      <c r="U2532" s="22">
        <v>0</v>
      </c>
      <c r="V2532" s="23">
        <v>5</v>
      </c>
      <c r="W2532" s="41">
        <v>5</v>
      </c>
      <c r="X2532" s="23">
        <f t="shared" si="711"/>
        <v>0</v>
      </c>
      <c r="Y2532" s="24">
        <f t="shared" si="712"/>
        <v>0</v>
      </c>
      <c r="Z2532" s="24">
        <f t="shared" si="713"/>
        <v>8</v>
      </c>
      <c r="AA2532" s="22">
        <f t="shared" si="714"/>
        <v>0</v>
      </c>
      <c r="AB2532" s="22">
        <f t="shared" si="715"/>
        <v>0</v>
      </c>
      <c r="AC2532" s="22">
        <f t="shared" si="716"/>
        <v>0</v>
      </c>
      <c r="AD2532" s="22">
        <f t="shared" si="717"/>
        <v>0</v>
      </c>
      <c r="AE2532" s="24"/>
      <c r="AF2532" s="4">
        <v>0</v>
      </c>
      <c r="AG2532" s="4">
        <v>0</v>
      </c>
      <c r="AH2532" s="4">
        <f t="shared" si="718"/>
        <v>0</v>
      </c>
    </row>
    <row r="2533" spans="1:34">
      <c r="A2533" s="16" t="s">
        <v>5105</v>
      </c>
      <c r="B2533" s="16" t="s">
        <v>5106</v>
      </c>
      <c r="C2533" s="16" t="s">
        <v>5107</v>
      </c>
      <c r="D2533" s="19">
        <v>37500</v>
      </c>
      <c r="E2533" s="16" t="s">
        <v>111</v>
      </c>
      <c r="F2533" s="20">
        <v>5</v>
      </c>
      <c r="G2533" s="20">
        <v>0</v>
      </c>
      <c r="H2533" s="20">
        <v>0</v>
      </c>
      <c r="I2533" s="20">
        <v>0</v>
      </c>
      <c r="J2533" s="21">
        <f t="shared" si="706"/>
        <v>0</v>
      </c>
      <c r="K2533" s="22">
        <v>308.5</v>
      </c>
      <c r="L2533" s="19">
        <v>44804</v>
      </c>
      <c r="M2533" s="22">
        <v>308.5</v>
      </c>
      <c r="N2533" s="22">
        <v>0</v>
      </c>
      <c r="O2533" s="22">
        <f t="shared" si="707"/>
        <v>0</v>
      </c>
      <c r="P2533" s="22">
        <v>0</v>
      </c>
      <c r="Q2533" s="22">
        <f t="shared" si="708"/>
        <v>0</v>
      </c>
      <c r="R2533" s="22">
        <f t="shared" si="709"/>
        <v>0</v>
      </c>
      <c r="S2533" s="22">
        <f t="shared" si="710"/>
        <v>0</v>
      </c>
      <c r="U2533" s="22">
        <v>0</v>
      </c>
      <c r="V2533" s="23">
        <v>5</v>
      </c>
      <c r="W2533" s="41">
        <v>5</v>
      </c>
      <c r="X2533" s="23">
        <f t="shared" si="711"/>
        <v>0</v>
      </c>
      <c r="Y2533" s="24">
        <f t="shared" si="712"/>
        <v>0</v>
      </c>
      <c r="Z2533" s="24">
        <f t="shared" si="713"/>
        <v>8</v>
      </c>
      <c r="AA2533" s="22">
        <f t="shared" si="714"/>
        <v>0</v>
      </c>
      <c r="AB2533" s="22">
        <f t="shared" si="715"/>
        <v>0</v>
      </c>
      <c r="AC2533" s="22">
        <f t="shared" si="716"/>
        <v>0</v>
      </c>
      <c r="AD2533" s="22">
        <f t="shared" si="717"/>
        <v>0</v>
      </c>
      <c r="AE2533" s="24"/>
      <c r="AF2533" s="4">
        <v>0</v>
      </c>
      <c r="AG2533" s="4">
        <v>0</v>
      </c>
      <c r="AH2533" s="4">
        <f t="shared" si="718"/>
        <v>0</v>
      </c>
    </row>
    <row r="2534" spans="1:34">
      <c r="A2534" s="16" t="s">
        <v>5108</v>
      </c>
      <c r="B2534" s="16" t="s">
        <v>5109</v>
      </c>
      <c r="C2534" s="16" t="s">
        <v>5110</v>
      </c>
      <c r="D2534" s="19">
        <v>37500</v>
      </c>
      <c r="E2534" s="16" t="s">
        <v>111</v>
      </c>
      <c r="F2534" s="20">
        <v>5</v>
      </c>
      <c r="G2534" s="20">
        <v>0</v>
      </c>
      <c r="H2534" s="20">
        <v>0</v>
      </c>
      <c r="I2534" s="20">
        <v>0</v>
      </c>
      <c r="J2534" s="21">
        <f t="shared" si="706"/>
        <v>0</v>
      </c>
      <c r="K2534" s="22">
        <v>253.86</v>
      </c>
      <c r="L2534" s="19">
        <v>44804</v>
      </c>
      <c r="M2534" s="22">
        <v>253.86</v>
      </c>
      <c r="N2534" s="22">
        <v>0</v>
      </c>
      <c r="O2534" s="22">
        <f t="shared" si="707"/>
        <v>0</v>
      </c>
      <c r="P2534" s="22">
        <v>0</v>
      </c>
      <c r="Q2534" s="22">
        <f t="shared" si="708"/>
        <v>0</v>
      </c>
      <c r="R2534" s="22">
        <f t="shared" si="709"/>
        <v>0</v>
      </c>
      <c r="S2534" s="22">
        <f t="shared" si="710"/>
        <v>0</v>
      </c>
      <c r="U2534" s="22">
        <v>0</v>
      </c>
      <c r="V2534" s="23">
        <v>5</v>
      </c>
      <c r="W2534" s="41">
        <v>5</v>
      </c>
      <c r="X2534" s="23">
        <f t="shared" si="711"/>
        <v>0</v>
      </c>
      <c r="Y2534" s="24">
        <f t="shared" si="712"/>
        <v>0</v>
      </c>
      <c r="Z2534" s="24">
        <f t="shared" si="713"/>
        <v>8</v>
      </c>
      <c r="AA2534" s="22">
        <f t="shared" si="714"/>
        <v>0</v>
      </c>
      <c r="AB2534" s="22">
        <f t="shared" si="715"/>
        <v>0</v>
      </c>
      <c r="AC2534" s="22">
        <f t="shared" si="716"/>
        <v>0</v>
      </c>
      <c r="AD2534" s="22">
        <f t="shared" si="717"/>
        <v>0</v>
      </c>
      <c r="AE2534" s="24"/>
      <c r="AF2534" s="4">
        <v>0</v>
      </c>
      <c r="AG2534" s="4">
        <v>0</v>
      </c>
      <c r="AH2534" s="4">
        <f t="shared" si="718"/>
        <v>0</v>
      </c>
    </row>
    <row r="2535" spans="1:34">
      <c r="A2535" s="16" t="s">
        <v>5111</v>
      </c>
      <c r="B2535" s="16" t="s">
        <v>5112</v>
      </c>
      <c r="C2535" s="16" t="s">
        <v>5113</v>
      </c>
      <c r="D2535" s="19">
        <v>37500</v>
      </c>
      <c r="E2535" s="16" t="s">
        <v>111</v>
      </c>
      <c r="F2535" s="20">
        <v>5</v>
      </c>
      <c r="G2535" s="20">
        <v>0</v>
      </c>
      <c r="H2535" s="20">
        <v>0</v>
      </c>
      <c r="I2535" s="20">
        <v>0</v>
      </c>
      <c r="J2535" s="21">
        <f t="shared" si="706"/>
        <v>0</v>
      </c>
      <c r="K2535" s="22">
        <v>371.93</v>
      </c>
      <c r="L2535" s="19">
        <v>44804</v>
      </c>
      <c r="M2535" s="22">
        <v>371.93</v>
      </c>
      <c r="N2535" s="22">
        <v>0</v>
      </c>
      <c r="O2535" s="22">
        <f t="shared" si="707"/>
        <v>0</v>
      </c>
      <c r="P2535" s="22">
        <v>0</v>
      </c>
      <c r="Q2535" s="22">
        <f t="shared" si="708"/>
        <v>0</v>
      </c>
      <c r="R2535" s="22">
        <f t="shared" si="709"/>
        <v>0</v>
      </c>
      <c r="S2535" s="22">
        <f t="shared" si="710"/>
        <v>0</v>
      </c>
      <c r="U2535" s="22">
        <v>0</v>
      </c>
      <c r="V2535" s="23">
        <v>5</v>
      </c>
      <c r="W2535" s="41">
        <v>5</v>
      </c>
      <c r="X2535" s="23">
        <f t="shared" si="711"/>
        <v>0</v>
      </c>
      <c r="Y2535" s="24">
        <f t="shared" si="712"/>
        <v>0</v>
      </c>
      <c r="Z2535" s="24">
        <f t="shared" si="713"/>
        <v>8</v>
      </c>
      <c r="AA2535" s="22">
        <f t="shared" si="714"/>
        <v>0</v>
      </c>
      <c r="AB2535" s="22">
        <f t="shared" si="715"/>
        <v>0</v>
      </c>
      <c r="AC2535" s="22">
        <f t="shared" si="716"/>
        <v>0</v>
      </c>
      <c r="AD2535" s="22">
        <f t="shared" si="717"/>
        <v>0</v>
      </c>
      <c r="AE2535" s="24"/>
      <c r="AF2535" s="4">
        <v>0</v>
      </c>
      <c r="AG2535" s="4">
        <v>0</v>
      </c>
      <c r="AH2535" s="4">
        <f t="shared" si="718"/>
        <v>0</v>
      </c>
    </row>
    <row r="2536" spans="1:34">
      <c r="A2536" s="16" t="s">
        <v>5114</v>
      </c>
      <c r="B2536" s="16" t="s">
        <v>5115</v>
      </c>
      <c r="C2536" s="16" t="s">
        <v>5104</v>
      </c>
      <c r="D2536" s="19">
        <v>37500</v>
      </c>
      <c r="E2536" s="16" t="s">
        <v>111</v>
      </c>
      <c r="F2536" s="20">
        <v>5</v>
      </c>
      <c r="G2536" s="20">
        <v>0</v>
      </c>
      <c r="H2536" s="20">
        <v>0</v>
      </c>
      <c r="I2536" s="20">
        <v>0</v>
      </c>
      <c r="J2536" s="21">
        <f t="shared" si="706"/>
        <v>0</v>
      </c>
      <c r="K2536" s="22">
        <v>228.92</v>
      </c>
      <c r="L2536" s="19">
        <v>44804</v>
      </c>
      <c r="M2536" s="22">
        <v>228.92</v>
      </c>
      <c r="N2536" s="22">
        <v>0</v>
      </c>
      <c r="O2536" s="22">
        <f t="shared" si="707"/>
        <v>0</v>
      </c>
      <c r="P2536" s="22">
        <v>0</v>
      </c>
      <c r="Q2536" s="22">
        <f t="shared" si="708"/>
        <v>0</v>
      </c>
      <c r="R2536" s="22">
        <f t="shared" si="709"/>
        <v>0</v>
      </c>
      <c r="S2536" s="22">
        <f t="shared" si="710"/>
        <v>0</v>
      </c>
      <c r="U2536" s="22">
        <v>0</v>
      </c>
      <c r="V2536" s="23">
        <v>5</v>
      </c>
      <c r="W2536" s="41">
        <v>5</v>
      </c>
      <c r="X2536" s="23">
        <f t="shared" si="711"/>
        <v>0</v>
      </c>
      <c r="Y2536" s="24">
        <f t="shared" si="712"/>
        <v>0</v>
      </c>
      <c r="Z2536" s="24">
        <f t="shared" si="713"/>
        <v>8</v>
      </c>
      <c r="AA2536" s="22">
        <f t="shared" si="714"/>
        <v>0</v>
      </c>
      <c r="AB2536" s="22">
        <f t="shared" si="715"/>
        <v>0</v>
      </c>
      <c r="AC2536" s="22">
        <f t="shared" si="716"/>
        <v>0</v>
      </c>
      <c r="AD2536" s="22">
        <f t="shared" si="717"/>
        <v>0</v>
      </c>
      <c r="AE2536" s="24"/>
      <c r="AF2536" s="4">
        <v>0</v>
      </c>
      <c r="AG2536" s="4">
        <v>0</v>
      </c>
      <c r="AH2536" s="4">
        <f t="shared" si="718"/>
        <v>0</v>
      </c>
    </row>
    <row r="2537" spans="1:34">
      <c r="A2537" s="16" t="s">
        <v>5116</v>
      </c>
      <c r="B2537" s="16" t="s">
        <v>5117</v>
      </c>
      <c r="C2537" s="16" t="s">
        <v>5104</v>
      </c>
      <c r="D2537" s="19">
        <v>37500</v>
      </c>
      <c r="E2537" s="16" t="s">
        <v>111</v>
      </c>
      <c r="F2537" s="20">
        <v>5</v>
      </c>
      <c r="G2537" s="20">
        <v>0</v>
      </c>
      <c r="H2537" s="20">
        <v>0</v>
      </c>
      <c r="I2537" s="20">
        <v>0</v>
      </c>
      <c r="J2537" s="21">
        <f t="shared" si="706"/>
        <v>0</v>
      </c>
      <c r="K2537" s="22">
        <v>228.9</v>
      </c>
      <c r="L2537" s="19">
        <v>44804</v>
      </c>
      <c r="M2537" s="22">
        <v>228.9</v>
      </c>
      <c r="N2537" s="22">
        <v>0</v>
      </c>
      <c r="O2537" s="22">
        <f t="shared" si="707"/>
        <v>0</v>
      </c>
      <c r="P2537" s="22">
        <v>0</v>
      </c>
      <c r="Q2537" s="22">
        <f t="shared" si="708"/>
        <v>0</v>
      </c>
      <c r="R2537" s="22">
        <f t="shared" si="709"/>
        <v>0</v>
      </c>
      <c r="S2537" s="22">
        <f t="shared" si="710"/>
        <v>0</v>
      </c>
      <c r="U2537" s="22">
        <v>0</v>
      </c>
      <c r="V2537" s="23">
        <v>5</v>
      </c>
      <c r="W2537" s="41">
        <v>5</v>
      </c>
      <c r="X2537" s="23">
        <f t="shared" si="711"/>
        <v>0</v>
      </c>
      <c r="Y2537" s="24">
        <f t="shared" si="712"/>
        <v>0</v>
      </c>
      <c r="Z2537" s="24">
        <f t="shared" si="713"/>
        <v>8</v>
      </c>
      <c r="AA2537" s="22">
        <f t="shared" si="714"/>
        <v>0</v>
      </c>
      <c r="AB2537" s="22">
        <f t="shared" si="715"/>
        <v>0</v>
      </c>
      <c r="AC2537" s="22">
        <f t="shared" si="716"/>
        <v>0</v>
      </c>
      <c r="AD2537" s="22">
        <f t="shared" si="717"/>
        <v>0</v>
      </c>
      <c r="AE2537" s="24"/>
      <c r="AF2537" s="4">
        <v>0</v>
      </c>
      <c r="AG2537" s="4">
        <v>0</v>
      </c>
      <c r="AH2537" s="4">
        <f t="shared" si="718"/>
        <v>0</v>
      </c>
    </row>
    <row r="2538" spans="1:34">
      <c r="A2538" s="16" t="s">
        <v>5118</v>
      </c>
      <c r="B2538" s="16" t="s">
        <v>5119</v>
      </c>
      <c r="C2538" s="16" t="s">
        <v>5104</v>
      </c>
      <c r="D2538" s="19">
        <v>37500</v>
      </c>
      <c r="E2538" s="16" t="s">
        <v>111</v>
      </c>
      <c r="F2538" s="20">
        <v>5</v>
      </c>
      <c r="G2538" s="20">
        <v>0</v>
      </c>
      <c r="H2538" s="20">
        <v>0</v>
      </c>
      <c r="I2538" s="20">
        <v>0</v>
      </c>
      <c r="J2538" s="21">
        <f t="shared" si="706"/>
        <v>0</v>
      </c>
      <c r="K2538" s="22">
        <v>228.93</v>
      </c>
      <c r="L2538" s="19">
        <v>44804</v>
      </c>
      <c r="M2538" s="22">
        <v>228.93</v>
      </c>
      <c r="N2538" s="22">
        <v>0</v>
      </c>
      <c r="O2538" s="22">
        <f t="shared" si="707"/>
        <v>0</v>
      </c>
      <c r="P2538" s="22">
        <v>0</v>
      </c>
      <c r="Q2538" s="22">
        <f t="shared" si="708"/>
        <v>0</v>
      </c>
      <c r="R2538" s="22">
        <f t="shared" si="709"/>
        <v>0</v>
      </c>
      <c r="S2538" s="22">
        <f t="shared" si="710"/>
        <v>0</v>
      </c>
      <c r="U2538" s="22">
        <v>0</v>
      </c>
      <c r="V2538" s="23">
        <v>5</v>
      </c>
      <c r="W2538" s="41">
        <v>5</v>
      </c>
      <c r="X2538" s="23">
        <f t="shared" si="711"/>
        <v>0</v>
      </c>
      <c r="Y2538" s="24">
        <f t="shared" si="712"/>
        <v>0</v>
      </c>
      <c r="Z2538" s="24">
        <f t="shared" si="713"/>
        <v>8</v>
      </c>
      <c r="AA2538" s="22">
        <f t="shared" si="714"/>
        <v>0</v>
      </c>
      <c r="AB2538" s="22">
        <f t="shared" si="715"/>
        <v>0</v>
      </c>
      <c r="AC2538" s="22">
        <f t="shared" si="716"/>
        <v>0</v>
      </c>
      <c r="AD2538" s="22">
        <f t="shared" si="717"/>
        <v>0</v>
      </c>
      <c r="AE2538" s="24"/>
      <c r="AF2538" s="4">
        <v>0</v>
      </c>
      <c r="AG2538" s="4">
        <v>0</v>
      </c>
      <c r="AH2538" s="4">
        <f t="shared" si="718"/>
        <v>0</v>
      </c>
    </row>
    <row r="2539" spans="1:34">
      <c r="A2539" s="16" t="s">
        <v>5120</v>
      </c>
      <c r="B2539" s="16" t="s">
        <v>5121</v>
      </c>
      <c r="C2539" s="16" t="s">
        <v>5122</v>
      </c>
      <c r="D2539" s="19">
        <v>37500</v>
      </c>
      <c r="E2539" s="16" t="s">
        <v>111</v>
      </c>
      <c r="F2539" s="20">
        <v>5</v>
      </c>
      <c r="G2539" s="20">
        <v>0</v>
      </c>
      <c r="H2539" s="20">
        <v>0</v>
      </c>
      <c r="I2539" s="20">
        <v>0</v>
      </c>
      <c r="J2539" s="21">
        <f t="shared" si="706"/>
        <v>0</v>
      </c>
      <c r="K2539" s="22">
        <v>172.66</v>
      </c>
      <c r="L2539" s="19">
        <v>44804</v>
      </c>
      <c r="M2539" s="22">
        <v>172.66</v>
      </c>
      <c r="N2539" s="22">
        <v>0</v>
      </c>
      <c r="O2539" s="22">
        <f t="shared" si="707"/>
        <v>0</v>
      </c>
      <c r="P2539" s="22">
        <v>0</v>
      </c>
      <c r="Q2539" s="22">
        <f t="shared" si="708"/>
        <v>0</v>
      </c>
      <c r="R2539" s="22">
        <f t="shared" si="709"/>
        <v>0</v>
      </c>
      <c r="S2539" s="22">
        <f t="shared" si="710"/>
        <v>0</v>
      </c>
      <c r="U2539" s="22">
        <v>0</v>
      </c>
      <c r="V2539" s="23">
        <v>5</v>
      </c>
      <c r="W2539" s="41">
        <v>5</v>
      </c>
      <c r="X2539" s="23">
        <f t="shared" si="711"/>
        <v>0</v>
      </c>
      <c r="Y2539" s="24">
        <f t="shared" si="712"/>
        <v>0</v>
      </c>
      <c r="Z2539" s="24">
        <f t="shared" si="713"/>
        <v>8</v>
      </c>
      <c r="AA2539" s="22">
        <f t="shared" si="714"/>
        <v>0</v>
      </c>
      <c r="AB2539" s="22">
        <f t="shared" si="715"/>
        <v>0</v>
      </c>
      <c r="AC2539" s="22">
        <f t="shared" si="716"/>
        <v>0</v>
      </c>
      <c r="AD2539" s="22">
        <f t="shared" si="717"/>
        <v>0</v>
      </c>
      <c r="AE2539" s="24"/>
      <c r="AF2539" s="4">
        <v>0</v>
      </c>
      <c r="AG2539" s="4">
        <v>0</v>
      </c>
      <c r="AH2539" s="4">
        <f t="shared" si="718"/>
        <v>0</v>
      </c>
    </row>
    <row r="2540" spans="1:34">
      <c r="A2540" s="16" t="s">
        <v>5123</v>
      </c>
      <c r="B2540" s="16" t="s">
        <v>5124</v>
      </c>
      <c r="C2540" s="16" t="s">
        <v>5125</v>
      </c>
      <c r="D2540" s="19">
        <v>37530</v>
      </c>
      <c r="E2540" s="16" t="s">
        <v>111</v>
      </c>
      <c r="F2540" s="20">
        <v>5</v>
      </c>
      <c r="G2540" s="20">
        <v>0</v>
      </c>
      <c r="H2540" s="20">
        <v>0</v>
      </c>
      <c r="I2540" s="20">
        <v>0</v>
      </c>
      <c r="J2540" s="21">
        <f t="shared" si="706"/>
        <v>0</v>
      </c>
      <c r="K2540" s="22">
        <v>44.6</v>
      </c>
      <c r="L2540" s="19">
        <v>44804</v>
      </c>
      <c r="M2540" s="22">
        <v>44.6</v>
      </c>
      <c r="N2540" s="22">
        <v>0</v>
      </c>
      <c r="O2540" s="22">
        <f t="shared" si="707"/>
        <v>0</v>
      </c>
      <c r="P2540" s="22">
        <v>0</v>
      </c>
      <c r="Q2540" s="22">
        <f t="shared" si="708"/>
        <v>0</v>
      </c>
      <c r="R2540" s="22">
        <f t="shared" si="709"/>
        <v>0</v>
      </c>
      <c r="S2540" s="22">
        <f t="shared" si="710"/>
        <v>0</v>
      </c>
      <c r="U2540" s="22">
        <v>0</v>
      </c>
      <c r="V2540" s="23">
        <v>5</v>
      </c>
      <c r="W2540" s="41">
        <v>5</v>
      </c>
      <c r="X2540" s="23">
        <f t="shared" si="711"/>
        <v>0</v>
      </c>
      <c r="Y2540" s="24">
        <f t="shared" si="712"/>
        <v>0</v>
      </c>
      <c r="Z2540" s="24">
        <f t="shared" si="713"/>
        <v>8</v>
      </c>
      <c r="AA2540" s="22">
        <f t="shared" si="714"/>
        <v>0</v>
      </c>
      <c r="AB2540" s="22">
        <f t="shared" si="715"/>
        <v>0</v>
      </c>
      <c r="AC2540" s="22">
        <f t="shared" si="716"/>
        <v>0</v>
      </c>
      <c r="AD2540" s="22">
        <f t="shared" si="717"/>
        <v>0</v>
      </c>
      <c r="AE2540" s="24"/>
      <c r="AF2540" s="4">
        <v>0</v>
      </c>
      <c r="AG2540" s="4">
        <v>0</v>
      </c>
      <c r="AH2540" s="4">
        <f t="shared" si="718"/>
        <v>0</v>
      </c>
    </row>
    <row r="2541" spans="1:34">
      <c r="A2541" s="16" t="s">
        <v>5126</v>
      </c>
      <c r="B2541" s="16" t="s">
        <v>5127</v>
      </c>
      <c r="C2541" s="16" t="s">
        <v>5128</v>
      </c>
      <c r="D2541" s="19">
        <v>37622</v>
      </c>
      <c r="E2541" s="16" t="s">
        <v>111</v>
      </c>
      <c r="F2541" s="20">
        <v>5</v>
      </c>
      <c r="G2541" s="20">
        <v>0</v>
      </c>
      <c r="H2541" s="20">
        <v>0</v>
      </c>
      <c r="I2541" s="20">
        <v>0</v>
      </c>
      <c r="J2541" s="21">
        <f t="shared" si="706"/>
        <v>0</v>
      </c>
      <c r="K2541" s="22">
        <v>115.23</v>
      </c>
      <c r="L2541" s="19">
        <v>44804</v>
      </c>
      <c r="M2541" s="22">
        <v>115.23</v>
      </c>
      <c r="N2541" s="22">
        <v>0</v>
      </c>
      <c r="O2541" s="22">
        <f t="shared" si="707"/>
        <v>0</v>
      </c>
      <c r="P2541" s="22">
        <v>0</v>
      </c>
      <c r="Q2541" s="22">
        <f t="shared" si="708"/>
        <v>0</v>
      </c>
      <c r="R2541" s="22">
        <f t="shared" si="709"/>
        <v>0</v>
      </c>
      <c r="S2541" s="22">
        <f t="shared" si="710"/>
        <v>0</v>
      </c>
      <c r="U2541" s="22">
        <v>0</v>
      </c>
      <c r="V2541" s="23">
        <v>5</v>
      </c>
      <c r="W2541" s="41">
        <v>5</v>
      </c>
      <c r="X2541" s="23">
        <f t="shared" si="711"/>
        <v>0</v>
      </c>
      <c r="Y2541" s="24">
        <f t="shared" si="712"/>
        <v>0</v>
      </c>
      <c r="Z2541" s="24">
        <f t="shared" si="713"/>
        <v>8</v>
      </c>
      <c r="AA2541" s="22">
        <f t="shared" si="714"/>
        <v>0</v>
      </c>
      <c r="AB2541" s="22">
        <f t="shared" si="715"/>
        <v>0</v>
      </c>
      <c r="AC2541" s="22">
        <f t="shared" si="716"/>
        <v>0</v>
      </c>
      <c r="AD2541" s="22">
        <f t="shared" si="717"/>
        <v>0</v>
      </c>
      <c r="AE2541" s="24"/>
      <c r="AF2541" s="4">
        <v>0</v>
      </c>
      <c r="AG2541" s="4">
        <v>0</v>
      </c>
      <c r="AH2541" s="4">
        <f t="shared" si="718"/>
        <v>0</v>
      </c>
    </row>
    <row r="2542" spans="1:34">
      <c r="A2542" s="16" t="s">
        <v>5129</v>
      </c>
      <c r="B2542" s="16" t="s">
        <v>5130</v>
      </c>
      <c r="C2542" s="16" t="s">
        <v>5131</v>
      </c>
      <c r="D2542" s="19">
        <v>37500</v>
      </c>
      <c r="E2542" s="16" t="s">
        <v>111</v>
      </c>
      <c r="F2542" s="20">
        <v>5</v>
      </c>
      <c r="G2542" s="20">
        <v>0</v>
      </c>
      <c r="H2542" s="20">
        <v>0</v>
      </c>
      <c r="I2542" s="20">
        <v>0</v>
      </c>
      <c r="J2542" s="21">
        <f t="shared" si="706"/>
        <v>0</v>
      </c>
      <c r="K2542" s="22">
        <v>25.59</v>
      </c>
      <c r="L2542" s="19">
        <v>44804</v>
      </c>
      <c r="M2542" s="22">
        <v>25.59</v>
      </c>
      <c r="N2542" s="22">
        <v>0</v>
      </c>
      <c r="O2542" s="22">
        <f t="shared" si="707"/>
        <v>0</v>
      </c>
      <c r="P2542" s="22">
        <v>0</v>
      </c>
      <c r="Q2542" s="22">
        <f t="shared" si="708"/>
        <v>0</v>
      </c>
      <c r="R2542" s="22">
        <f t="shared" si="709"/>
        <v>0</v>
      </c>
      <c r="S2542" s="22">
        <f t="shared" si="710"/>
        <v>0</v>
      </c>
      <c r="U2542" s="22">
        <v>0</v>
      </c>
      <c r="V2542" s="23">
        <v>5</v>
      </c>
      <c r="W2542" s="41">
        <v>5</v>
      </c>
      <c r="X2542" s="23">
        <f t="shared" si="711"/>
        <v>0</v>
      </c>
      <c r="Y2542" s="24">
        <f t="shared" si="712"/>
        <v>0</v>
      </c>
      <c r="Z2542" s="24">
        <f t="shared" si="713"/>
        <v>8</v>
      </c>
      <c r="AA2542" s="22">
        <f t="shared" si="714"/>
        <v>0</v>
      </c>
      <c r="AB2542" s="22">
        <f t="shared" si="715"/>
        <v>0</v>
      </c>
      <c r="AC2542" s="22">
        <f t="shared" si="716"/>
        <v>0</v>
      </c>
      <c r="AD2542" s="22">
        <f t="shared" si="717"/>
        <v>0</v>
      </c>
      <c r="AE2542" s="24"/>
      <c r="AF2542" s="4">
        <v>0</v>
      </c>
      <c r="AG2542" s="4">
        <v>0</v>
      </c>
      <c r="AH2542" s="4">
        <f t="shared" si="718"/>
        <v>0</v>
      </c>
    </row>
    <row r="2543" spans="1:34">
      <c r="A2543" s="16" t="s">
        <v>5132</v>
      </c>
      <c r="B2543" s="16" t="s">
        <v>5133</v>
      </c>
      <c r="C2543" s="16" t="s">
        <v>5134</v>
      </c>
      <c r="D2543" s="19">
        <v>37530</v>
      </c>
      <c r="E2543" s="16" t="s">
        <v>111</v>
      </c>
      <c r="F2543" s="20">
        <v>5</v>
      </c>
      <c r="G2543" s="20">
        <v>0</v>
      </c>
      <c r="H2543" s="20">
        <v>0</v>
      </c>
      <c r="I2543" s="20">
        <v>0</v>
      </c>
      <c r="J2543" s="21">
        <f t="shared" si="706"/>
        <v>0</v>
      </c>
      <c r="K2543" s="22">
        <v>84.45</v>
      </c>
      <c r="L2543" s="19">
        <v>44804</v>
      </c>
      <c r="M2543" s="22">
        <v>84.45</v>
      </c>
      <c r="N2543" s="22">
        <v>0</v>
      </c>
      <c r="O2543" s="22">
        <f t="shared" si="707"/>
        <v>0</v>
      </c>
      <c r="P2543" s="22">
        <v>0</v>
      </c>
      <c r="Q2543" s="22">
        <f t="shared" si="708"/>
        <v>0</v>
      </c>
      <c r="R2543" s="22">
        <f t="shared" si="709"/>
        <v>0</v>
      </c>
      <c r="S2543" s="22">
        <f t="shared" si="710"/>
        <v>0</v>
      </c>
      <c r="U2543" s="22">
        <v>0</v>
      </c>
      <c r="V2543" s="23">
        <v>5</v>
      </c>
      <c r="W2543" s="41">
        <v>5</v>
      </c>
      <c r="X2543" s="23">
        <f t="shared" si="711"/>
        <v>0</v>
      </c>
      <c r="Y2543" s="24">
        <f t="shared" si="712"/>
        <v>0</v>
      </c>
      <c r="Z2543" s="24">
        <f t="shared" si="713"/>
        <v>8</v>
      </c>
      <c r="AA2543" s="22">
        <f t="shared" si="714"/>
        <v>0</v>
      </c>
      <c r="AB2543" s="22">
        <f t="shared" si="715"/>
        <v>0</v>
      </c>
      <c r="AC2543" s="22">
        <f t="shared" si="716"/>
        <v>0</v>
      </c>
      <c r="AD2543" s="22">
        <f t="shared" si="717"/>
        <v>0</v>
      </c>
      <c r="AE2543" s="24"/>
      <c r="AF2543" s="4">
        <v>0</v>
      </c>
      <c r="AG2543" s="4">
        <v>0</v>
      </c>
      <c r="AH2543" s="4">
        <f t="shared" si="718"/>
        <v>0</v>
      </c>
    </row>
    <row r="2544" spans="1:34">
      <c r="A2544" s="16" t="s">
        <v>5135</v>
      </c>
      <c r="B2544" s="16" t="s">
        <v>5136</v>
      </c>
      <c r="C2544" s="16" t="s">
        <v>5137</v>
      </c>
      <c r="D2544" s="19">
        <v>37500</v>
      </c>
      <c r="E2544" s="16" t="s">
        <v>111</v>
      </c>
      <c r="F2544" s="20">
        <v>5</v>
      </c>
      <c r="G2544" s="20">
        <v>0</v>
      </c>
      <c r="H2544" s="20">
        <v>0</v>
      </c>
      <c r="I2544" s="20">
        <v>0</v>
      </c>
      <c r="J2544" s="21">
        <f t="shared" si="706"/>
        <v>0</v>
      </c>
      <c r="K2544" s="22">
        <v>1573.45</v>
      </c>
      <c r="L2544" s="19">
        <v>44804</v>
      </c>
      <c r="M2544" s="22">
        <v>1573.45</v>
      </c>
      <c r="N2544" s="22">
        <v>0</v>
      </c>
      <c r="O2544" s="22">
        <f t="shared" si="707"/>
        <v>0</v>
      </c>
      <c r="P2544" s="22">
        <v>0</v>
      </c>
      <c r="Q2544" s="22">
        <f t="shared" si="708"/>
        <v>0</v>
      </c>
      <c r="R2544" s="22">
        <f t="shared" si="709"/>
        <v>0</v>
      </c>
      <c r="S2544" s="22">
        <f t="shared" si="710"/>
        <v>0</v>
      </c>
      <c r="U2544" s="22">
        <v>0</v>
      </c>
      <c r="V2544" s="23">
        <v>5</v>
      </c>
      <c r="W2544" s="41">
        <v>5</v>
      </c>
      <c r="X2544" s="23">
        <f t="shared" si="711"/>
        <v>0</v>
      </c>
      <c r="Y2544" s="24">
        <f t="shared" si="712"/>
        <v>0</v>
      </c>
      <c r="Z2544" s="24">
        <f t="shared" si="713"/>
        <v>8</v>
      </c>
      <c r="AA2544" s="22">
        <f t="shared" si="714"/>
        <v>0</v>
      </c>
      <c r="AB2544" s="22">
        <f t="shared" si="715"/>
        <v>0</v>
      </c>
      <c r="AC2544" s="22">
        <f t="shared" si="716"/>
        <v>0</v>
      </c>
      <c r="AD2544" s="22">
        <f t="shared" si="717"/>
        <v>0</v>
      </c>
      <c r="AE2544" s="24"/>
      <c r="AF2544" s="4">
        <v>0</v>
      </c>
      <c r="AG2544" s="4">
        <v>0</v>
      </c>
      <c r="AH2544" s="4">
        <f t="shared" si="718"/>
        <v>0</v>
      </c>
    </row>
    <row r="2545" spans="1:34">
      <c r="A2545" s="16" t="s">
        <v>5138</v>
      </c>
      <c r="B2545" s="16" t="s">
        <v>5139</v>
      </c>
      <c r="C2545" s="16" t="s">
        <v>5140</v>
      </c>
      <c r="D2545" s="19">
        <v>37500</v>
      </c>
      <c r="E2545" s="16" t="s">
        <v>111</v>
      </c>
      <c r="F2545" s="20">
        <v>5</v>
      </c>
      <c r="G2545" s="20">
        <v>0</v>
      </c>
      <c r="H2545" s="20">
        <v>0</v>
      </c>
      <c r="I2545" s="20">
        <v>0</v>
      </c>
      <c r="J2545" s="21">
        <f t="shared" si="706"/>
        <v>0</v>
      </c>
      <c r="K2545" s="22">
        <v>58.87</v>
      </c>
      <c r="L2545" s="19">
        <v>44804</v>
      </c>
      <c r="M2545" s="22">
        <v>58.87</v>
      </c>
      <c r="N2545" s="22">
        <v>0</v>
      </c>
      <c r="O2545" s="22">
        <f t="shared" si="707"/>
        <v>0</v>
      </c>
      <c r="P2545" s="22">
        <v>0</v>
      </c>
      <c r="Q2545" s="22">
        <f t="shared" si="708"/>
        <v>0</v>
      </c>
      <c r="R2545" s="22">
        <f t="shared" si="709"/>
        <v>0</v>
      </c>
      <c r="S2545" s="22">
        <f t="shared" si="710"/>
        <v>0</v>
      </c>
      <c r="U2545" s="22">
        <v>0</v>
      </c>
      <c r="V2545" s="23">
        <v>5</v>
      </c>
      <c r="W2545" s="41">
        <v>5</v>
      </c>
      <c r="X2545" s="23">
        <f t="shared" si="711"/>
        <v>0</v>
      </c>
      <c r="Y2545" s="24">
        <f t="shared" si="712"/>
        <v>0</v>
      </c>
      <c r="Z2545" s="24">
        <f t="shared" si="713"/>
        <v>8</v>
      </c>
      <c r="AA2545" s="22">
        <f t="shared" si="714"/>
        <v>0</v>
      </c>
      <c r="AB2545" s="22">
        <f t="shared" si="715"/>
        <v>0</v>
      </c>
      <c r="AC2545" s="22">
        <f t="shared" si="716"/>
        <v>0</v>
      </c>
      <c r="AD2545" s="22">
        <f t="shared" si="717"/>
        <v>0</v>
      </c>
      <c r="AE2545" s="24"/>
      <c r="AF2545" s="4">
        <v>0</v>
      </c>
      <c r="AG2545" s="4">
        <v>0</v>
      </c>
      <c r="AH2545" s="4">
        <f t="shared" si="718"/>
        <v>0</v>
      </c>
    </row>
    <row r="2546" spans="1:34">
      <c r="A2546" s="16" t="s">
        <v>5141</v>
      </c>
      <c r="B2546" s="16" t="s">
        <v>5142</v>
      </c>
      <c r="C2546" s="16" t="s">
        <v>5143</v>
      </c>
      <c r="D2546" s="19">
        <v>37530</v>
      </c>
      <c r="E2546" s="16" t="s">
        <v>111</v>
      </c>
      <c r="F2546" s="20">
        <v>5</v>
      </c>
      <c r="G2546" s="20">
        <v>0</v>
      </c>
      <c r="H2546" s="20">
        <v>0</v>
      </c>
      <c r="I2546" s="20">
        <v>0</v>
      </c>
      <c r="J2546" s="21">
        <f t="shared" si="706"/>
        <v>0</v>
      </c>
      <c r="K2546" s="22">
        <v>10.35</v>
      </c>
      <c r="L2546" s="19">
        <v>44804</v>
      </c>
      <c r="M2546" s="22">
        <v>10.35</v>
      </c>
      <c r="N2546" s="22">
        <v>0</v>
      </c>
      <c r="O2546" s="22">
        <f t="shared" si="707"/>
        <v>0</v>
      </c>
      <c r="P2546" s="22">
        <v>0</v>
      </c>
      <c r="Q2546" s="22">
        <f t="shared" si="708"/>
        <v>0</v>
      </c>
      <c r="R2546" s="22">
        <f t="shared" si="709"/>
        <v>0</v>
      </c>
      <c r="S2546" s="22">
        <f t="shared" si="710"/>
        <v>0</v>
      </c>
      <c r="U2546" s="22">
        <v>0</v>
      </c>
      <c r="V2546" s="23">
        <v>5</v>
      </c>
      <c r="W2546" s="41">
        <v>5</v>
      </c>
      <c r="X2546" s="23">
        <f t="shared" si="711"/>
        <v>0</v>
      </c>
      <c r="Y2546" s="24">
        <f t="shared" si="712"/>
        <v>0</v>
      </c>
      <c r="Z2546" s="24">
        <f t="shared" si="713"/>
        <v>8</v>
      </c>
      <c r="AA2546" s="22">
        <f t="shared" si="714"/>
        <v>0</v>
      </c>
      <c r="AB2546" s="22">
        <f t="shared" si="715"/>
        <v>0</v>
      </c>
      <c r="AC2546" s="22">
        <f t="shared" si="716"/>
        <v>0</v>
      </c>
      <c r="AD2546" s="22">
        <f t="shared" si="717"/>
        <v>0</v>
      </c>
      <c r="AE2546" s="24"/>
      <c r="AF2546" s="4">
        <v>0</v>
      </c>
      <c r="AG2546" s="4">
        <v>0</v>
      </c>
      <c r="AH2546" s="4">
        <f t="shared" si="718"/>
        <v>0</v>
      </c>
    </row>
    <row r="2547" spans="1:34">
      <c r="A2547" s="16" t="s">
        <v>5144</v>
      </c>
      <c r="B2547" s="16" t="s">
        <v>5145</v>
      </c>
      <c r="C2547" s="16" t="s">
        <v>5146</v>
      </c>
      <c r="D2547" s="19">
        <v>37530</v>
      </c>
      <c r="E2547" s="16" t="s">
        <v>111</v>
      </c>
      <c r="F2547" s="20">
        <v>5</v>
      </c>
      <c r="G2547" s="20">
        <v>0</v>
      </c>
      <c r="H2547" s="20">
        <v>0</v>
      </c>
      <c r="I2547" s="20">
        <v>0</v>
      </c>
      <c r="J2547" s="21">
        <f t="shared" si="706"/>
        <v>0</v>
      </c>
      <c r="K2547" s="22">
        <v>40.82</v>
      </c>
      <c r="L2547" s="19">
        <v>44804</v>
      </c>
      <c r="M2547" s="22">
        <v>40.82</v>
      </c>
      <c r="N2547" s="22">
        <v>0</v>
      </c>
      <c r="O2547" s="22">
        <f t="shared" si="707"/>
        <v>0</v>
      </c>
      <c r="P2547" s="22">
        <v>0</v>
      </c>
      <c r="Q2547" s="22">
        <f t="shared" si="708"/>
        <v>0</v>
      </c>
      <c r="R2547" s="22">
        <f t="shared" si="709"/>
        <v>0</v>
      </c>
      <c r="S2547" s="22">
        <f t="shared" si="710"/>
        <v>0</v>
      </c>
      <c r="U2547" s="22">
        <v>0</v>
      </c>
      <c r="V2547" s="23">
        <v>5</v>
      </c>
      <c r="W2547" s="41">
        <v>5</v>
      </c>
      <c r="X2547" s="23">
        <f t="shared" si="711"/>
        <v>0</v>
      </c>
      <c r="Y2547" s="24">
        <f t="shared" si="712"/>
        <v>0</v>
      </c>
      <c r="Z2547" s="24">
        <f t="shared" si="713"/>
        <v>8</v>
      </c>
      <c r="AA2547" s="22">
        <f t="shared" si="714"/>
        <v>0</v>
      </c>
      <c r="AB2547" s="22">
        <f t="shared" si="715"/>
        <v>0</v>
      </c>
      <c r="AC2547" s="22">
        <f t="shared" si="716"/>
        <v>0</v>
      </c>
      <c r="AD2547" s="22">
        <f t="shared" si="717"/>
        <v>0</v>
      </c>
      <c r="AE2547" s="24"/>
      <c r="AF2547" s="4">
        <v>0</v>
      </c>
      <c r="AG2547" s="4">
        <v>0</v>
      </c>
      <c r="AH2547" s="4">
        <f t="shared" si="718"/>
        <v>0</v>
      </c>
    </row>
    <row r="2548" spans="1:34">
      <c r="A2548" s="16" t="s">
        <v>5147</v>
      </c>
      <c r="B2548" s="16" t="s">
        <v>5148</v>
      </c>
      <c r="C2548" s="16" t="s">
        <v>5149</v>
      </c>
      <c r="D2548" s="19">
        <v>37469</v>
      </c>
      <c r="E2548" s="16" t="s">
        <v>111</v>
      </c>
      <c r="F2548" s="20">
        <v>5</v>
      </c>
      <c r="G2548" s="20">
        <v>0</v>
      </c>
      <c r="H2548" s="20">
        <v>0</v>
      </c>
      <c r="I2548" s="20">
        <v>0</v>
      </c>
      <c r="J2548" s="21">
        <f t="shared" si="706"/>
        <v>0</v>
      </c>
      <c r="K2548" s="22">
        <v>83.2</v>
      </c>
      <c r="L2548" s="19">
        <v>44804</v>
      </c>
      <c r="M2548" s="22">
        <v>83.2</v>
      </c>
      <c r="N2548" s="22">
        <v>0</v>
      </c>
      <c r="O2548" s="22">
        <f t="shared" si="707"/>
        <v>0</v>
      </c>
      <c r="P2548" s="22">
        <v>0</v>
      </c>
      <c r="Q2548" s="22">
        <f t="shared" si="708"/>
        <v>0</v>
      </c>
      <c r="R2548" s="22">
        <f t="shared" si="709"/>
        <v>0</v>
      </c>
      <c r="S2548" s="22">
        <f t="shared" si="710"/>
        <v>0</v>
      </c>
      <c r="U2548" s="22">
        <v>0</v>
      </c>
      <c r="V2548" s="23">
        <v>5</v>
      </c>
      <c r="W2548" s="41">
        <v>5</v>
      </c>
      <c r="X2548" s="23">
        <f t="shared" si="711"/>
        <v>0</v>
      </c>
      <c r="Y2548" s="24">
        <f t="shared" si="712"/>
        <v>0</v>
      </c>
      <c r="Z2548" s="24">
        <f t="shared" si="713"/>
        <v>8</v>
      </c>
      <c r="AA2548" s="22">
        <f t="shared" si="714"/>
        <v>0</v>
      </c>
      <c r="AB2548" s="22">
        <f t="shared" si="715"/>
        <v>0</v>
      </c>
      <c r="AC2548" s="22">
        <f t="shared" si="716"/>
        <v>0</v>
      </c>
      <c r="AD2548" s="22">
        <f t="shared" si="717"/>
        <v>0</v>
      </c>
      <c r="AE2548" s="24"/>
      <c r="AF2548" s="4">
        <v>0</v>
      </c>
      <c r="AG2548" s="4">
        <v>0</v>
      </c>
      <c r="AH2548" s="4">
        <f t="shared" si="718"/>
        <v>0</v>
      </c>
    </row>
    <row r="2549" spans="1:34">
      <c r="A2549" s="16" t="s">
        <v>5150</v>
      </c>
      <c r="B2549" s="16" t="s">
        <v>5151</v>
      </c>
      <c r="C2549" s="16" t="s">
        <v>5152</v>
      </c>
      <c r="D2549" s="19">
        <v>37622</v>
      </c>
      <c r="E2549" s="16" t="s">
        <v>111</v>
      </c>
      <c r="F2549" s="20">
        <v>5</v>
      </c>
      <c r="G2549" s="20">
        <v>0</v>
      </c>
      <c r="H2549" s="20">
        <v>0</v>
      </c>
      <c r="I2549" s="20">
        <v>0</v>
      </c>
      <c r="J2549" s="21">
        <f t="shared" si="706"/>
        <v>0</v>
      </c>
      <c r="K2549" s="22">
        <v>290.44</v>
      </c>
      <c r="L2549" s="19">
        <v>44804</v>
      </c>
      <c r="M2549" s="22">
        <v>290.44</v>
      </c>
      <c r="N2549" s="22">
        <v>0</v>
      </c>
      <c r="O2549" s="22">
        <f t="shared" si="707"/>
        <v>0</v>
      </c>
      <c r="P2549" s="22">
        <v>0</v>
      </c>
      <c r="Q2549" s="22">
        <f t="shared" si="708"/>
        <v>0</v>
      </c>
      <c r="R2549" s="22">
        <f t="shared" si="709"/>
        <v>0</v>
      </c>
      <c r="S2549" s="22">
        <f t="shared" si="710"/>
        <v>0</v>
      </c>
      <c r="U2549" s="22">
        <v>0</v>
      </c>
      <c r="V2549" s="23">
        <v>5</v>
      </c>
      <c r="W2549" s="41">
        <v>5</v>
      </c>
      <c r="X2549" s="23">
        <f t="shared" si="711"/>
        <v>0</v>
      </c>
      <c r="Y2549" s="24">
        <f t="shared" si="712"/>
        <v>0</v>
      </c>
      <c r="Z2549" s="24">
        <f t="shared" si="713"/>
        <v>8</v>
      </c>
      <c r="AA2549" s="22">
        <f t="shared" si="714"/>
        <v>0</v>
      </c>
      <c r="AB2549" s="22">
        <f t="shared" si="715"/>
        <v>0</v>
      </c>
      <c r="AC2549" s="22">
        <f t="shared" si="716"/>
        <v>0</v>
      </c>
      <c r="AD2549" s="22">
        <f t="shared" si="717"/>
        <v>0</v>
      </c>
      <c r="AE2549" s="24"/>
      <c r="AF2549" s="4">
        <v>0</v>
      </c>
      <c r="AG2549" s="4">
        <v>0</v>
      </c>
      <c r="AH2549" s="4">
        <f t="shared" si="718"/>
        <v>0</v>
      </c>
    </row>
    <row r="2550" spans="1:34">
      <c r="A2550" s="16" t="s">
        <v>5153</v>
      </c>
      <c r="B2550" s="16" t="s">
        <v>5154</v>
      </c>
      <c r="C2550" s="16" t="s">
        <v>5155</v>
      </c>
      <c r="D2550" s="19">
        <v>37712</v>
      </c>
      <c r="E2550" s="16" t="s">
        <v>111</v>
      </c>
      <c r="F2550" s="20">
        <v>5</v>
      </c>
      <c r="G2550" s="20">
        <v>0</v>
      </c>
      <c r="H2550" s="20">
        <v>0</v>
      </c>
      <c r="I2550" s="20">
        <v>0</v>
      </c>
      <c r="J2550" s="21">
        <f t="shared" si="706"/>
        <v>0</v>
      </c>
      <c r="K2550" s="22">
        <v>248.06</v>
      </c>
      <c r="L2550" s="19">
        <v>44804</v>
      </c>
      <c r="M2550" s="22">
        <v>248.06</v>
      </c>
      <c r="N2550" s="22">
        <v>0</v>
      </c>
      <c r="O2550" s="22">
        <f t="shared" si="707"/>
        <v>0</v>
      </c>
      <c r="P2550" s="22">
        <v>0</v>
      </c>
      <c r="Q2550" s="22">
        <f t="shared" si="708"/>
        <v>0</v>
      </c>
      <c r="R2550" s="22">
        <f t="shared" si="709"/>
        <v>0</v>
      </c>
      <c r="S2550" s="22">
        <f t="shared" si="710"/>
        <v>0</v>
      </c>
      <c r="U2550" s="22">
        <v>0</v>
      </c>
      <c r="V2550" s="23">
        <v>5</v>
      </c>
      <c r="W2550" s="41">
        <v>5</v>
      </c>
      <c r="X2550" s="23">
        <f t="shared" si="711"/>
        <v>0</v>
      </c>
      <c r="Y2550" s="24">
        <f t="shared" si="712"/>
        <v>0</v>
      </c>
      <c r="Z2550" s="24">
        <f t="shared" si="713"/>
        <v>8</v>
      </c>
      <c r="AA2550" s="22">
        <f t="shared" si="714"/>
        <v>0</v>
      </c>
      <c r="AB2550" s="22">
        <f t="shared" si="715"/>
        <v>0</v>
      </c>
      <c r="AC2550" s="22">
        <f t="shared" si="716"/>
        <v>0</v>
      </c>
      <c r="AD2550" s="22">
        <f t="shared" si="717"/>
        <v>0</v>
      </c>
      <c r="AE2550" s="24"/>
      <c r="AF2550" s="4">
        <v>0</v>
      </c>
      <c r="AG2550" s="4">
        <v>0</v>
      </c>
      <c r="AH2550" s="4">
        <f t="shared" si="718"/>
        <v>0</v>
      </c>
    </row>
    <row r="2551" spans="1:34">
      <c r="A2551" s="16" t="s">
        <v>5156</v>
      </c>
      <c r="B2551" s="16" t="s">
        <v>5157</v>
      </c>
      <c r="C2551" s="16" t="s">
        <v>5158</v>
      </c>
      <c r="D2551" s="19">
        <v>37712</v>
      </c>
      <c r="E2551" s="16" t="s">
        <v>111</v>
      </c>
      <c r="F2551" s="20">
        <v>5</v>
      </c>
      <c r="G2551" s="20">
        <v>0</v>
      </c>
      <c r="H2551" s="20">
        <v>0</v>
      </c>
      <c r="I2551" s="20">
        <v>0</v>
      </c>
      <c r="J2551" s="21">
        <f t="shared" si="706"/>
        <v>0</v>
      </c>
      <c r="K2551" s="22">
        <v>123.04</v>
      </c>
      <c r="L2551" s="19">
        <v>44804</v>
      </c>
      <c r="M2551" s="22">
        <v>123.04</v>
      </c>
      <c r="N2551" s="22">
        <v>0</v>
      </c>
      <c r="O2551" s="22">
        <f t="shared" si="707"/>
        <v>0</v>
      </c>
      <c r="P2551" s="22">
        <v>0</v>
      </c>
      <c r="Q2551" s="22">
        <f t="shared" si="708"/>
        <v>0</v>
      </c>
      <c r="R2551" s="22">
        <f t="shared" si="709"/>
        <v>0</v>
      </c>
      <c r="S2551" s="22">
        <f t="shared" si="710"/>
        <v>0</v>
      </c>
      <c r="U2551" s="22">
        <v>0</v>
      </c>
      <c r="V2551" s="23">
        <v>5</v>
      </c>
      <c r="W2551" s="41">
        <v>5</v>
      </c>
      <c r="X2551" s="23">
        <f t="shared" si="711"/>
        <v>0</v>
      </c>
      <c r="Y2551" s="24">
        <f t="shared" si="712"/>
        <v>0</v>
      </c>
      <c r="Z2551" s="24">
        <f t="shared" si="713"/>
        <v>8</v>
      </c>
      <c r="AA2551" s="22">
        <f t="shared" si="714"/>
        <v>0</v>
      </c>
      <c r="AB2551" s="22">
        <f t="shared" si="715"/>
        <v>0</v>
      </c>
      <c r="AC2551" s="22">
        <f t="shared" si="716"/>
        <v>0</v>
      </c>
      <c r="AD2551" s="22">
        <f t="shared" si="717"/>
        <v>0</v>
      </c>
      <c r="AE2551" s="24"/>
      <c r="AF2551" s="4">
        <v>0</v>
      </c>
      <c r="AG2551" s="4">
        <v>0</v>
      </c>
      <c r="AH2551" s="4">
        <f t="shared" si="718"/>
        <v>0</v>
      </c>
    </row>
    <row r="2552" spans="1:34">
      <c r="A2552" s="16" t="s">
        <v>5159</v>
      </c>
      <c r="B2552" s="16" t="s">
        <v>5160</v>
      </c>
      <c r="C2552" s="16" t="s">
        <v>5161</v>
      </c>
      <c r="D2552" s="19">
        <v>37987</v>
      </c>
      <c r="E2552" s="16" t="s">
        <v>111</v>
      </c>
      <c r="F2552" s="20">
        <v>5</v>
      </c>
      <c r="G2552" s="20">
        <v>0</v>
      </c>
      <c r="H2552" s="20">
        <v>0</v>
      </c>
      <c r="I2552" s="20">
        <v>0</v>
      </c>
      <c r="J2552" s="21">
        <f t="shared" si="706"/>
        <v>0</v>
      </c>
      <c r="K2552" s="22">
        <v>513.33000000000004</v>
      </c>
      <c r="L2552" s="19">
        <v>44804</v>
      </c>
      <c r="M2552" s="22">
        <v>513.33000000000004</v>
      </c>
      <c r="N2552" s="22">
        <v>0</v>
      </c>
      <c r="O2552" s="22">
        <f t="shared" si="707"/>
        <v>0</v>
      </c>
      <c r="P2552" s="22">
        <v>0</v>
      </c>
      <c r="Q2552" s="22">
        <f t="shared" si="708"/>
        <v>0</v>
      </c>
      <c r="R2552" s="22">
        <f t="shared" si="709"/>
        <v>0</v>
      </c>
      <c r="S2552" s="22">
        <f t="shared" si="710"/>
        <v>0</v>
      </c>
      <c r="U2552" s="22">
        <v>0</v>
      </c>
      <c r="V2552" s="23">
        <v>5</v>
      </c>
      <c r="W2552" s="41">
        <v>5</v>
      </c>
      <c r="X2552" s="23">
        <f t="shared" si="711"/>
        <v>0</v>
      </c>
      <c r="Y2552" s="24">
        <f t="shared" si="712"/>
        <v>0</v>
      </c>
      <c r="Z2552" s="24">
        <f t="shared" si="713"/>
        <v>8</v>
      </c>
      <c r="AA2552" s="22">
        <f t="shared" si="714"/>
        <v>0</v>
      </c>
      <c r="AB2552" s="22">
        <f t="shared" si="715"/>
        <v>0</v>
      </c>
      <c r="AC2552" s="22">
        <f t="shared" si="716"/>
        <v>0</v>
      </c>
      <c r="AD2552" s="22">
        <f t="shared" si="717"/>
        <v>0</v>
      </c>
      <c r="AE2552" s="24"/>
      <c r="AF2552" s="4">
        <v>0</v>
      </c>
      <c r="AG2552" s="4">
        <v>0</v>
      </c>
      <c r="AH2552" s="4">
        <f t="shared" si="718"/>
        <v>0</v>
      </c>
    </row>
    <row r="2553" spans="1:34">
      <c r="A2553" s="16" t="s">
        <v>5162</v>
      </c>
      <c r="B2553" s="16" t="s">
        <v>5163</v>
      </c>
      <c r="C2553" s="16" t="s">
        <v>5164</v>
      </c>
      <c r="D2553" s="19">
        <v>37987</v>
      </c>
      <c r="E2553" s="16" t="s">
        <v>111</v>
      </c>
      <c r="F2553" s="20">
        <v>5</v>
      </c>
      <c r="G2553" s="20">
        <v>0</v>
      </c>
      <c r="H2553" s="20">
        <v>0</v>
      </c>
      <c r="I2553" s="20">
        <v>0</v>
      </c>
      <c r="J2553" s="21">
        <f t="shared" si="706"/>
        <v>0</v>
      </c>
      <c r="K2553" s="22">
        <v>104.41</v>
      </c>
      <c r="L2553" s="19">
        <v>44804</v>
      </c>
      <c r="M2553" s="22">
        <v>104.41</v>
      </c>
      <c r="N2553" s="22">
        <v>0</v>
      </c>
      <c r="O2553" s="22">
        <f t="shared" si="707"/>
        <v>0</v>
      </c>
      <c r="P2553" s="22">
        <v>0</v>
      </c>
      <c r="Q2553" s="22">
        <f t="shared" si="708"/>
        <v>0</v>
      </c>
      <c r="R2553" s="22">
        <f t="shared" si="709"/>
        <v>0</v>
      </c>
      <c r="S2553" s="22">
        <f t="shared" si="710"/>
        <v>0</v>
      </c>
      <c r="U2553" s="22">
        <v>0</v>
      </c>
      <c r="V2553" s="23">
        <v>5</v>
      </c>
      <c r="W2553" s="41">
        <v>5</v>
      </c>
      <c r="X2553" s="23">
        <f t="shared" si="711"/>
        <v>0</v>
      </c>
      <c r="Y2553" s="24">
        <f t="shared" si="712"/>
        <v>0</v>
      </c>
      <c r="Z2553" s="24">
        <f t="shared" si="713"/>
        <v>8</v>
      </c>
      <c r="AA2553" s="22">
        <f t="shared" si="714"/>
        <v>0</v>
      </c>
      <c r="AB2553" s="22">
        <f t="shared" si="715"/>
        <v>0</v>
      </c>
      <c r="AC2553" s="22">
        <f t="shared" si="716"/>
        <v>0</v>
      </c>
      <c r="AD2553" s="22">
        <f t="shared" si="717"/>
        <v>0</v>
      </c>
      <c r="AE2553" s="24"/>
      <c r="AF2553" s="4">
        <v>0</v>
      </c>
      <c r="AG2553" s="4">
        <v>0</v>
      </c>
      <c r="AH2553" s="4">
        <f t="shared" si="718"/>
        <v>0</v>
      </c>
    </row>
    <row r="2554" spans="1:34">
      <c r="A2554" s="16" t="s">
        <v>5165</v>
      </c>
      <c r="B2554" s="16" t="s">
        <v>5166</v>
      </c>
      <c r="C2554" s="16" t="s">
        <v>5167</v>
      </c>
      <c r="D2554" s="19">
        <v>37987</v>
      </c>
      <c r="E2554" s="16" t="s">
        <v>111</v>
      </c>
      <c r="F2554" s="20">
        <v>5</v>
      </c>
      <c r="G2554" s="20">
        <v>0</v>
      </c>
      <c r="H2554" s="20">
        <v>0</v>
      </c>
      <c r="I2554" s="20">
        <v>0</v>
      </c>
      <c r="J2554" s="21">
        <f t="shared" si="706"/>
        <v>0</v>
      </c>
      <c r="K2554" s="22">
        <v>50.72</v>
      </c>
      <c r="L2554" s="19">
        <v>44804</v>
      </c>
      <c r="M2554" s="22">
        <v>50.72</v>
      </c>
      <c r="N2554" s="22">
        <v>0</v>
      </c>
      <c r="O2554" s="22">
        <f t="shared" si="707"/>
        <v>0</v>
      </c>
      <c r="P2554" s="22">
        <v>0</v>
      </c>
      <c r="Q2554" s="22">
        <f t="shared" si="708"/>
        <v>0</v>
      </c>
      <c r="R2554" s="22">
        <f t="shared" si="709"/>
        <v>0</v>
      </c>
      <c r="S2554" s="22">
        <f t="shared" si="710"/>
        <v>0</v>
      </c>
      <c r="U2554" s="22">
        <v>0</v>
      </c>
      <c r="V2554" s="23">
        <v>5</v>
      </c>
      <c r="W2554" s="41">
        <v>5</v>
      </c>
      <c r="X2554" s="23">
        <f t="shared" si="711"/>
        <v>0</v>
      </c>
      <c r="Y2554" s="24">
        <f t="shared" si="712"/>
        <v>0</v>
      </c>
      <c r="Z2554" s="24">
        <f t="shared" si="713"/>
        <v>8</v>
      </c>
      <c r="AA2554" s="22">
        <f t="shared" si="714"/>
        <v>0</v>
      </c>
      <c r="AB2554" s="22">
        <f t="shared" si="715"/>
        <v>0</v>
      </c>
      <c r="AC2554" s="22">
        <f t="shared" si="716"/>
        <v>0</v>
      </c>
      <c r="AD2554" s="22">
        <f t="shared" si="717"/>
        <v>0</v>
      </c>
      <c r="AE2554" s="24"/>
      <c r="AF2554" s="4">
        <v>0</v>
      </c>
      <c r="AG2554" s="4">
        <v>0</v>
      </c>
      <c r="AH2554" s="4">
        <f t="shared" si="718"/>
        <v>0</v>
      </c>
    </row>
    <row r="2555" spans="1:34">
      <c r="A2555" s="16" t="s">
        <v>5168</v>
      </c>
      <c r="B2555" s="16" t="s">
        <v>5169</v>
      </c>
      <c r="C2555" s="16" t="s">
        <v>5170</v>
      </c>
      <c r="D2555" s="19">
        <v>38078</v>
      </c>
      <c r="E2555" s="16" t="s">
        <v>111</v>
      </c>
      <c r="F2555" s="20">
        <v>5</v>
      </c>
      <c r="G2555" s="20">
        <v>0</v>
      </c>
      <c r="H2555" s="20">
        <v>0</v>
      </c>
      <c r="I2555" s="20">
        <v>0</v>
      </c>
      <c r="J2555" s="21">
        <f t="shared" si="706"/>
        <v>0</v>
      </c>
      <c r="K2555" s="22">
        <v>458.68</v>
      </c>
      <c r="L2555" s="19">
        <v>44804</v>
      </c>
      <c r="M2555" s="22">
        <v>458.68</v>
      </c>
      <c r="N2555" s="22">
        <v>0</v>
      </c>
      <c r="O2555" s="22">
        <f t="shared" si="707"/>
        <v>0</v>
      </c>
      <c r="P2555" s="22">
        <v>0</v>
      </c>
      <c r="Q2555" s="22">
        <f t="shared" si="708"/>
        <v>0</v>
      </c>
      <c r="R2555" s="22">
        <f t="shared" si="709"/>
        <v>0</v>
      </c>
      <c r="S2555" s="22">
        <f t="shared" si="710"/>
        <v>0</v>
      </c>
      <c r="U2555" s="22">
        <v>0</v>
      </c>
      <c r="V2555" s="23">
        <v>5</v>
      </c>
      <c r="W2555" s="41">
        <v>5</v>
      </c>
      <c r="X2555" s="23">
        <f t="shared" si="711"/>
        <v>0</v>
      </c>
      <c r="Y2555" s="24">
        <f t="shared" si="712"/>
        <v>0</v>
      </c>
      <c r="Z2555" s="24">
        <f t="shared" si="713"/>
        <v>8</v>
      </c>
      <c r="AA2555" s="22">
        <f t="shared" si="714"/>
        <v>0</v>
      </c>
      <c r="AB2555" s="22">
        <f t="shared" si="715"/>
        <v>0</v>
      </c>
      <c r="AC2555" s="22">
        <f t="shared" si="716"/>
        <v>0</v>
      </c>
      <c r="AD2555" s="22">
        <f t="shared" si="717"/>
        <v>0</v>
      </c>
      <c r="AE2555" s="24"/>
      <c r="AF2555" s="4">
        <v>0</v>
      </c>
      <c r="AG2555" s="4">
        <v>0</v>
      </c>
      <c r="AH2555" s="4">
        <f t="shared" si="718"/>
        <v>0</v>
      </c>
    </row>
    <row r="2556" spans="1:34">
      <c r="A2556" s="16" t="s">
        <v>5171</v>
      </c>
      <c r="B2556" s="16" t="s">
        <v>5172</v>
      </c>
      <c r="C2556" s="16" t="s">
        <v>5173</v>
      </c>
      <c r="D2556" s="19">
        <v>38169</v>
      </c>
      <c r="E2556" s="16" t="s">
        <v>111</v>
      </c>
      <c r="F2556" s="20">
        <v>5</v>
      </c>
      <c r="G2556" s="20">
        <v>0</v>
      </c>
      <c r="H2556" s="20">
        <v>0</v>
      </c>
      <c r="I2556" s="20">
        <v>0</v>
      </c>
      <c r="J2556" s="21">
        <f t="shared" si="706"/>
        <v>0</v>
      </c>
      <c r="K2556" s="22">
        <v>1049</v>
      </c>
      <c r="L2556" s="19">
        <v>44804</v>
      </c>
      <c r="M2556" s="22">
        <v>1049</v>
      </c>
      <c r="N2556" s="22">
        <v>0</v>
      </c>
      <c r="O2556" s="22">
        <f t="shared" si="707"/>
        <v>0</v>
      </c>
      <c r="P2556" s="22">
        <v>0</v>
      </c>
      <c r="Q2556" s="22">
        <f t="shared" si="708"/>
        <v>0</v>
      </c>
      <c r="R2556" s="22">
        <f t="shared" si="709"/>
        <v>0</v>
      </c>
      <c r="S2556" s="22">
        <f t="shared" si="710"/>
        <v>0</v>
      </c>
      <c r="U2556" s="22">
        <v>0</v>
      </c>
      <c r="V2556" s="23">
        <v>5</v>
      </c>
      <c r="W2556" s="41">
        <v>5</v>
      </c>
      <c r="X2556" s="23">
        <f t="shared" si="711"/>
        <v>0</v>
      </c>
      <c r="Y2556" s="24">
        <f t="shared" si="712"/>
        <v>0</v>
      </c>
      <c r="Z2556" s="24">
        <f t="shared" si="713"/>
        <v>8</v>
      </c>
      <c r="AA2556" s="22">
        <f t="shared" si="714"/>
        <v>0</v>
      </c>
      <c r="AB2556" s="22">
        <f t="shared" si="715"/>
        <v>0</v>
      </c>
      <c r="AC2556" s="22">
        <f t="shared" si="716"/>
        <v>0</v>
      </c>
      <c r="AD2556" s="22">
        <f t="shared" si="717"/>
        <v>0</v>
      </c>
      <c r="AE2556" s="24"/>
      <c r="AF2556" s="4">
        <v>0</v>
      </c>
      <c r="AG2556" s="4">
        <v>0</v>
      </c>
      <c r="AH2556" s="4">
        <f t="shared" si="718"/>
        <v>0</v>
      </c>
    </row>
    <row r="2557" spans="1:34">
      <c r="A2557" s="16" t="s">
        <v>5174</v>
      </c>
      <c r="B2557" s="16" t="s">
        <v>5175</v>
      </c>
      <c r="C2557" s="16" t="s">
        <v>5176</v>
      </c>
      <c r="D2557" s="19">
        <v>38534</v>
      </c>
      <c r="E2557" s="16" t="s">
        <v>111</v>
      </c>
      <c r="F2557" s="20">
        <v>5</v>
      </c>
      <c r="G2557" s="20">
        <v>0</v>
      </c>
      <c r="H2557" s="20">
        <v>0</v>
      </c>
      <c r="I2557" s="20">
        <v>0</v>
      </c>
      <c r="J2557" s="21">
        <f t="shared" si="706"/>
        <v>0</v>
      </c>
      <c r="K2557" s="22">
        <v>399.98</v>
      </c>
      <c r="L2557" s="19">
        <v>44804</v>
      </c>
      <c r="M2557" s="22">
        <v>399.98</v>
      </c>
      <c r="N2557" s="22">
        <v>0</v>
      </c>
      <c r="O2557" s="22">
        <f t="shared" si="707"/>
        <v>0</v>
      </c>
      <c r="P2557" s="22">
        <v>0</v>
      </c>
      <c r="Q2557" s="22">
        <f t="shared" si="708"/>
        <v>0</v>
      </c>
      <c r="R2557" s="22">
        <f t="shared" si="709"/>
        <v>0</v>
      </c>
      <c r="S2557" s="22">
        <f t="shared" si="710"/>
        <v>0</v>
      </c>
      <c r="U2557" s="22">
        <v>0</v>
      </c>
      <c r="V2557" s="23">
        <v>5</v>
      </c>
      <c r="W2557" s="41">
        <v>5</v>
      </c>
      <c r="X2557" s="23">
        <f t="shared" si="711"/>
        <v>0</v>
      </c>
      <c r="Y2557" s="24">
        <f t="shared" si="712"/>
        <v>0</v>
      </c>
      <c r="Z2557" s="24">
        <f t="shared" si="713"/>
        <v>8</v>
      </c>
      <c r="AA2557" s="22">
        <f t="shared" si="714"/>
        <v>0</v>
      </c>
      <c r="AB2557" s="22">
        <f t="shared" si="715"/>
        <v>0</v>
      </c>
      <c r="AC2557" s="22">
        <f t="shared" si="716"/>
        <v>0</v>
      </c>
      <c r="AD2557" s="22">
        <f t="shared" si="717"/>
        <v>0</v>
      </c>
      <c r="AE2557" s="24"/>
      <c r="AF2557" s="4">
        <v>0</v>
      </c>
      <c r="AG2557" s="4">
        <v>0</v>
      </c>
      <c r="AH2557" s="4">
        <f t="shared" si="718"/>
        <v>0</v>
      </c>
    </row>
    <row r="2558" spans="1:34">
      <c r="A2558" s="16" t="s">
        <v>5177</v>
      </c>
      <c r="B2558" s="16" t="s">
        <v>5178</v>
      </c>
      <c r="C2558" s="16" t="s">
        <v>5179</v>
      </c>
      <c r="D2558" s="19">
        <v>38534</v>
      </c>
      <c r="E2558" s="16" t="s">
        <v>111</v>
      </c>
      <c r="F2558" s="20">
        <v>5</v>
      </c>
      <c r="G2558" s="20">
        <v>0</v>
      </c>
      <c r="H2558" s="20">
        <v>0</v>
      </c>
      <c r="I2558" s="20">
        <v>0</v>
      </c>
      <c r="J2558" s="21">
        <f t="shared" si="706"/>
        <v>0</v>
      </c>
      <c r="K2558" s="22">
        <v>542</v>
      </c>
      <c r="L2558" s="19">
        <v>44804</v>
      </c>
      <c r="M2558" s="22">
        <v>542</v>
      </c>
      <c r="N2558" s="22">
        <v>0</v>
      </c>
      <c r="O2558" s="22">
        <f t="shared" si="707"/>
        <v>0</v>
      </c>
      <c r="P2558" s="22">
        <v>0</v>
      </c>
      <c r="Q2558" s="22">
        <f t="shared" si="708"/>
        <v>0</v>
      </c>
      <c r="R2558" s="22">
        <f t="shared" si="709"/>
        <v>0</v>
      </c>
      <c r="S2558" s="22">
        <f t="shared" si="710"/>
        <v>0</v>
      </c>
      <c r="U2558" s="22">
        <v>0</v>
      </c>
      <c r="V2558" s="23">
        <v>5</v>
      </c>
      <c r="W2558" s="41">
        <v>5</v>
      </c>
      <c r="X2558" s="23">
        <f t="shared" si="711"/>
        <v>0</v>
      </c>
      <c r="Y2558" s="24">
        <f t="shared" si="712"/>
        <v>0</v>
      </c>
      <c r="Z2558" s="24">
        <f t="shared" si="713"/>
        <v>8</v>
      </c>
      <c r="AA2558" s="22">
        <f t="shared" si="714"/>
        <v>0</v>
      </c>
      <c r="AB2558" s="22">
        <f t="shared" si="715"/>
        <v>0</v>
      </c>
      <c r="AC2558" s="22">
        <f t="shared" si="716"/>
        <v>0</v>
      </c>
      <c r="AD2558" s="22">
        <f t="shared" si="717"/>
        <v>0</v>
      </c>
      <c r="AE2558" s="24"/>
      <c r="AF2558" s="4">
        <v>0</v>
      </c>
      <c r="AG2558" s="4">
        <v>0</v>
      </c>
      <c r="AH2558" s="4">
        <f t="shared" si="718"/>
        <v>0</v>
      </c>
    </row>
    <row r="2559" spans="1:34">
      <c r="A2559" s="16" t="s">
        <v>5180</v>
      </c>
      <c r="B2559" s="16" t="s">
        <v>5181</v>
      </c>
      <c r="C2559" s="16" t="s">
        <v>5182</v>
      </c>
      <c r="D2559" s="19">
        <v>38626</v>
      </c>
      <c r="E2559" s="16" t="s">
        <v>111</v>
      </c>
      <c r="F2559" s="20">
        <v>5</v>
      </c>
      <c r="G2559" s="20">
        <v>0</v>
      </c>
      <c r="H2559" s="20">
        <v>0</v>
      </c>
      <c r="I2559" s="20">
        <v>0</v>
      </c>
      <c r="J2559" s="21">
        <f t="shared" si="706"/>
        <v>0</v>
      </c>
      <c r="K2559" s="22">
        <v>720.5</v>
      </c>
      <c r="L2559" s="19">
        <v>44804</v>
      </c>
      <c r="M2559" s="22">
        <v>720.5</v>
      </c>
      <c r="N2559" s="22">
        <v>0</v>
      </c>
      <c r="O2559" s="22">
        <f t="shared" si="707"/>
        <v>0</v>
      </c>
      <c r="P2559" s="22">
        <v>0</v>
      </c>
      <c r="Q2559" s="22">
        <f t="shared" si="708"/>
        <v>0</v>
      </c>
      <c r="R2559" s="22">
        <f t="shared" si="709"/>
        <v>0</v>
      </c>
      <c r="S2559" s="22">
        <f t="shared" si="710"/>
        <v>0</v>
      </c>
      <c r="U2559" s="22">
        <v>0</v>
      </c>
      <c r="V2559" s="23">
        <v>5</v>
      </c>
      <c r="W2559" s="41">
        <v>5</v>
      </c>
      <c r="X2559" s="23">
        <f t="shared" si="711"/>
        <v>0</v>
      </c>
      <c r="Y2559" s="24">
        <f t="shared" si="712"/>
        <v>0</v>
      </c>
      <c r="Z2559" s="24">
        <f t="shared" si="713"/>
        <v>8</v>
      </c>
      <c r="AA2559" s="22">
        <f t="shared" si="714"/>
        <v>0</v>
      </c>
      <c r="AB2559" s="22">
        <f t="shared" si="715"/>
        <v>0</v>
      </c>
      <c r="AC2559" s="22">
        <f t="shared" si="716"/>
        <v>0</v>
      </c>
      <c r="AD2559" s="22">
        <f t="shared" si="717"/>
        <v>0</v>
      </c>
      <c r="AE2559" s="24"/>
      <c r="AF2559" s="4">
        <v>0</v>
      </c>
      <c r="AG2559" s="4">
        <v>0</v>
      </c>
      <c r="AH2559" s="4">
        <f t="shared" si="718"/>
        <v>0</v>
      </c>
    </row>
    <row r="2560" spans="1:34">
      <c r="A2560" s="16" t="s">
        <v>5183</v>
      </c>
      <c r="B2560" s="16" t="s">
        <v>5184</v>
      </c>
      <c r="C2560" s="16" t="s">
        <v>5185</v>
      </c>
      <c r="D2560" s="19">
        <v>38717</v>
      </c>
      <c r="E2560" s="16" t="s">
        <v>111</v>
      </c>
      <c r="F2560" s="20">
        <v>5</v>
      </c>
      <c r="G2560" s="20">
        <v>0</v>
      </c>
      <c r="H2560" s="20">
        <v>0</v>
      </c>
      <c r="I2560" s="20">
        <v>0</v>
      </c>
      <c r="J2560" s="21">
        <f t="shared" si="706"/>
        <v>0</v>
      </c>
      <c r="K2560" s="22">
        <v>-995</v>
      </c>
      <c r="L2560" s="19">
        <v>44804</v>
      </c>
      <c r="M2560" s="22">
        <v>-995</v>
      </c>
      <c r="N2560" s="22">
        <v>0</v>
      </c>
      <c r="O2560" s="22">
        <f t="shared" si="707"/>
        <v>0</v>
      </c>
      <c r="P2560" s="22">
        <v>0</v>
      </c>
      <c r="Q2560" s="22">
        <f t="shared" si="708"/>
        <v>0</v>
      </c>
      <c r="R2560" s="22">
        <f t="shared" si="709"/>
        <v>0</v>
      </c>
      <c r="S2560" s="22">
        <f t="shared" si="710"/>
        <v>0</v>
      </c>
      <c r="U2560" s="22">
        <v>0</v>
      </c>
      <c r="V2560" s="23">
        <v>5</v>
      </c>
      <c r="W2560" s="41">
        <v>5</v>
      </c>
      <c r="X2560" s="23">
        <f t="shared" si="711"/>
        <v>0</v>
      </c>
      <c r="Y2560" s="24">
        <f t="shared" si="712"/>
        <v>0</v>
      </c>
      <c r="Z2560" s="24">
        <f t="shared" si="713"/>
        <v>8</v>
      </c>
      <c r="AA2560" s="22">
        <f t="shared" si="714"/>
        <v>0</v>
      </c>
      <c r="AB2560" s="22">
        <f t="shared" si="715"/>
        <v>0</v>
      </c>
      <c r="AC2560" s="22">
        <f t="shared" si="716"/>
        <v>0</v>
      </c>
      <c r="AD2560" s="22">
        <f t="shared" si="717"/>
        <v>0</v>
      </c>
      <c r="AE2560" s="24"/>
      <c r="AF2560" s="4">
        <v>0</v>
      </c>
      <c r="AG2560" s="4">
        <v>0</v>
      </c>
      <c r="AH2560" s="4">
        <f t="shared" si="718"/>
        <v>0</v>
      </c>
    </row>
    <row r="2561" spans="1:34">
      <c r="A2561" s="16" t="s">
        <v>5186</v>
      </c>
      <c r="B2561" s="16" t="s">
        <v>5187</v>
      </c>
      <c r="C2561" s="16" t="s">
        <v>5188</v>
      </c>
      <c r="D2561" s="19">
        <v>39264</v>
      </c>
      <c r="E2561" s="16" t="s">
        <v>111</v>
      </c>
      <c r="F2561" s="20">
        <v>5</v>
      </c>
      <c r="G2561" s="20">
        <v>0</v>
      </c>
      <c r="H2561" s="20">
        <v>0</v>
      </c>
      <c r="I2561" s="20">
        <v>0</v>
      </c>
      <c r="J2561" s="21">
        <f t="shared" si="706"/>
        <v>0</v>
      </c>
      <c r="K2561" s="22">
        <v>200.72</v>
      </c>
      <c r="L2561" s="19">
        <v>44804</v>
      </c>
      <c r="M2561" s="22">
        <v>200.72</v>
      </c>
      <c r="N2561" s="22">
        <v>0</v>
      </c>
      <c r="O2561" s="22">
        <f t="shared" si="707"/>
        <v>0</v>
      </c>
      <c r="P2561" s="22">
        <v>0</v>
      </c>
      <c r="Q2561" s="22">
        <f t="shared" si="708"/>
        <v>0</v>
      </c>
      <c r="R2561" s="22">
        <f t="shared" si="709"/>
        <v>0</v>
      </c>
      <c r="S2561" s="22">
        <f t="shared" si="710"/>
        <v>0</v>
      </c>
      <c r="U2561" s="22">
        <v>0</v>
      </c>
      <c r="V2561" s="23">
        <v>5</v>
      </c>
      <c r="W2561" s="41">
        <v>5</v>
      </c>
      <c r="X2561" s="23">
        <f t="shared" si="711"/>
        <v>0</v>
      </c>
      <c r="Y2561" s="24">
        <f t="shared" si="712"/>
        <v>0</v>
      </c>
      <c r="Z2561" s="24">
        <f t="shared" si="713"/>
        <v>8</v>
      </c>
      <c r="AA2561" s="22">
        <f t="shared" si="714"/>
        <v>0</v>
      </c>
      <c r="AB2561" s="22">
        <f t="shared" si="715"/>
        <v>0</v>
      </c>
      <c r="AC2561" s="22">
        <f t="shared" si="716"/>
        <v>0</v>
      </c>
      <c r="AD2561" s="22">
        <f t="shared" si="717"/>
        <v>0</v>
      </c>
      <c r="AE2561" s="24"/>
      <c r="AF2561" s="4">
        <v>0</v>
      </c>
      <c r="AG2561" s="4">
        <v>0</v>
      </c>
      <c r="AH2561" s="4">
        <f t="shared" si="718"/>
        <v>0</v>
      </c>
    </row>
    <row r="2562" spans="1:34">
      <c r="A2562" s="16" t="s">
        <v>5189</v>
      </c>
      <c r="B2562" s="16" t="s">
        <v>5190</v>
      </c>
      <c r="C2562" s="16" t="s">
        <v>5191</v>
      </c>
      <c r="D2562" s="19">
        <v>39264</v>
      </c>
      <c r="E2562" s="16" t="s">
        <v>111</v>
      </c>
      <c r="F2562" s="20">
        <v>5</v>
      </c>
      <c r="G2562" s="20">
        <v>0</v>
      </c>
      <c r="H2562" s="20">
        <v>0</v>
      </c>
      <c r="I2562" s="20">
        <v>0</v>
      </c>
      <c r="J2562" s="21">
        <f t="shared" si="706"/>
        <v>0</v>
      </c>
      <c r="K2562" s="22">
        <v>339.96</v>
      </c>
      <c r="L2562" s="19">
        <v>44804</v>
      </c>
      <c r="M2562" s="22">
        <v>339.96</v>
      </c>
      <c r="N2562" s="22">
        <v>0</v>
      </c>
      <c r="O2562" s="22">
        <f t="shared" si="707"/>
        <v>0</v>
      </c>
      <c r="P2562" s="22">
        <v>0</v>
      </c>
      <c r="Q2562" s="22">
        <f t="shared" si="708"/>
        <v>0</v>
      </c>
      <c r="R2562" s="22">
        <f t="shared" si="709"/>
        <v>0</v>
      </c>
      <c r="S2562" s="22">
        <f t="shared" si="710"/>
        <v>0</v>
      </c>
      <c r="U2562" s="22">
        <v>0</v>
      </c>
      <c r="V2562" s="23">
        <v>5</v>
      </c>
      <c r="W2562" s="41">
        <v>5</v>
      </c>
      <c r="X2562" s="23">
        <f t="shared" si="711"/>
        <v>0</v>
      </c>
      <c r="Y2562" s="24">
        <f t="shared" si="712"/>
        <v>0</v>
      </c>
      <c r="Z2562" s="24">
        <f t="shared" si="713"/>
        <v>8</v>
      </c>
      <c r="AA2562" s="22">
        <f t="shared" si="714"/>
        <v>0</v>
      </c>
      <c r="AB2562" s="22">
        <f t="shared" si="715"/>
        <v>0</v>
      </c>
      <c r="AC2562" s="22">
        <f t="shared" si="716"/>
        <v>0</v>
      </c>
      <c r="AD2562" s="22">
        <f t="shared" si="717"/>
        <v>0</v>
      </c>
      <c r="AE2562" s="24"/>
      <c r="AF2562" s="4">
        <v>0</v>
      </c>
      <c r="AG2562" s="4">
        <v>0</v>
      </c>
      <c r="AH2562" s="4">
        <f t="shared" si="718"/>
        <v>0</v>
      </c>
    </row>
    <row r="2563" spans="1:34">
      <c r="A2563" s="16" t="s">
        <v>5192</v>
      </c>
      <c r="B2563" s="16" t="s">
        <v>5193</v>
      </c>
      <c r="C2563" s="16" t="s">
        <v>5194</v>
      </c>
      <c r="D2563" s="19">
        <v>39264</v>
      </c>
      <c r="E2563" s="16" t="s">
        <v>111</v>
      </c>
      <c r="F2563" s="20">
        <v>5</v>
      </c>
      <c r="G2563" s="20">
        <v>0</v>
      </c>
      <c r="H2563" s="20">
        <v>0</v>
      </c>
      <c r="I2563" s="20">
        <v>0</v>
      </c>
      <c r="J2563" s="21">
        <f t="shared" si="706"/>
        <v>0</v>
      </c>
      <c r="K2563" s="22">
        <v>424</v>
      </c>
      <c r="L2563" s="19">
        <v>44804</v>
      </c>
      <c r="M2563" s="22">
        <v>424</v>
      </c>
      <c r="N2563" s="22">
        <v>0</v>
      </c>
      <c r="O2563" s="22">
        <f t="shared" si="707"/>
        <v>0</v>
      </c>
      <c r="P2563" s="22">
        <v>0</v>
      </c>
      <c r="Q2563" s="22">
        <f t="shared" si="708"/>
        <v>0</v>
      </c>
      <c r="R2563" s="22">
        <f t="shared" si="709"/>
        <v>0</v>
      </c>
      <c r="S2563" s="22">
        <f t="shared" si="710"/>
        <v>0</v>
      </c>
      <c r="U2563" s="22">
        <v>0</v>
      </c>
      <c r="V2563" s="23">
        <v>5</v>
      </c>
      <c r="W2563" s="41">
        <v>5</v>
      </c>
      <c r="X2563" s="23">
        <f t="shared" si="711"/>
        <v>0</v>
      </c>
      <c r="Y2563" s="24">
        <f t="shared" si="712"/>
        <v>0</v>
      </c>
      <c r="Z2563" s="24">
        <f t="shared" si="713"/>
        <v>8</v>
      </c>
      <c r="AA2563" s="22">
        <f t="shared" si="714"/>
        <v>0</v>
      </c>
      <c r="AB2563" s="22">
        <f t="shared" si="715"/>
        <v>0</v>
      </c>
      <c r="AC2563" s="22">
        <f t="shared" si="716"/>
        <v>0</v>
      </c>
      <c r="AD2563" s="22">
        <f t="shared" si="717"/>
        <v>0</v>
      </c>
      <c r="AE2563" s="24"/>
      <c r="AF2563" s="4">
        <v>0</v>
      </c>
      <c r="AG2563" s="4">
        <v>0</v>
      </c>
      <c r="AH2563" s="4">
        <f t="shared" si="718"/>
        <v>0</v>
      </c>
    </row>
    <row r="2564" spans="1:34">
      <c r="A2564" s="16" t="s">
        <v>5195</v>
      </c>
      <c r="B2564" s="16" t="s">
        <v>5196</v>
      </c>
      <c r="C2564" s="16" t="s">
        <v>5197</v>
      </c>
      <c r="D2564" s="19">
        <v>40087</v>
      </c>
      <c r="E2564" s="16" t="s">
        <v>111</v>
      </c>
      <c r="F2564" s="20">
        <v>5</v>
      </c>
      <c r="G2564" s="20">
        <v>0</v>
      </c>
      <c r="H2564" s="20">
        <v>0</v>
      </c>
      <c r="I2564" s="20">
        <v>0</v>
      </c>
      <c r="J2564" s="21">
        <f t="shared" si="706"/>
        <v>0</v>
      </c>
      <c r="K2564" s="22">
        <v>174</v>
      </c>
      <c r="L2564" s="19">
        <v>44804</v>
      </c>
      <c r="M2564" s="22">
        <v>174</v>
      </c>
      <c r="N2564" s="22">
        <v>0</v>
      </c>
      <c r="O2564" s="22">
        <f t="shared" si="707"/>
        <v>0</v>
      </c>
      <c r="P2564" s="22">
        <v>0</v>
      </c>
      <c r="Q2564" s="22">
        <f t="shared" si="708"/>
        <v>0</v>
      </c>
      <c r="R2564" s="22">
        <f t="shared" si="709"/>
        <v>0</v>
      </c>
      <c r="S2564" s="22">
        <f t="shared" si="710"/>
        <v>0</v>
      </c>
      <c r="U2564" s="22">
        <v>0</v>
      </c>
      <c r="V2564" s="23">
        <v>5</v>
      </c>
      <c r="W2564" s="41">
        <v>5</v>
      </c>
      <c r="X2564" s="23">
        <f t="shared" si="711"/>
        <v>0</v>
      </c>
      <c r="Y2564" s="24">
        <f t="shared" si="712"/>
        <v>0</v>
      </c>
      <c r="Z2564" s="24">
        <f t="shared" si="713"/>
        <v>8</v>
      </c>
      <c r="AA2564" s="22">
        <f t="shared" si="714"/>
        <v>0</v>
      </c>
      <c r="AB2564" s="22">
        <f t="shared" si="715"/>
        <v>0</v>
      </c>
      <c r="AC2564" s="22">
        <f t="shared" si="716"/>
        <v>0</v>
      </c>
      <c r="AD2564" s="22">
        <f t="shared" si="717"/>
        <v>0</v>
      </c>
      <c r="AE2564" s="24"/>
      <c r="AF2564" s="4">
        <v>0</v>
      </c>
      <c r="AG2564" s="4">
        <v>0</v>
      </c>
      <c r="AH2564" s="4">
        <f t="shared" si="718"/>
        <v>0</v>
      </c>
    </row>
    <row r="2565" spans="1:34">
      <c r="A2565" s="16" t="s">
        <v>5198</v>
      </c>
      <c r="B2565" s="16" t="s">
        <v>5199</v>
      </c>
      <c r="C2565" s="16" t="s">
        <v>5200</v>
      </c>
      <c r="D2565" s="19">
        <v>40178</v>
      </c>
      <c r="E2565" s="16" t="s">
        <v>45</v>
      </c>
      <c r="F2565" s="20">
        <v>0</v>
      </c>
      <c r="G2565" s="20">
        <v>0</v>
      </c>
      <c r="H2565" s="20">
        <v>0</v>
      </c>
      <c r="I2565" s="20">
        <v>0</v>
      </c>
      <c r="J2565" s="21">
        <f t="shared" si="706"/>
        <v>0</v>
      </c>
      <c r="K2565" s="22">
        <v>-349.5</v>
      </c>
      <c r="L2565" s="19">
        <v>44804</v>
      </c>
      <c r="M2565" s="22">
        <v>-349.5</v>
      </c>
      <c r="N2565" s="22">
        <v>0</v>
      </c>
      <c r="O2565" s="22">
        <f t="shared" si="707"/>
        <v>0</v>
      </c>
      <c r="P2565" s="22">
        <v>0</v>
      </c>
      <c r="Q2565" s="22">
        <f t="shared" si="708"/>
        <v>0</v>
      </c>
      <c r="R2565" s="22">
        <f t="shared" si="709"/>
        <v>0</v>
      </c>
      <c r="S2565" s="22">
        <f t="shared" si="710"/>
        <v>0</v>
      </c>
      <c r="U2565" s="22">
        <v>0</v>
      </c>
      <c r="V2565" s="23">
        <v>0</v>
      </c>
      <c r="W2565" s="41">
        <v>0</v>
      </c>
      <c r="X2565" s="23">
        <f t="shared" si="711"/>
        <v>0</v>
      </c>
      <c r="Y2565" s="24">
        <f t="shared" si="712"/>
        <v>0</v>
      </c>
      <c r="Z2565" s="24">
        <f t="shared" si="713"/>
        <v>8</v>
      </c>
      <c r="AA2565" s="22">
        <f t="shared" si="714"/>
        <v>0</v>
      </c>
      <c r="AB2565" s="22">
        <f t="shared" si="715"/>
        <v>0</v>
      </c>
      <c r="AC2565" s="22">
        <f t="shared" si="716"/>
        <v>0</v>
      </c>
      <c r="AD2565" s="22">
        <f t="shared" si="717"/>
        <v>0</v>
      </c>
      <c r="AE2565" s="24"/>
      <c r="AF2565" s="4">
        <v>0</v>
      </c>
      <c r="AG2565" s="4">
        <v>0</v>
      </c>
      <c r="AH2565" s="4">
        <f t="shared" si="718"/>
        <v>0</v>
      </c>
    </row>
    <row r="2566" spans="1:34">
      <c r="A2566" s="16" t="s">
        <v>5201</v>
      </c>
      <c r="B2566" s="16" t="s">
        <v>5202</v>
      </c>
      <c r="C2566" s="16" t="s">
        <v>5203</v>
      </c>
      <c r="D2566" s="19">
        <v>40817</v>
      </c>
      <c r="E2566" s="16" t="s">
        <v>111</v>
      </c>
      <c r="F2566" s="20">
        <v>5</v>
      </c>
      <c r="G2566" s="20">
        <v>0</v>
      </c>
      <c r="H2566" s="20">
        <v>0</v>
      </c>
      <c r="I2566" s="20">
        <v>0</v>
      </c>
      <c r="J2566" s="21">
        <f t="shared" si="706"/>
        <v>0</v>
      </c>
      <c r="K2566" s="22">
        <v>224</v>
      </c>
      <c r="L2566" s="19">
        <v>44804</v>
      </c>
      <c r="M2566" s="22">
        <v>224</v>
      </c>
      <c r="N2566" s="22">
        <v>0</v>
      </c>
      <c r="O2566" s="22">
        <f t="shared" si="707"/>
        <v>0</v>
      </c>
      <c r="P2566" s="22">
        <v>0</v>
      </c>
      <c r="Q2566" s="22">
        <f t="shared" si="708"/>
        <v>0</v>
      </c>
      <c r="R2566" s="22">
        <f t="shared" si="709"/>
        <v>0</v>
      </c>
      <c r="S2566" s="22">
        <f t="shared" si="710"/>
        <v>0</v>
      </c>
      <c r="U2566" s="22">
        <v>0</v>
      </c>
      <c r="V2566" s="23">
        <v>5</v>
      </c>
      <c r="W2566" s="41">
        <v>5</v>
      </c>
      <c r="X2566" s="23">
        <f t="shared" si="711"/>
        <v>0</v>
      </c>
      <c r="Y2566" s="24">
        <f t="shared" si="712"/>
        <v>0</v>
      </c>
      <c r="Z2566" s="24">
        <f t="shared" si="713"/>
        <v>8</v>
      </c>
      <c r="AA2566" s="22">
        <f t="shared" si="714"/>
        <v>0</v>
      </c>
      <c r="AB2566" s="22">
        <f t="shared" si="715"/>
        <v>0</v>
      </c>
      <c r="AC2566" s="22">
        <f t="shared" si="716"/>
        <v>0</v>
      </c>
      <c r="AD2566" s="22">
        <f t="shared" si="717"/>
        <v>0</v>
      </c>
      <c r="AE2566" s="24"/>
      <c r="AF2566" s="4">
        <v>0</v>
      </c>
      <c r="AG2566" s="4">
        <v>0</v>
      </c>
      <c r="AH2566" s="4">
        <f t="shared" si="718"/>
        <v>0</v>
      </c>
    </row>
    <row r="2567" spans="1:34">
      <c r="A2567" s="16" t="s">
        <v>5204</v>
      </c>
      <c r="B2567" s="16" t="s">
        <v>5205</v>
      </c>
      <c r="C2567" s="16" t="s">
        <v>5206</v>
      </c>
      <c r="D2567" s="19">
        <v>40909</v>
      </c>
      <c r="E2567" s="16" t="s">
        <v>111</v>
      </c>
      <c r="F2567" s="20">
        <v>5</v>
      </c>
      <c r="G2567" s="20">
        <v>0</v>
      </c>
      <c r="H2567" s="20">
        <v>0</v>
      </c>
      <c r="I2567" s="20">
        <v>0</v>
      </c>
      <c r="J2567" s="21">
        <f t="shared" si="706"/>
        <v>0</v>
      </c>
      <c r="K2567" s="22">
        <v>237.99</v>
      </c>
      <c r="L2567" s="19">
        <v>44804</v>
      </c>
      <c r="M2567" s="22">
        <v>237.99</v>
      </c>
      <c r="N2567" s="22">
        <v>0</v>
      </c>
      <c r="O2567" s="22">
        <f t="shared" si="707"/>
        <v>0</v>
      </c>
      <c r="P2567" s="22">
        <v>0</v>
      </c>
      <c r="Q2567" s="22">
        <f t="shared" si="708"/>
        <v>0</v>
      </c>
      <c r="R2567" s="22">
        <f t="shared" si="709"/>
        <v>0</v>
      </c>
      <c r="S2567" s="22">
        <f t="shared" si="710"/>
        <v>0</v>
      </c>
      <c r="U2567" s="22">
        <v>0</v>
      </c>
      <c r="V2567" s="23">
        <v>5</v>
      </c>
      <c r="W2567" s="41">
        <v>5</v>
      </c>
      <c r="X2567" s="23">
        <f t="shared" si="711"/>
        <v>0</v>
      </c>
      <c r="Y2567" s="24">
        <f t="shared" si="712"/>
        <v>0</v>
      </c>
      <c r="Z2567" s="24">
        <f t="shared" si="713"/>
        <v>8</v>
      </c>
      <c r="AA2567" s="22">
        <f t="shared" si="714"/>
        <v>0</v>
      </c>
      <c r="AB2567" s="22">
        <f t="shared" si="715"/>
        <v>0</v>
      </c>
      <c r="AC2567" s="22">
        <f t="shared" si="716"/>
        <v>0</v>
      </c>
      <c r="AD2567" s="22">
        <f t="shared" si="717"/>
        <v>0</v>
      </c>
      <c r="AE2567" s="24"/>
      <c r="AF2567" s="4">
        <v>0</v>
      </c>
      <c r="AG2567" s="4">
        <v>0</v>
      </c>
      <c r="AH2567" s="4">
        <f t="shared" si="718"/>
        <v>0</v>
      </c>
    </row>
    <row r="2568" spans="1:34">
      <c r="A2568" s="16" t="s">
        <v>5207</v>
      </c>
      <c r="B2568" s="16" t="s">
        <v>5208</v>
      </c>
      <c r="C2568" s="16" t="s">
        <v>5209</v>
      </c>
      <c r="D2568" s="19">
        <v>40909</v>
      </c>
      <c r="E2568" s="16" t="s">
        <v>111</v>
      </c>
      <c r="F2568" s="20">
        <v>5</v>
      </c>
      <c r="G2568" s="20">
        <v>0</v>
      </c>
      <c r="H2568" s="20">
        <v>0</v>
      </c>
      <c r="I2568" s="20">
        <v>0</v>
      </c>
      <c r="J2568" s="21">
        <f t="shared" si="706"/>
        <v>0</v>
      </c>
      <c r="K2568" s="22">
        <v>1418.61</v>
      </c>
      <c r="L2568" s="19">
        <v>44804</v>
      </c>
      <c r="M2568" s="22">
        <v>1418.61</v>
      </c>
      <c r="N2568" s="22">
        <v>0</v>
      </c>
      <c r="O2568" s="22">
        <f t="shared" si="707"/>
        <v>0</v>
      </c>
      <c r="P2568" s="22">
        <v>0</v>
      </c>
      <c r="Q2568" s="22">
        <f t="shared" si="708"/>
        <v>0</v>
      </c>
      <c r="R2568" s="22">
        <f t="shared" si="709"/>
        <v>0</v>
      </c>
      <c r="S2568" s="22">
        <f t="shared" si="710"/>
        <v>0</v>
      </c>
      <c r="U2568" s="22">
        <v>0</v>
      </c>
      <c r="V2568" s="23">
        <v>5</v>
      </c>
      <c r="W2568" s="41">
        <v>5</v>
      </c>
      <c r="X2568" s="23">
        <f t="shared" si="711"/>
        <v>0</v>
      </c>
      <c r="Y2568" s="24">
        <f t="shared" si="712"/>
        <v>0</v>
      </c>
      <c r="Z2568" s="24">
        <f t="shared" si="713"/>
        <v>8</v>
      </c>
      <c r="AA2568" s="22">
        <f t="shared" si="714"/>
        <v>0</v>
      </c>
      <c r="AB2568" s="22">
        <f t="shared" si="715"/>
        <v>0</v>
      </c>
      <c r="AC2568" s="22">
        <f t="shared" si="716"/>
        <v>0</v>
      </c>
      <c r="AD2568" s="22">
        <f t="shared" si="717"/>
        <v>0</v>
      </c>
      <c r="AE2568" s="24"/>
      <c r="AF2568" s="4">
        <v>0</v>
      </c>
      <c r="AG2568" s="4">
        <v>0</v>
      </c>
      <c r="AH2568" s="4">
        <f t="shared" si="718"/>
        <v>0</v>
      </c>
    </row>
    <row r="2569" spans="1:34">
      <c r="A2569" s="16" t="s">
        <v>5210</v>
      </c>
      <c r="B2569" s="16" t="s">
        <v>5211</v>
      </c>
      <c r="C2569" s="16" t="s">
        <v>5212</v>
      </c>
      <c r="D2569" s="19">
        <v>41091</v>
      </c>
      <c r="E2569" s="16" t="s">
        <v>111</v>
      </c>
      <c r="F2569" s="20">
        <v>5</v>
      </c>
      <c r="G2569" s="20">
        <v>0</v>
      </c>
      <c r="H2569" s="20">
        <v>0</v>
      </c>
      <c r="I2569" s="20">
        <v>0</v>
      </c>
      <c r="J2569" s="21">
        <f t="shared" si="706"/>
        <v>0</v>
      </c>
      <c r="K2569" s="22">
        <v>278.77</v>
      </c>
      <c r="L2569" s="19">
        <v>44804</v>
      </c>
      <c r="M2569" s="22">
        <v>278.77</v>
      </c>
      <c r="N2569" s="22">
        <v>0</v>
      </c>
      <c r="O2569" s="22">
        <f t="shared" si="707"/>
        <v>0</v>
      </c>
      <c r="P2569" s="22">
        <v>0</v>
      </c>
      <c r="Q2569" s="22">
        <f t="shared" si="708"/>
        <v>0</v>
      </c>
      <c r="R2569" s="22">
        <f t="shared" si="709"/>
        <v>0</v>
      </c>
      <c r="S2569" s="22">
        <f t="shared" si="710"/>
        <v>0</v>
      </c>
      <c r="U2569" s="22">
        <v>0</v>
      </c>
      <c r="V2569" s="23">
        <v>5</v>
      </c>
      <c r="W2569" s="41">
        <v>5</v>
      </c>
      <c r="X2569" s="23">
        <f t="shared" si="711"/>
        <v>0</v>
      </c>
      <c r="Y2569" s="24">
        <f t="shared" si="712"/>
        <v>0</v>
      </c>
      <c r="Z2569" s="24">
        <f t="shared" si="713"/>
        <v>8</v>
      </c>
      <c r="AA2569" s="22">
        <f t="shared" si="714"/>
        <v>0</v>
      </c>
      <c r="AB2569" s="22">
        <f t="shared" si="715"/>
        <v>0</v>
      </c>
      <c r="AC2569" s="22">
        <f t="shared" si="716"/>
        <v>0</v>
      </c>
      <c r="AD2569" s="22">
        <f t="shared" si="717"/>
        <v>0</v>
      </c>
      <c r="AE2569" s="24"/>
      <c r="AF2569" s="4">
        <v>0</v>
      </c>
      <c r="AG2569" s="4">
        <v>0</v>
      </c>
      <c r="AH2569" s="4">
        <f t="shared" si="718"/>
        <v>0</v>
      </c>
    </row>
    <row r="2570" spans="1:34">
      <c r="A2570" s="16" t="s">
        <v>5213</v>
      </c>
      <c r="B2570" s="16" t="s">
        <v>5214</v>
      </c>
      <c r="C2570" s="16" t="s">
        <v>5215</v>
      </c>
      <c r="D2570" s="19">
        <v>41365</v>
      </c>
      <c r="E2570" s="16" t="s">
        <v>111</v>
      </c>
      <c r="F2570" s="20">
        <v>5</v>
      </c>
      <c r="G2570" s="20">
        <v>0</v>
      </c>
      <c r="H2570" s="20">
        <v>0</v>
      </c>
      <c r="I2570" s="20">
        <v>0</v>
      </c>
      <c r="J2570" s="21">
        <f t="shared" si="706"/>
        <v>0</v>
      </c>
      <c r="K2570" s="22">
        <v>1758.43</v>
      </c>
      <c r="L2570" s="19">
        <v>44804</v>
      </c>
      <c r="M2570" s="22">
        <v>1758.43</v>
      </c>
      <c r="N2570" s="22">
        <v>0</v>
      </c>
      <c r="O2570" s="22">
        <f t="shared" si="707"/>
        <v>0</v>
      </c>
      <c r="P2570" s="22">
        <v>0</v>
      </c>
      <c r="Q2570" s="22">
        <f t="shared" si="708"/>
        <v>0</v>
      </c>
      <c r="R2570" s="22">
        <f t="shared" si="709"/>
        <v>0</v>
      </c>
      <c r="S2570" s="22">
        <f t="shared" si="710"/>
        <v>0</v>
      </c>
      <c r="U2570" s="22">
        <v>0</v>
      </c>
      <c r="V2570" s="23">
        <v>5</v>
      </c>
      <c r="W2570" s="41">
        <v>5</v>
      </c>
      <c r="X2570" s="23">
        <f t="shared" si="711"/>
        <v>0</v>
      </c>
      <c r="Y2570" s="24">
        <f t="shared" si="712"/>
        <v>0</v>
      </c>
      <c r="Z2570" s="24">
        <f t="shared" si="713"/>
        <v>8</v>
      </c>
      <c r="AA2570" s="22">
        <f t="shared" si="714"/>
        <v>0</v>
      </c>
      <c r="AB2570" s="22">
        <f t="shared" si="715"/>
        <v>0</v>
      </c>
      <c r="AC2570" s="22">
        <f t="shared" si="716"/>
        <v>0</v>
      </c>
      <c r="AD2570" s="22">
        <f t="shared" si="717"/>
        <v>0</v>
      </c>
      <c r="AE2570" s="24"/>
      <c r="AF2570" s="4">
        <v>0</v>
      </c>
      <c r="AG2570" s="4">
        <v>0</v>
      </c>
      <c r="AH2570" s="4">
        <f t="shared" si="718"/>
        <v>0</v>
      </c>
    </row>
    <row r="2571" spans="1:34">
      <c r="A2571" s="16" t="s">
        <v>5216</v>
      </c>
      <c r="B2571" s="16" t="s">
        <v>5217</v>
      </c>
      <c r="C2571" s="16" t="s">
        <v>5218</v>
      </c>
      <c r="D2571" s="19">
        <v>41548</v>
      </c>
      <c r="E2571" s="16" t="s">
        <v>111</v>
      </c>
      <c r="F2571" s="20">
        <v>5</v>
      </c>
      <c r="G2571" s="20">
        <v>0</v>
      </c>
      <c r="H2571" s="20">
        <v>0</v>
      </c>
      <c r="I2571" s="20">
        <v>0</v>
      </c>
      <c r="J2571" s="21">
        <f t="shared" si="706"/>
        <v>0</v>
      </c>
      <c r="K2571" s="22">
        <v>494.04</v>
      </c>
      <c r="L2571" s="19">
        <v>44804</v>
      </c>
      <c r="M2571" s="22">
        <v>494.04</v>
      </c>
      <c r="N2571" s="22">
        <v>0</v>
      </c>
      <c r="O2571" s="22">
        <f t="shared" si="707"/>
        <v>0</v>
      </c>
      <c r="P2571" s="22">
        <v>0</v>
      </c>
      <c r="Q2571" s="22">
        <f t="shared" si="708"/>
        <v>0</v>
      </c>
      <c r="R2571" s="22">
        <f t="shared" si="709"/>
        <v>0</v>
      </c>
      <c r="S2571" s="22">
        <f t="shared" si="710"/>
        <v>0</v>
      </c>
      <c r="U2571" s="22">
        <v>0</v>
      </c>
      <c r="V2571" s="23">
        <v>5</v>
      </c>
      <c r="W2571" s="41">
        <v>5</v>
      </c>
      <c r="X2571" s="23">
        <f t="shared" si="711"/>
        <v>0</v>
      </c>
      <c r="Y2571" s="24">
        <f t="shared" si="712"/>
        <v>0</v>
      </c>
      <c r="Z2571" s="24">
        <f t="shared" si="713"/>
        <v>8</v>
      </c>
      <c r="AA2571" s="22">
        <f t="shared" si="714"/>
        <v>0</v>
      </c>
      <c r="AB2571" s="22">
        <f t="shared" si="715"/>
        <v>0</v>
      </c>
      <c r="AC2571" s="22">
        <f t="shared" si="716"/>
        <v>0</v>
      </c>
      <c r="AD2571" s="22">
        <f t="shared" si="717"/>
        <v>0</v>
      </c>
      <c r="AE2571" s="24"/>
      <c r="AF2571" s="4">
        <v>0</v>
      </c>
      <c r="AG2571" s="4">
        <v>0</v>
      </c>
      <c r="AH2571" s="4">
        <f t="shared" si="718"/>
        <v>0</v>
      </c>
    </row>
    <row r="2572" spans="1:34">
      <c r="A2572" s="16" t="s">
        <v>5219</v>
      </c>
      <c r="B2572" s="16" t="s">
        <v>5220</v>
      </c>
      <c r="C2572" s="16" t="s">
        <v>5221</v>
      </c>
      <c r="D2572" s="19">
        <v>41640</v>
      </c>
      <c r="E2572" s="16" t="s">
        <v>111</v>
      </c>
      <c r="F2572" s="20">
        <v>5</v>
      </c>
      <c r="G2572" s="20">
        <v>0</v>
      </c>
      <c r="H2572" s="20">
        <v>0</v>
      </c>
      <c r="I2572" s="20">
        <v>0</v>
      </c>
      <c r="J2572" s="21">
        <f t="shared" si="706"/>
        <v>0</v>
      </c>
      <c r="K2572" s="22">
        <v>1182.1300000000001</v>
      </c>
      <c r="L2572" s="19">
        <v>44804</v>
      </c>
      <c r="M2572" s="22">
        <v>1182.1300000000001</v>
      </c>
      <c r="N2572" s="22">
        <v>0</v>
      </c>
      <c r="O2572" s="22">
        <f t="shared" si="707"/>
        <v>0</v>
      </c>
      <c r="P2572" s="22">
        <v>0</v>
      </c>
      <c r="Q2572" s="22">
        <f t="shared" si="708"/>
        <v>0</v>
      </c>
      <c r="R2572" s="22">
        <f t="shared" si="709"/>
        <v>0</v>
      </c>
      <c r="S2572" s="22">
        <f t="shared" si="710"/>
        <v>0</v>
      </c>
      <c r="U2572" s="22">
        <v>0</v>
      </c>
      <c r="V2572" s="23">
        <v>5</v>
      </c>
      <c r="W2572" s="41">
        <v>5</v>
      </c>
      <c r="X2572" s="23">
        <f t="shared" si="711"/>
        <v>0</v>
      </c>
      <c r="Y2572" s="24">
        <f t="shared" si="712"/>
        <v>0</v>
      </c>
      <c r="Z2572" s="24">
        <f t="shared" si="713"/>
        <v>8</v>
      </c>
      <c r="AA2572" s="22">
        <f t="shared" si="714"/>
        <v>0</v>
      </c>
      <c r="AB2572" s="22">
        <f t="shared" si="715"/>
        <v>0</v>
      </c>
      <c r="AC2572" s="22">
        <f t="shared" si="716"/>
        <v>0</v>
      </c>
      <c r="AD2572" s="22">
        <f t="shared" si="717"/>
        <v>0</v>
      </c>
      <c r="AE2572" s="24"/>
      <c r="AF2572" s="4">
        <v>0</v>
      </c>
      <c r="AG2572" s="4">
        <v>0</v>
      </c>
      <c r="AH2572" s="4">
        <f t="shared" si="718"/>
        <v>0</v>
      </c>
    </row>
    <row r="2573" spans="1:34">
      <c r="A2573" s="16" t="s">
        <v>5222</v>
      </c>
      <c r="B2573" s="16" t="s">
        <v>515</v>
      </c>
      <c r="C2573" s="16" t="s">
        <v>5021</v>
      </c>
      <c r="D2573" s="19">
        <v>41730</v>
      </c>
      <c r="E2573" s="16" t="s">
        <v>111</v>
      </c>
      <c r="F2573" s="20">
        <v>5</v>
      </c>
      <c r="G2573" s="20">
        <v>0</v>
      </c>
      <c r="H2573" s="20">
        <v>0</v>
      </c>
      <c r="I2573" s="20">
        <v>0</v>
      </c>
      <c r="J2573" s="21">
        <f t="shared" si="706"/>
        <v>0</v>
      </c>
      <c r="K2573" s="22">
        <v>423.83</v>
      </c>
      <c r="L2573" s="19">
        <v>44804</v>
      </c>
      <c r="M2573" s="22">
        <v>423.83</v>
      </c>
      <c r="N2573" s="22">
        <v>0</v>
      </c>
      <c r="O2573" s="22">
        <f t="shared" si="707"/>
        <v>0</v>
      </c>
      <c r="P2573" s="22">
        <v>0</v>
      </c>
      <c r="Q2573" s="22">
        <f t="shared" si="708"/>
        <v>0</v>
      </c>
      <c r="R2573" s="22">
        <f t="shared" si="709"/>
        <v>0</v>
      </c>
      <c r="S2573" s="22">
        <f t="shared" si="710"/>
        <v>0</v>
      </c>
      <c r="U2573" s="22">
        <v>0</v>
      </c>
      <c r="V2573" s="23">
        <v>5</v>
      </c>
      <c r="W2573" s="41">
        <v>5</v>
      </c>
      <c r="X2573" s="23">
        <f t="shared" si="711"/>
        <v>0</v>
      </c>
      <c r="Y2573" s="24">
        <f t="shared" si="712"/>
        <v>0</v>
      </c>
      <c r="Z2573" s="24">
        <f t="shared" si="713"/>
        <v>8</v>
      </c>
      <c r="AA2573" s="22">
        <f t="shared" si="714"/>
        <v>0</v>
      </c>
      <c r="AB2573" s="22">
        <f t="shared" si="715"/>
        <v>0</v>
      </c>
      <c r="AC2573" s="22">
        <f t="shared" si="716"/>
        <v>0</v>
      </c>
      <c r="AD2573" s="22">
        <f t="shared" si="717"/>
        <v>0</v>
      </c>
      <c r="AE2573" s="24"/>
      <c r="AF2573" s="4">
        <v>0</v>
      </c>
      <c r="AG2573" s="4">
        <v>0</v>
      </c>
      <c r="AH2573" s="4">
        <f t="shared" si="718"/>
        <v>0</v>
      </c>
    </row>
    <row r="2574" spans="1:34">
      <c r="A2574" s="16" t="s">
        <v>5223</v>
      </c>
      <c r="B2574" s="16" t="s">
        <v>515</v>
      </c>
      <c r="C2574" s="16" t="s">
        <v>5224</v>
      </c>
      <c r="D2574" s="19">
        <v>41821</v>
      </c>
      <c r="E2574" s="16" t="s">
        <v>111</v>
      </c>
      <c r="F2574" s="20">
        <v>5</v>
      </c>
      <c r="G2574" s="20">
        <v>0</v>
      </c>
      <c r="H2574" s="20">
        <v>0</v>
      </c>
      <c r="I2574" s="20">
        <v>0</v>
      </c>
      <c r="J2574" s="21">
        <f t="shared" si="706"/>
        <v>0</v>
      </c>
      <c r="K2574" s="22">
        <v>661.91</v>
      </c>
      <c r="L2574" s="19">
        <v>44804</v>
      </c>
      <c r="M2574" s="22">
        <v>661.91</v>
      </c>
      <c r="N2574" s="22">
        <v>0</v>
      </c>
      <c r="O2574" s="22">
        <f t="shared" si="707"/>
        <v>0</v>
      </c>
      <c r="P2574" s="22">
        <v>0</v>
      </c>
      <c r="Q2574" s="22">
        <f t="shared" si="708"/>
        <v>0</v>
      </c>
      <c r="R2574" s="22">
        <f t="shared" si="709"/>
        <v>0</v>
      </c>
      <c r="S2574" s="22">
        <f t="shared" si="710"/>
        <v>0</v>
      </c>
      <c r="U2574" s="22">
        <v>0</v>
      </c>
      <c r="V2574" s="23">
        <v>5</v>
      </c>
      <c r="W2574" s="41">
        <v>5</v>
      </c>
      <c r="X2574" s="23">
        <f t="shared" si="711"/>
        <v>0</v>
      </c>
      <c r="Y2574" s="24">
        <f t="shared" si="712"/>
        <v>0</v>
      </c>
      <c r="Z2574" s="24">
        <f t="shared" si="713"/>
        <v>8</v>
      </c>
      <c r="AA2574" s="22">
        <f t="shared" si="714"/>
        <v>0</v>
      </c>
      <c r="AB2574" s="22">
        <f t="shared" si="715"/>
        <v>0</v>
      </c>
      <c r="AC2574" s="22">
        <f t="shared" si="716"/>
        <v>0</v>
      </c>
      <c r="AD2574" s="22">
        <f t="shared" si="717"/>
        <v>0</v>
      </c>
      <c r="AE2574" s="24"/>
      <c r="AF2574" s="4">
        <v>0</v>
      </c>
      <c r="AG2574" s="4">
        <v>0</v>
      </c>
      <c r="AH2574" s="4">
        <f t="shared" si="718"/>
        <v>0</v>
      </c>
    </row>
    <row r="2575" spans="1:34">
      <c r="A2575" s="16" t="s">
        <v>5225</v>
      </c>
      <c r="B2575" s="16" t="s">
        <v>515</v>
      </c>
      <c r="C2575" s="16" t="s">
        <v>5226</v>
      </c>
      <c r="D2575" s="19">
        <v>41913</v>
      </c>
      <c r="E2575" s="16" t="s">
        <v>111</v>
      </c>
      <c r="F2575" s="20">
        <v>5</v>
      </c>
      <c r="G2575" s="20">
        <v>0</v>
      </c>
      <c r="H2575" s="20">
        <v>0</v>
      </c>
      <c r="I2575" s="20">
        <v>0</v>
      </c>
      <c r="J2575" s="21">
        <f t="shared" si="706"/>
        <v>0</v>
      </c>
      <c r="K2575" s="22">
        <v>486.34</v>
      </c>
      <c r="L2575" s="19">
        <v>44804</v>
      </c>
      <c r="M2575" s="22">
        <v>486.34</v>
      </c>
      <c r="N2575" s="22">
        <v>0</v>
      </c>
      <c r="O2575" s="22">
        <f t="shared" si="707"/>
        <v>0</v>
      </c>
      <c r="P2575" s="22">
        <v>0</v>
      </c>
      <c r="Q2575" s="22">
        <f t="shared" si="708"/>
        <v>0</v>
      </c>
      <c r="R2575" s="22">
        <f t="shared" si="709"/>
        <v>0</v>
      </c>
      <c r="S2575" s="22">
        <f t="shared" si="710"/>
        <v>0</v>
      </c>
      <c r="U2575" s="22">
        <v>0</v>
      </c>
      <c r="V2575" s="23">
        <v>5</v>
      </c>
      <c r="W2575" s="41">
        <v>5</v>
      </c>
      <c r="X2575" s="23">
        <f t="shared" si="711"/>
        <v>0</v>
      </c>
      <c r="Y2575" s="24">
        <f t="shared" si="712"/>
        <v>0</v>
      </c>
      <c r="Z2575" s="24">
        <f t="shared" si="713"/>
        <v>8</v>
      </c>
      <c r="AA2575" s="22">
        <f t="shared" si="714"/>
        <v>0</v>
      </c>
      <c r="AB2575" s="22">
        <f t="shared" si="715"/>
        <v>0</v>
      </c>
      <c r="AC2575" s="22">
        <f t="shared" si="716"/>
        <v>0</v>
      </c>
      <c r="AD2575" s="22">
        <f t="shared" si="717"/>
        <v>0</v>
      </c>
      <c r="AE2575" s="24"/>
      <c r="AF2575" s="4">
        <v>0</v>
      </c>
      <c r="AG2575" s="4">
        <v>0</v>
      </c>
      <c r="AH2575" s="4">
        <f t="shared" si="718"/>
        <v>0</v>
      </c>
    </row>
    <row r="2576" spans="1:34">
      <c r="A2576" s="16" t="s">
        <v>5227</v>
      </c>
      <c r="B2576" s="16" t="s">
        <v>515</v>
      </c>
      <c r="C2576" s="16" t="s">
        <v>5228</v>
      </c>
      <c r="D2576" s="19">
        <v>42005</v>
      </c>
      <c r="E2576" s="16" t="s">
        <v>111</v>
      </c>
      <c r="F2576" s="20">
        <v>5</v>
      </c>
      <c r="G2576" s="20">
        <v>0</v>
      </c>
      <c r="H2576" s="20">
        <v>0</v>
      </c>
      <c r="I2576" s="20">
        <v>0</v>
      </c>
      <c r="J2576" s="21">
        <f t="shared" si="706"/>
        <v>0</v>
      </c>
      <c r="K2576" s="22">
        <v>1830.47</v>
      </c>
      <c r="L2576" s="19">
        <v>44804</v>
      </c>
      <c r="M2576" s="22">
        <v>1830.47</v>
      </c>
      <c r="N2576" s="22">
        <v>0</v>
      </c>
      <c r="O2576" s="22">
        <f t="shared" si="707"/>
        <v>0</v>
      </c>
      <c r="P2576" s="22">
        <v>0</v>
      </c>
      <c r="Q2576" s="22">
        <f t="shared" si="708"/>
        <v>0</v>
      </c>
      <c r="R2576" s="22">
        <f t="shared" si="709"/>
        <v>0</v>
      </c>
      <c r="S2576" s="22">
        <f t="shared" si="710"/>
        <v>0</v>
      </c>
      <c r="U2576" s="22">
        <v>0</v>
      </c>
      <c r="V2576" s="23">
        <v>5</v>
      </c>
      <c r="W2576" s="41">
        <v>5</v>
      </c>
      <c r="X2576" s="23">
        <f t="shared" si="711"/>
        <v>0</v>
      </c>
      <c r="Y2576" s="24">
        <f t="shared" si="712"/>
        <v>0</v>
      </c>
      <c r="Z2576" s="24">
        <f t="shared" si="713"/>
        <v>8</v>
      </c>
      <c r="AA2576" s="22">
        <f t="shared" si="714"/>
        <v>0</v>
      </c>
      <c r="AB2576" s="22">
        <f t="shared" si="715"/>
        <v>0</v>
      </c>
      <c r="AC2576" s="22">
        <f t="shared" si="716"/>
        <v>0</v>
      </c>
      <c r="AD2576" s="22">
        <f t="shared" si="717"/>
        <v>0</v>
      </c>
      <c r="AE2576" s="24"/>
      <c r="AF2576" s="4">
        <v>0</v>
      </c>
      <c r="AG2576" s="4">
        <v>0</v>
      </c>
      <c r="AH2576" s="4">
        <f t="shared" si="718"/>
        <v>0</v>
      </c>
    </row>
    <row r="2577" spans="1:34">
      <c r="A2577" s="16" t="s">
        <v>5229</v>
      </c>
      <c r="B2577" s="16" t="s">
        <v>515</v>
      </c>
      <c r="C2577" s="16" t="s">
        <v>5230</v>
      </c>
      <c r="D2577" s="19">
        <v>42095</v>
      </c>
      <c r="E2577" s="16" t="s">
        <v>111</v>
      </c>
      <c r="F2577" s="20">
        <v>5</v>
      </c>
      <c r="G2577" s="20">
        <v>0</v>
      </c>
      <c r="H2577" s="20">
        <v>0</v>
      </c>
      <c r="I2577" s="20">
        <v>0</v>
      </c>
      <c r="J2577" s="21">
        <f t="shared" si="706"/>
        <v>0</v>
      </c>
      <c r="K2577" s="22">
        <v>8403.0400000000009</v>
      </c>
      <c r="L2577" s="19">
        <v>44804</v>
      </c>
      <c r="M2577" s="22">
        <v>8403.0400000000009</v>
      </c>
      <c r="N2577" s="22">
        <v>0</v>
      </c>
      <c r="O2577" s="22">
        <f t="shared" si="707"/>
        <v>0</v>
      </c>
      <c r="P2577" s="22">
        <v>0</v>
      </c>
      <c r="Q2577" s="22">
        <f t="shared" si="708"/>
        <v>0</v>
      </c>
      <c r="R2577" s="22">
        <f t="shared" si="709"/>
        <v>0</v>
      </c>
      <c r="S2577" s="22">
        <f t="shared" si="710"/>
        <v>0</v>
      </c>
      <c r="U2577" s="22">
        <v>0</v>
      </c>
      <c r="V2577" s="23">
        <v>5</v>
      </c>
      <c r="W2577" s="41">
        <v>5</v>
      </c>
      <c r="X2577" s="23">
        <f t="shared" si="711"/>
        <v>0</v>
      </c>
      <c r="Y2577" s="24">
        <f t="shared" si="712"/>
        <v>0</v>
      </c>
      <c r="Z2577" s="24">
        <f t="shared" si="713"/>
        <v>8</v>
      </c>
      <c r="AA2577" s="22">
        <f t="shared" si="714"/>
        <v>0</v>
      </c>
      <c r="AB2577" s="22">
        <f t="shared" si="715"/>
        <v>0</v>
      </c>
      <c r="AC2577" s="22">
        <f t="shared" si="716"/>
        <v>0</v>
      </c>
      <c r="AD2577" s="22">
        <f t="shared" si="717"/>
        <v>0</v>
      </c>
      <c r="AE2577" s="24"/>
      <c r="AF2577" s="4">
        <v>0</v>
      </c>
      <c r="AG2577" s="4">
        <v>0</v>
      </c>
      <c r="AH2577" s="4">
        <f t="shared" si="718"/>
        <v>0</v>
      </c>
    </row>
    <row r="2578" spans="1:34">
      <c r="A2578" s="16" t="s">
        <v>5231</v>
      </c>
      <c r="B2578" s="16" t="s">
        <v>515</v>
      </c>
      <c r="C2578" s="16" t="s">
        <v>5232</v>
      </c>
      <c r="D2578" s="19">
        <v>42644</v>
      </c>
      <c r="E2578" s="16" t="s">
        <v>111</v>
      </c>
      <c r="F2578" s="20">
        <v>5</v>
      </c>
      <c r="G2578" s="20">
        <v>0</v>
      </c>
      <c r="H2578" s="20">
        <v>0</v>
      </c>
      <c r="I2578" s="20">
        <v>0</v>
      </c>
      <c r="J2578" s="21">
        <f t="shared" si="706"/>
        <v>0</v>
      </c>
      <c r="K2578" s="22">
        <v>510.02</v>
      </c>
      <c r="L2578" s="19">
        <v>44804</v>
      </c>
      <c r="M2578" s="22">
        <v>510.02</v>
      </c>
      <c r="N2578" s="22">
        <v>0</v>
      </c>
      <c r="O2578" s="22">
        <f t="shared" si="707"/>
        <v>0</v>
      </c>
      <c r="P2578" s="22">
        <v>0</v>
      </c>
      <c r="Q2578" s="22">
        <f t="shared" si="708"/>
        <v>0</v>
      </c>
      <c r="R2578" s="22">
        <f t="shared" si="709"/>
        <v>0</v>
      </c>
      <c r="S2578" s="22">
        <f t="shared" si="710"/>
        <v>0</v>
      </c>
      <c r="U2578" s="22">
        <v>0</v>
      </c>
      <c r="V2578" s="23">
        <v>5</v>
      </c>
      <c r="W2578" s="41">
        <v>5</v>
      </c>
      <c r="X2578" s="23">
        <f t="shared" si="711"/>
        <v>0</v>
      </c>
      <c r="Y2578" s="24">
        <f t="shared" si="712"/>
        <v>0</v>
      </c>
      <c r="Z2578" s="24">
        <f t="shared" si="713"/>
        <v>8</v>
      </c>
      <c r="AA2578" s="22">
        <f t="shared" si="714"/>
        <v>0</v>
      </c>
      <c r="AB2578" s="22">
        <f t="shared" si="715"/>
        <v>0</v>
      </c>
      <c r="AC2578" s="22">
        <f t="shared" si="716"/>
        <v>0</v>
      </c>
      <c r="AD2578" s="22">
        <f t="shared" si="717"/>
        <v>0</v>
      </c>
      <c r="AE2578" s="24"/>
      <c r="AF2578" s="4">
        <v>0</v>
      </c>
      <c r="AG2578" s="4">
        <v>0</v>
      </c>
      <c r="AH2578" s="4">
        <f t="shared" si="718"/>
        <v>0</v>
      </c>
    </row>
    <row r="2579" spans="1:34">
      <c r="A2579" s="16" t="s">
        <v>5233</v>
      </c>
      <c r="B2579" s="16" t="s">
        <v>515</v>
      </c>
      <c r="C2579" s="16" t="s">
        <v>5234</v>
      </c>
      <c r="D2579" s="19">
        <v>43101</v>
      </c>
      <c r="E2579" s="16" t="s">
        <v>111</v>
      </c>
      <c r="F2579" s="20">
        <v>5</v>
      </c>
      <c r="G2579" s="20">
        <v>0</v>
      </c>
      <c r="H2579" s="20">
        <v>0</v>
      </c>
      <c r="I2579" s="20">
        <v>4</v>
      </c>
      <c r="J2579" s="21">
        <f t="shared" si="706"/>
        <v>4</v>
      </c>
      <c r="K2579" s="22">
        <v>1528.37</v>
      </c>
      <c r="L2579" s="19">
        <v>44804</v>
      </c>
      <c r="M2579" s="22">
        <v>1426.46</v>
      </c>
      <c r="N2579" s="22">
        <v>101.91</v>
      </c>
      <c r="O2579" s="22">
        <f t="shared" si="707"/>
        <v>305.69</v>
      </c>
      <c r="P2579" s="22">
        <v>203.78</v>
      </c>
      <c r="Q2579" s="22">
        <f t="shared" si="708"/>
        <v>25.4725</v>
      </c>
      <c r="R2579" s="22">
        <f t="shared" si="709"/>
        <v>101.89</v>
      </c>
      <c r="S2579" s="22">
        <f t="shared" si="710"/>
        <v>1.9999999999996021E-2</v>
      </c>
      <c r="U2579" s="22">
        <v>305.69</v>
      </c>
      <c r="V2579" s="23">
        <v>5</v>
      </c>
      <c r="W2579" s="41">
        <v>5</v>
      </c>
      <c r="X2579" s="23">
        <f t="shared" si="711"/>
        <v>0</v>
      </c>
      <c r="Y2579" s="24">
        <f t="shared" si="712"/>
        <v>0</v>
      </c>
      <c r="Z2579" s="24">
        <f t="shared" si="713"/>
        <v>12</v>
      </c>
      <c r="AA2579" s="22">
        <f t="shared" si="714"/>
        <v>25.474166666666665</v>
      </c>
      <c r="AB2579" s="22">
        <f t="shared" si="715"/>
        <v>305.69</v>
      </c>
      <c r="AC2579" s="22">
        <f t="shared" si="716"/>
        <v>0</v>
      </c>
      <c r="AD2579" s="22">
        <f t="shared" si="717"/>
        <v>-1.9999999999996021E-2</v>
      </c>
      <c r="AE2579" s="24"/>
      <c r="AF2579" s="4">
        <v>305.69</v>
      </c>
      <c r="AG2579" s="4">
        <v>0</v>
      </c>
      <c r="AH2579" s="4">
        <f t="shared" si="718"/>
        <v>305.69</v>
      </c>
    </row>
    <row r="2580" spans="1:34">
      <c r="A2580" s="16" t="s">
        <v>5235</v>
      </c>
      <c r="B2580" s="16" t="s">
        <v>515</v>
      </c>
      <c r="C2580" s="16" t="s">
        <v>5236</v>
      </c>
      <c r="D2580" s="19">
        <v>43191</v>
      </c>
      <c r="E2580" s="16" t="s">
        <v>111</v>
      </c>
      <c r="F2580" s="20">
        <v>5</v>
      </c>
      <c r="G2580" s="20">
        <v>0</v>
      </c>
      <c r="H2580" s="20">
        <v>0</v>
      </c>
      <c r="I2580" s="20">
        <v>7</v>
      </c>
      <c r="J2580" s="21">
        <f t="shared" si="706"/>
        <v>7</v>
      </c>
      <c r="K2580" s="22">
        <v>6304.76</v>
      </c>
      <c r="L2580" s="19">
        <v>44804</v>
      </c>
      <c r="M2580" s="22">
        <v>5569.19</v>
      </c>
      <c r="N2580" s="22">
        <v>735.57</v>
      </c>
      <c r="O2580" s="22">
        <f t="shared" si="707"/>
        <v>1576.2</v>
      </c>
      <c r="P2580" s="22">
        <v>840.63</v>
      </c>
      <c r="Q2580" s="22">
        <f t="shared" si="708"/>
        <v>105.07875</v>
      </c>
      <c r="R2580" s="22">
        <f t="shared" si="709"/>
        <v>420.315</v>
      </c>
      <c r="S2580" s="22">
        <f t="shared" si="710"/>
        <v>315.25500000000005</v>
      </c>
      <c r="U2580" s="22">
        <v>1576.2</v>
      </c>
      <c r="V2580" s="23">
        <v>5</v>
      </c>
      <c r="W2580" s="41">
        <v>5</v>
      </c>
      <c r="X2580" s="23">
        <f t="shared" si="711"/>
        <v>0</v>
      </c>
      <c r="Y2580" s="24">
        <f t="shared" si="712"/>
        <v>0</v>
      </c>
      <c r="Z2580" s="24">
        <f t="shared" si="713"/>
        <v>15</v>
      </c>
      <c r="AA2580" s="22">
        <f t="shared" si="714"/>
        <v>105.08</v>
      </c>
      <c r="AB2580" s="22">
        <f t="shared" si="715"/>
        <v>1260.96</v>
      </c>
      <c r="AC2580" s="22">
        <f t="shared" si="716"/>
        <v>315.24</v>
      </c>
      <c r="AD2580" s="22">
        <f t="shared" si="717"/>
        <v>-1.5000000000043201E-2</v>
      </c>
      <c r="AE2580" s="24"/>
      <c r="AF2580" s="4">
        <v>1260.96</v>
      </c>
      <c r="AG2580" s="4">
        <v>0</v>
      </c>
      <c r="AH2580" s="4">
        <f t="shared" si="718"/>
        <v>1260.96</v>
      </c>
    </row>
    <row r="2581" spans="1:34">
      <c r="A2581" s="16" t="s">
        <v>5237</v>
      </c>
      <c r="B2581" s="16" t="s">
        <v>515</v>
      </c>
      <c r="C2581" s="16" t="s">
        <v>5238</v>
      </c>
      <c r="D2581" s="19">
        <v>43282</v>
      </c>
      <c r="E2581" s="16" t="s">
        <v>111</v>
      </c>
      <c r="F2581" s="20">
        <v>5</v>
      </c>
      <c r="G2581" s="20">
        <v>0</v>
      </c>
      <c r="H2581" s="20">
        <v>0</v>
      </c>
      <c r="I2581" s="20">
        <v>10</v>
      </c>
      <c r="J2581" s="21">
        <f t="shared" si="706"/>
        <v>10</v>
      </c>
      <c r="K2581" s="22">
        <v>999.6</v>
      </c>
      <c r="L2581" s="19">
        <v>44804</v>
      </c>
      <c r="M2581" s="22">
        <v>833</v>
      </c>
      <c r="N2581" s="22">
        <v>166.6</v>
      </c>
      <c r="O2581" s="22">
        <f t="shared" si="707"/>
        <v>299.88</v>
      </c>
      <c r="P2581" s="22">
        <v>133.28</v>
      </c>
      <c r="Q2581" s="22">
        <f t="shared" si="708"/>
        <v>16.66</v>
      </c>
      <c r="R2581" s="22">
        <f t="shared" si="709"/>
        <v>66.64</v>
      </c>
      <c r="S2581" s="22">
        <f t="shared" si="710"/>
        <v>99.96</v>
      </c>
      <c r="U2581" s="22">
        <v>299.88</v>
      </c>
      <c r="V2581" s="23">
        <v>5</v>
      </c>
      <c r="W2581" s="41">
        <v>5</v>
      </c>
      <c r="X2581" s="23">
        <f t="shared" si="711"/>
        <v>0</v>
      </c>
      <c r="Y2581" s="24">
        <f t="shared" si="712"/>
        <v>0</v>
      </c>
      <c r="Z2581" s="24">
        <f t="shared" si="713"/>
        <v>18</v>
      </c>
      <c r="AA2581" s="22">
        <f t="shared" si="714"/>
        <v>16.66</v>
      </c>
      <c r="AB2581" s="22">
        <f t="shared" si="715"/>
        <v>199.92000000000002</v>
      </c>
      <c r="AC2581" s="22">
        <f t="shared" si="716"/>
        <v>99.95999999999998</v>
      </c>
      <c r="AD2581" s="22">
        <f t="shared" si="717"/>
        <v>0</v>
      </c>
      <c r="AE2581" s="24"/>
      <c r="AF2581" s="4">
        <v>199.92000000000002</v>
      </c>
      <c r="AG2581" s="4">
        <v>0</v>
      </c>
      <c r="AH2581" s="4">
        <f t="shared" si="718"/>
        <v>199.92000000000002</v>
      </c>
    </row>
    <row r="2582" spans="1:34">
      <c r="A2582" s="16" t="s">
        <v>5239</v>
      </c>
      <c r="B2582" s="16" t="s">
        <v>515</v>
      </c>
      <c r="C2582" s="16" t="s">
        <v>5240</v>
      </c>
      <c r="D2582" s="19">
        <v>43374</v>
      </c>
      <c r="E2582" s="16" t="s">
        <v>111</v>
      </c>
      <c r="F2582" s="20">
        <v>5</v>
      </c>
      <c r="G2582" s="20">
        <v>0</v>
      </c>
      <c r="H2582" s="20">
        <v>1</v>
      </c>
      <c r="I2582" s="20">
        <v>1</v>
      </c>
      <c r="J2582" s="21">
        <f t="shared" si="706"/>
        <v>13</v>
      </c>
      <c r="K2582" s="22">
        <v>353</v>
      </c>
      <c r="L2582" s="19">
        <v>44804</v>
      </c>
      <c r="M2582" s="22">
        <v>276.51</v>
      </c>
      <c r="N2582" s="22">
        <v>76.489999999999995</v>
      </c>
      <c r="O2582" s="22">
        <f t="shared" si="707"/>
        <v>123.55</v>
      </c>
      <c r="P2582" s="22">
        <v>47.06</v>
      </c>
      <c r="Q2582" s="22">
        <f t="shared" si="708"/>
        <v>5.8825000000000003</v>
      </c>
      <c r="R2582" s="22">
        <f t="shared" si="709"/>
        <v>23.53</v>
      </c>
      <c r="S2582" s="22">
        <f t="shared" si="710"/>
        <v>52.959999999999994</v>
      </c>
      <c r="U2582" s="22">
        <v>123.55</v>
      </c>
      <c r="V2582" s="23">
        <v>5</v>
      </c>
      <c r="W2582" s="41">
        <v>5</v>
      </c>
      <c r="X2582" s="23">
        <f t="shared" si="711"/>
        <v>0</v>
      </c>
      <c r="Y2582" s="24">
        <f t="shared" si="712"/>
        <v>0</v>
      </c>
      <c r="Z2582" s="24">
        <f t="shared" si="713"/>
        <v>21</v>
      </c>
      <c r="AA2582" s="22">
        <f t="shared" si="714"/>
        <v>5.8833333333333329</v>
      </c>
      <c r="AB2582" s="22">
        <f t="shared" si="715"/>
        <v>70.599999999999994</v>
      </c>
      <c r="AC2582" s="22">
        <f t="shared" si="716"/>
        <v>52.95</v>
      </c>
      <c r="AD2582" s="22">
        <f t="shared" si="717"/>
        <v>-9.9999999999909051E-3</v>
      </c>
      <c r="AE2582" s="24"/>
      <c r="AF2582" s="4">
        <v>70.599999999999994</v>
      </c>
      <c r="AG2582" s="4">
        <v>0</v>
      </c>
      <c r="AH2582" s="4">
        <f t="shared" si="718"/>
        <v>70.599999999999994</v>
      </c>
    </row>
    <row r="2583" spans="1:34">
      <c r="A2583" s="16" t="s">
        <v>5241</v>
      </c>
      <c r="B2583" s="16" t="s">
        <v>515</v>
      </c>
      <c r="C2583" s="16" t="s">
        <v>5242</v>
      </c>
      <c r="D2583" s="19">
        <v>43405</v>
      </c>
      <c r="E2583" s="16" t="s">
        <v>111</v>
      </c>
      <c r="F2583" s="20">
        <v>5</v>
      </c>
      <c r="G2583" s="20">
        <v>0</v>
      </c>
      <c r="H2583" s="20">
        <v>1</v>
      </c>
      <c r="I2583" s="20">
        <v>2</v>
      </c>
      <c r="J2583" s="21">
        <f t="shared" si="706"/>
        <v>14</v>
      </c>
      <c r="K2583" s="22">
        <v>361.7</v>
      </c>
      <c r="L2583" s="19">
        <v>44804</v>
      </c>
      <c r="M2583" s="22">
        <v>277.3</v>
      </c>
      <c r="N2583" s="22">
        <v>84.4</v>
      </c>
      <c r="O2583" s="22">
        <f t="shared" si="707"/>
        <v>132.62</v>
      </c>
      <c r="P2583" s="22">
        <v>48.22</v>
      </c>
      <c r="Q2583" s="22">
        <f t="shared" si="708"/>
        <v>6.0274999999999999</v>
      </c>
      <c r="R2583" s="22">
        <f t="shared" si="709"/>
        <v>24.11</v>
      </c>
      <c r="S2583" s="22">
        <f t="shared" si="710"/>
        <v>60.290000000000006</v>
      </c>
      <c r="U2583" s="22">
        <v>132.62</v>
      </c>
      <c r="V2583" s="23">
        <v>5</v>
      </c>
      <c r="W2583" s="41">
        <v>5</v>
      </c>
      <c r="X2583" s="23">
        <f t="shared" si="711"/>
        <v>0</v>
      </c>
      <c r="Y2583" s="24">
        <f t="shared" si="712"/>
        <v>0</v>
      </c>
      <c r="Z2583" s="24">
        <f t="shared" si="713"/>
        <v>22</v>
      </c>
      <c r="AA2583" s="22">
        <f t="shared" si="714"/>
        <v>6.0281818181818183</v>
      </c>
      <c r="AB2583" s="22">
        <f t="shared" si="715"/>
        <v>72.338181818181823</v>
      </c>
      <c r="AC2583" s="22">
        <f t="shared" si="716"/>
        <v>60.281818181818181</v>
      </c>
      <c r="AD2583" s="22">
        <f t="shared" si="717"/>
        <v>-8.1818181818249514E-3</v>
      </c>
      <c r="AE2583" s="24"/>
      <c r="AF2583" s="4">
        <v>72.338181818181823</v>
      </c>
      <c r="AG2583" s="4">
        <v>0</v>
      </c>
      <c r="AH2583" s="4">
        <f t="shared" si="718"/>
        <v>72.338181818181823</v>
      </c>
    </row>
    <row r="2584" spans="1:34">
      <c r="A2584" s="16" t="s">
        <v>5243</v>
      </c>
      <c r="B2584" s="16" t="s">
        <v>515</v>
      </c>
      <c r="C2584" s="16" t="s">
        <v>5244</v>
      </c>
      <c r="D2584" s="19">
        <v>43466</v>
      </c>
      <c r="E2584" s="16" t="s">
        <v>111</v>
      </c>
      <c r="F2584" s="20">
        <v>5</v>
      </c>
      <c r="G2584" s="20">
        <v>0</v>
      </c>
      <c r="H2584" s="20">
        <v>1</v>
      </c>
      <c r="I2584" s="20">
        <v>4</v>
      </c>
      <c r="J2584" s="21">
        <f t="shared" si="706"/>
        <v>16</v>
      </c>
      <c r="K2584" s="22">
        <v>3237.35</v>
      </c>
      <c r="L2584" s="19">
        <v>44804</v>
      </c>
      <c r="M2584" s="22">
        <v>2374.0500000000002</v>
      </c>
      <c r="N2584" s="22">
        <v>863.3</v>
      </c>
      <c r="O2584" s="22">
        <f t="shared" si="707"/>
        <v>1294.94</v>
      </c>
      <c r="P2584" s="22">
        <v>431.64</v>
      </c>
      <c r="Q2584" s="22">
        <f t="shared" si="708"/>
        <v>53.954999999999998</v>
      </c>
      <c r="R2584" s="22">
        <f t="shared" si="709"/>
        <v>215.82</v>
      </c>
      <c r="S2584" s="22">
        <f t="shared" si="710"/>
        <v>647.48</v>
      </c>
      <c r="U2584" s="22">
        <v>1294.94</v>
      </c>
      <c r="V2584" s="23">
        <v>5</v>
      </c>
      <c r="W2584" s="41">
        <v>5</v>
      </c>
      <c r="X2584" s="23">
        <f t="shared" si="711"/>
        <v>0</v>
      </c>
      <c r="Y2584" s="24">
        <f t="shared" si="712"/>
        <v>0</v>
      </c>
      <c r="Z2584" s="24">
        <f t="shared" si="713"/>
        <v>24</v>
      </c>
      <c r="AA2584" s="22">
        <f t="shared" si="714"/>
        <v>53.955833333333338</v>
      </c>
      <c r="AB2584" s="22">
        <f t="shared" si="715"/>
        <v>647.47</v>
      </c>
      <c r="AC2584" s="22">
        <f t="shared" si="716"/>
        <v>647.47</v>
      </c>
      <c r="AD2584" s="22">
        <f t="shared" si="717"/>
        <v>-9.9999999999909051E-3</v>
      </c>
      <c r="AE2584" s="24"/>
      <c r="AF2584" s="4">
        <v>647.47</v>
      </c>
      <c r="AG2584" s="4">
        <v>0</v>
      </c>
      <c r="AH2584" s="4">
        <f t="shared" si="718"/>
        <v>647.47</v>
      </c>
    </row>
    <row r="2585" spans="1:34">
      <c r="A2585" s="16" t="s">
        <v>5245</v>
      </c>
      <c r="B2585" s="16" t="s">
        <v>515</v>
      </c>
      <c r="C2585" s="16" t="s">
        <v>5246</v>
      </c>
      <c r="D2585" s="19">
        <v>43556</v>
      </c>
      <c r="E2585" s="16" t="s">
        <v>111</v>
      </c>
      <c r="F2585" s="20">
        <v>5</v>
      </c>
      <c r="G2585" s="20">
        <v>0</v>
      </c>
      <c r="H2585" s="20">
        <v>1</v>
      </c>
      <c r="I2585" s="20">
        <v>7</v>
      </c>
      <c r="J2585" s="21">
        <f t="shared" si="706"/>
        <v>19</v>
      </c>
      <c r="K2585" s="22">
        <v>4149.01</v>
      </c>
      <c r="L2585" s="19">
        <v>44804</v>
      </c>
      <c r="M2585" s="22">
        <v>2835.15</v>
      </c>
      <c r="N2585" s="22">
        <v>1313.86</v>
      </c>
      <c r="O2585" s="22">
        <f t="shared" si="707"/>
        <v>1867.06</v>
      </c>
      <c r="P2585" s="22">
        <v>553.20000000000005</v>
      </c>
      <c r="Q2585" s="22">
        <f t="shared" si="708"/>
        <v>69.150000000000006</v>
      </c>
      <c r="R2585" s="22">
        <f t="shared" si="709"/>
        <v>276.60000000000002</v>
      </c>
      <c r="S2585" s="22">
        <f t="shared" si="710"/>
        <v>1037.2599999999998</v>
      </c>
      <c r="U2585" s="22">
        <v>1867.06</v>
      </c>
      <c r="V2585" s="23">
        <v>5</v>
      </c>
      <c r="W2585" s="41">
        <v>5</v>
      </c>
      <c r="X2585" s="23">
        <f t="shared" si="711"/>
        <v>0</v>
      </c>
      <c r="Y2585" s="24">
        <f t="shared" si="712"/>
        <v>0</v>
      </c>
      <c r="Z2585" s="24">
        <f t="shared" si="713"/>
        <v>27</v>
      </c>
      <c r="AA2585" s="22">
        <f t="shared" si="714"/>
        <v>69.150370370370368</v>
      </c>
      <c r="AB2585" s="22">
        <f t="shared" si="715"/>
        <v>829.80444444444447</v>
      </c>
      <c r="AC2585" s="22">
        <f t="shared" si="716"/>
        <v>1037.2555555555555</v>
      </c>
      <c r="AD2585" s="22">
        <f t="shared" si="717"/>
        <v>-4.4444444442888198E-3</v>
      </c>
      <c r="AE2585" s="24"/>
      <c r="AF2585" s="4">
        <v>829.80444444444447</v>
      </c>
      <c r="AG2585" s="4">
        <v>0</v>
      </c>
      <c r="AH2585" s="4">
        <f t="shared" si="718"/>
        <v>829.80444444444447</v>
      </c>
    </row>
    <row r="2586" spans="1:34">
      <c r="A2586" s="16" t="s">
        <v>5247</v>
      </c>
      <c r="B2586" s="16" t="s">
        <v>515</v>
      </c>
      <c r="C2586" s="16" t="s">
        <v>5246</v>
      </c>
      <c r="D2586" s="19">
        <v>43647</v>
      </c>
      <c r="E2586" s="16" t="s">
        <v>111</v>
      </c>
      <c r="F2586" s="20">
        <v>5</v>
      </c>
      <c r="G2586" s="20">
        <v>0</v>
      </c>
      <c r="H2586" s="20">
        <v>1</v>
      </c>
      <c r="I2586" s="20">
        <v>10</v>
      </c>
      <c r="J2586" s="21">
        <f t="shared" ref="J2586:J2593" si="719">(H2586*12)+I2586</f>
        <v>22</v>
      </c>
      <c r="K2586" s="22">
        <v>941.42</v>
      </c>
      <c r="L2586" s="19">
        <v>44804</v>
      </c>
      <c r="M2586" s="22">
        <v>596.22</v>
      </c>
      <c r="N2586" s="22">
        <v>345.2</v>
      </c>
      <c r="O2586" s="22">
        <f t="shared" ref="O2586:O2592" si="720">+N2586+P2586</f>
        <v>470.71999999999997</v>
      </c>
      <c r="P2586" s="22">
        <v>125.52</v>
      </c>
      <c r="Q2586" s="22">
        <f t="shared" ref="Q2586:Q2590" si="721">+P2586/8</f>
        <v>15.69</v>
      </c>
      <c r="R2586" s="22">
        <f t="shared" ref="R2586:R2592" si="722">+Q2586*4</f>
        <v>62.76</v>
      </c>
      <c r="S2586" s="22">
        <f t="shared" ref="S2586:S2592" si="723">+O2586-P2586-R2586</f>
        <v>282.44</v>
      </c>
      <c r="U2586" s="22">
        <v>470.71999999999997</v>
      </c>
      <c r="V2586" s="23">
        <v>5</v>
      </c>
      <c r="W2586" s="41">
        <v>5</v>
      </c>
      <c r="X2586" s="23">
        <f t="shared" ref="X2586:X2593" si="724">+V2586-W2586</f>
        <v>0</v>
      </c>
      <c r="Y2586" s="24">
        <f t="shared" ref="Y2586:Y2593" si="725">+X2586*12</f>
        <v>0</v>
      </c>
      <c r="Z2586" s="24">
        <f t="shared" ref="Z2586:Z2591" si="726">+J2586+Y2586+8</f>
        <v>30</v>
      </c>
      <c r="AA2586" s="22">
        <f t="shared" ref="AA2586:AA2590" si="727">+U2586/Z2586</f>
        <v>15.690666666666665</v>
      </c>
      <c r="AB2586" s="22">
        <f t="shared" ref="AB2586:AB2591" si="728">+AA2586*12</f>
        <v>188.28799999999998</v>
      </c>
      <c r="AC2586" s="22">
        <f t="shared" ref="AC2586:AC2591" si="729">+U2586-AB2586</f>
        <v>282.43200000000002</v>
      </c>
      <c r="AD2586" s="22">
        <f t="shared" ref="AD2586:AD2593" si="730">+AC2586-S2586</f>
        <v>-7.9999999999813554E-3</v>
      </c>
      <c r="AE2586" s="24"/>
      <c r="AF2586" s="4">
        <v>188.28799999999998</v>
      </c>
      <c r="AG2586" s="4">
        <v>0</v>
      </c>
      <c r="AH2586" s="4">
        <f t="shared" ref="AH2586:AH2593" si="731">+AF2586+AG2586</f>
        <v>188.28799999999998</v>
      </c>
    </row>
    <row r="2587" spans="1:34">
      <c r="A2587" s="16" t="s">
        <v>5248</v>
      </c>
      <c r="B2587" s="16" t="s">
        <v>515</v>
      </c>
      <c r="C2587" s="16" t="s">
        <v>5249</v>
      </c>
      <c r="D2587" s="19">
        <v>43922</v>
      </c>
      <c r="E2587" s="16" t="s">
        <v>111</v>
      </c>
      <c r="F2587" s="20">
        <v>5</v>
      </c>
      <c r="G2587" s="20">
        <v>0</v>
      </c>
      <c r="H2587" s="20">
        <v>2</v>
      </c>
      <c r="I2587" s="20">
        <v>7</v>
      </c>
      <c r="J2587" s="21">
        <f t="shared" si="719"/>
        <v>31</v>
      </c>
      <c r="K2587" s="22">
        <v>483.31</v>
      </c>
      <c r="L2587" s="19">
        <v>44804</v>
      </c>
      <c r="M2587" s="22">
        <v>233.6</v>
      </c>
      <c r="N2587" s="22">
        <v>249.71</v>
      </c>
      <c r="O2587" s="22">
        <f t="shared" si="720"/>
        <v>314.14999999999998</v>
      </c>
      <c r="P2587" s="22">
        <v>64.44</v>
      </c>
      <c r="Q2587" s="22">
        <f t="shared" si="721"/>
        <v>8.0549999999999997</v>
      </c>
      <c r="R2587" s="22">
        <f t="shared" si="722"/>
        <v>32.22</v>
      </c>
      <c r="S2587" s="22">
        <f t="shared" si="723"/>
        <v>217.48999999999998</v>
      </c>
      <c r="U2587" s="22">
        <v>314.14999999999998</v>
      </c>
      <c r="V2587" s="23">
        <v>5</v>
      </c>
      <c r="W2587" s="41">
        <v>5</v>
      </c>
      <c r="X2587" s="23">
        <f t="shared" si="724"/>
        <v>0</v>
      </c>
      <c r="Y2587" s="24">
        <f t="shared" si="725"/>
        <v>0</v>
      </c>
      <c r="Z2587" s="24">
        <f t="shared" si="726"/>
        <v>39</v>
      </c>
      <c r="AA2587" s="22">
        <f t="shared" si="727"/>
        <v>8.055128205128204</v>
      </c>
      <c r="AB2587" s="22">
        <f t="shared" si="728"/>
        <v>96.661538461538441</v>
      </c>
      <c r="AC2587" s="22">
        <f t="shared" si="729"/>
        <v>217.48846153846154</v>
      </c>
      <c r="AD2587" s="22">
        <f t="shared" si="730"/>
        <v>-1.5384615384448352E-3</v>
      </c>
      <c r="AE2587" s="24"/>
      <c r="AF2587" s="4">
        <v>96.661538461538441</v>
      </c>
      <c r="AG2587" s="4">
        <v>0</v>
      </c>
      <c r="AH2587" s="4">
        <f t="shared" si="731"/>
        <v>96.661538461538441</v>
      </c>
    </row>
    <row r="2588" spans="1:34">
      <c r="A2588" s="16" t="s">
        <v>5250</v>
      </c>
      <c r="B2588" s="16" t="s">
        <v>515</v>
      </c>
      <c r="C2588" s="16" t="s">
        <v>5238</v>
      </c>
      <c r="D2588" s="19">
        <v>44105</v>
      </c>
      <c r="E2588" s="16" t="s">
        <v>111</v>
      </c>
      <c r="F2588" s="20">
        <v>5</v>
      </c>
      <c r="G2588" s="20">
        <v>0</v>
      </c>
      <c r="H2588" s="20">
        <v>3</v>
      </c>
      <c r="I2588" s="20">
        <v>1</v>
      </c>
      <c r="J2588" s="21">
        <f t="shared" si="719"/>
        <v>37</v>
      </c>
      <c r="K2588" s="22">
        <v>119.95</v>
      </c>
      <c r="L2588" s="19">
        <v>44804</v>
      </c>
      <c r="M2588" s="22">
        <v>100.36</v>
      </c>
      <c r="N2588" s="22">
        <v>19.59</v>
      </c>
      <c r="O2588" s="22">
        <f t="shared" si="720"/>
        <v>35.58</v>
      </c>
      <c r="P2588" s="22">
        <v>15.99</v>
      </c>
      <c r="Q2588" s="22">
        <f t="shared" si="721"/>
        <v>1.99875</v>
      </c>
      <c r="R2588" s="22">
        <f t="shared" si="722"/>
        <v>7.9950000000000001</v>
      </c>
      <c r="S2588" s="22">
        <f t="shared" si="723"/>
        <v>11.594999999999995</v>
      </c>
      <c r="U2588" s="22">
        <v>35.58</v>
      </c>
      <c r="V2588" s="23">
        <v>5</v>
      </c>
      <c r="W2588" s="41">
        <v>5</v>
      </c>
      <c r="X2588" s="23">
        <f t="shared" si="724"/>
        <v>0</v>
      </c>
      <c r="Y2588" s="24">
        <f t="shared" si="725"/>
        <v>0</v>
      </c>
      <c r="Z2588" s="24">
        <f t="shared" si="726"/>
        <v>45</v>
      </c>
      <c r="AA2588" s="22">
        <v>2</v>
      </c>
      <c r="AB2588" s="22">
        <f t="shared" si="728"/>
        <v>24</v>
      </c>
      <c r="AC2588" s="22">
        <f t="shared" si="729"/>
        <v>11.579999999999998</v>
      </c>
      <c r="AD2588" s="22">
        <f t="shared" si="730"/>
        <v>-1.4999999999997016E-2</v>
      </c>
      <c r="AE2588" s="24"/>
      <c r="AF2588" s="4">
        <v>24</v>
      </c>
      <c r="AG2588" s="4">
        <v>0</v>
      </c>
      <c r="AH2588" s="4">
        <f t="shared" si="731"/>
        <v>24</v>
      </c>
    </row>
    <row r="2589" spans="1:34">
      <c r="A2589" s="16" t="s">
        <v>5251</v>
      </c>
      <c r="B2589" s="16" t="s">
        <v>515</v>
      </c>
      <c r="C2589" s="16" t="s">
        <v>5252</v>
      </c>
      <c r="D2589" s="19">
        <v>44197</v>
      </c>
      <c r="E2589" s="16" t="s">
        <v>111</v>
      </c>
      <c r="F2589" s="20">
        <v>5</v>
      </c>
      <c r="G2589" s="20">
        <v>0</v>
      </c>
      <c r="H2589" s="20">
        <v>3</v>
      </c>
      <c r="I2589" s="20">
        <v>4</v>
      </c>
      <c r="J2589" s="21">
        <f t="shared" si="719"/>
        <v>40</v>
      </c>
      <c r="K2589" s="22">
        <v>104.52</v>
      </c>
      <c r="L2589" s="19">
        <v>44804</v>
      </c>
      <c r="M2589" s="22">
        <v>34.83</v>
      </c>
      <c r="N2589" s="22">
        <v>69.69</v>
      </c>
      <c r="O2589" s="22">
        <f t="shared" si="720"/>
        <v>83.62</v>
      </c>
      <c r="P2589" s="22">
        <v>13.93</v>
      </c>
      <c r="Q2589" s="22">
        <f t="shared" si="721"/>
        <v>1.74125</v>
      </c>
      <c r="R2589" s="22">
        <f t="shared" si="722"/>
        <v>6.9649999999999999</v>
      </c>
      <c r="S2589" s="22">
        <f t="shared" si="723"/>
        <v>62.724999999999994</v>
      </c>
      <c r="U2589" s="22">
        <v>83.62</v>
      </c>
      <c r="V2589" s="23">
        <v>5</v>
      </c>
      <c r="W2589" s="41">
        <v>5</v>
      </c>
      <c r="X2589" s="23">
        <f t="shared" si="724"/>
        <v>0</v>
      </c>
      <c r="Y2589" s="24">
        <f t="shared" si="725"/>
        <v>0</v>
      </c>
      <c r="Z2589" s="24">
        <f t="shared" si="726"/>
        <v>48</v>
      </c>
      <c r="AA2589" s="22">
        <f t="shared" si="727"/>
        <v>1.7420833333333334</v>
      </c>
      <c r="AB2589" s="22">
        <f t="shared" si="728"/>
        <v>20.905000000000001</v>
      </c>
      <c r="AC2589" s="22">
        <f t="shared" si="729"/>
        <v>62.715000000000003</v>
      </c>
      <c r="AD2589" s="22">
        <f t="shared" si="730"/>
        <v>-9.9999999999909051E-3</v>
      </c>
      <c r="AE2589" s="24"/>
      <c r="AF2589" s="4">
        <v>20.905000000000001</v>
      </c>
      <c r="AG2589" s="4">
        <v>0</v>
      </c>
      <c r="AH2589" s="4">
        <f t="shared" si="731"/>
        <v>20.905000000000001</v>
      </c>
    </row>
    <row r="2590" spans="1:34">
      <c r="A2590" s="16" t="s">
        <v>5253</v>
      </c>
      <c r="B2590" s="16" t="s">
        <v>515</v>
      </c>
      <c r="C2590" s="16" t="s">
        <v>5254</v>
      </c>
      <c r="D2590" s="19">
        <v>44287</v>
      </c>
      <c r="E2590" s="16" t="s">
        <v>111</v>
      </c>
      <c r="F2590" s="20">
        <v>5</v>
      </c>
      <c r="G2590" s="20">
        <v>0</v>
      </c>
      <c r="H2590" s="20">
        <v>3</v>
      </c>
      <c r="I2590" s="20">
        <v>7</v>
      </c>
      <c r="J2590" s="21">
        <f t="shared" si="719"/>
        <v>43</v>
      </c>
      <c r="K2590" s="22">
        <v>864.72</v>
      </c>
      <c r="L2590" s="19">
        <v>44804</v>
      </c>
      <c r="M2590" s="22">
        <v>248.33</v>
      </c>
      <c r="N2590" s="22">
        <v>616.39</v>
      </c>
      <c r="O2590" s="22">
        <f t="shared" si="720"/>
        <v>732.01</v>
      </c>
      <c r="P2590" s="22">
        <v>115.62</v>
      </c>
      <c r="Q2590" s="22">
        <f t="shared" si="721"/>
        <v>14.452500000000001</v>
      </c>
      <c r="R2590" s="22">
        <f t="shared" si="722"/>
        <v>57.81</v>
      </c>
      <c r="S2590" s="22">
        <f t="shared" si="723"/>
        <v>558.57999999999993</v>
      </c>
      <c r="U2590" s="22">
        <v>732.01</v>
      </c>
      <c r="V2590" s="23">
        <v>5</v>
      </c>
      <c r="W2590" s="41">
        <v>5</v>
      </c>
      <c r="X2590" s="23">
        <f t="shared" si="724"/>
        <v>0</v>
      </c>
      <c r="Y2590" s="24">
        <f t="shared" si="725"/>
        <v>0</v>
      </c>
      <c r="Z2590" s="24">
        <f t="shared" si="726"/>
        <v>51</v>
      </c>
      <c r="AA2590" s="22">
        <f t="shared" si="727"/>
        <v>14.353137254901961</v>
      </c>
      <c r="AB2590" s="22">
        <f t="shared" si="728"/>
        <v>172.23764705882354</v>
      </c>
      <c r="AC2590" s="22">
        <f t="shared" si="729"/>
        <v>559.77235294117645</v>
      </c>
      <c r="AD2590" s="22">
        <f t="shared" si="730"/>
        <v>1.192352941176523</v>
      </c>
      <c r="AE2590" s="24"/>
      <c r="AF2590" s="4">
        <v>172.23764705882354</v>
      </c>
      <c r="AG2590" s="4">
        <v>0</v>
      </c>
      <c r="AH2590" s="4">
        <f t="shared" si="731"/>
        <v>172.23764705882354</v>
      </c>
    </row>
    <row r="2591" spans="1:34">
      <c r="A2591" s="16" t="s">
        <v>5255</v>
      </c>
      <c r="B2591" s="16" t="s">
        <v>515</v>
      </c>
      <c r="C2591" s="16" t="s">
        <v>5256</v>
      </c>
      <c r="D2591" s="19">
        <v>44562</v>
      </c>
      <c r="E2591" s="16" t="s">
        <v>111</v>
      </c>
      <c r="F2591" s="20">
        <v>5</v>
      </c>
      <c r="G2591" s="20">
        <v>0</v>
      </c>
      <c r="H2591" s="20">
        <v>4</v>
      </c>
      <c r="I2591" s="20">
        <v>4</v>
      </c>
      <c r="J2591" s="21">
        <f t="shared" si="719"/>
        <v>52</v>
      </c>
      <c r="K2591" s="22">
        <v>1172.5</v>
      </c>
      <c r="L2591" s="19">
        <v>44804</v>
      </c>
      <c r="M2591" s="22">
        <v>103.57</v>
      </c>
      <c r="N2591" s="22">
        <v>1068.93</v>
      </c>
      <c r="O2591" s="22">
        <f t="shared" si="720"/>
        <v>1172.5</v>
      </c>
      <c r="P2591" s="22">
        <v>103.57</v>
      </c>
      <c r="Q2591" s="22">
        <v>19.55</v>
      </c>
      <c r="R2591" s="22">
        <f t="shared" si="722"/>
        <v>78.2</v>
      </c>
      <c r="S2591" s="22">
        <f t="shared" si="723"/>
        <v>990.73</v>
      </c>
      <c r="U2591" s="22">
        <v>1172.5</v>
      </c>
      <c r="V2591" s="23">
        <v>5</v>
      </c>
      <c r="W2591" s="41">
        <v>5</v>
      </c>
      <c r="X2591" s="23">
        <f t="shared" si="724"/>
        <v>0</v>
      </c>
      <c r="Y2591" s="24">
        <f t="shared" si="725"/>
        <v>0</v>
      </c>
      <c r="Z2591" s="24">
        <f t="shared" si="726"/>
        <v>60</v>
      </c>
      <c r="AA2591" s="22">
        <v>19.55</v>
      </c>
      <c r="AB2591" s="22">
        <f t="shared" si="728"/>
        <v>234.60000000000002</v>
      </c>
      <c r="AC2591" s="22">
        <f t="shared" si="729"/>
        <v>937.9</v>
      </c>
      <c r="AD2591" s="22">
        <f>+AC2591-S2591</f>
        <v>-52.830000000000041</v>
      </c>
      <c r="AE2591" s="24"/>
      <c r="AF2591" s="4">
        <v>234.60000000000002</v>
      </c>
      <c r="AG2591" s="4">
        <v>0</v>
      </c>
      <c r="AH2591" s="4">
        <f t="shared" si="731"/>
        <v>234.60000000000002</v>
      </c>
    </row>
    <row r="2592" spans="1:34">
      <c r="A2592" s="16" t="s">
        <v>5257</v>
      </c>
      <c r="B2592" s="16" t="s">
        <v>515</v>
      </c>
      <c r="C2592" s="16" t="s">
        <v>5258</v>
      </c>
      <c r="D2592" s="19">
        <v>44652</v>
      </c>
      <c r="E2592" s="16" t="s">
        <v>111</v>
      </c>
      <c r="F2592" s="20">
        <v>5</v>
      </c>
      <c r="G2592" s="20">
        <v>0</v>
      </c>
      <c r="H2592" s="20">
        <v>4</v>
      </c>
      <c r="I2592" s="20">
        <v>7</v>
      </c>
      <c r="J2592" s="21">
        <f t="shared" si="719"/>
        <v>55</v>
      </c>
      <c r="K2592" s="22">
        <v>804.61</v>
      </c>
      <c r="L2592" s="19">
        <v>44804</v>
      </c>
      <c r="M2592" s="22">
        <v>67.05</v>
      </c>
      <c r="N2592" s="22">
        <v>737.56</v>
      </c>
      <c r="O2592" s="22">
        <f t="shared" si="720"/>
        <v>804.6099999999999</v>
      </c>
      <c r="P2592" s="22">
        <v>67.05</v>
      </c>
      <c r="Q2592" s="22">
        <f>+P2592/5</f>
        <v>13.41</v>
      </c>
      <c r="R2592" s="22">
        <f t="shared" si="722"/>
        <v>53.64</v>
      </c>
      <c r="S2592" s="22">
        <f t="shared" si="723"/>
        <v>683.92</v>
      </c>
      <c r="U2592" s="22">
        <v>804.6099999999999</v>
      </c>
      <c r="V2592" s="23">
        <v>5</v>
      </c>
      <c r="W2592" s="41">
        <v>5</v>
      </c>
      <c r="X2592" s="23">
        <f t="shared" si="724"/>
        <v>0</v>
      </c>
      <c r="Y2592" s="24">
        <f t="shared" si="725"/>
        <v>0</v>
      </c>
      <c r="Z2592" s="24">
        <f t="shared" ref="Z2592:Z2593" si="732">+V2592*12</f>
        <v>60</v>
      </c>
      <c r="AA2592" s="22">
        <f t="shared" ref="AA2592:AA2593" si="733">+U2592/Z2592</f>
        <v>13.410166666666665</v>
      </c>
      <c r="AB2592" s="22">
        <f>+AA2592*9</f>
        <v>120.69149999999999</v>
      </c>
      <c r="AC2592" s="22">
        <f>+U2592-AB2592</f>
        <v>683.91849999999988</v>
      </c>
      <c r="AD2592" s="22">
        <f t="shared" ref="AD2592" si="734">+AC2592-S2592</f>
        <v>-1.5000000000782165E-3</v>
      </c>
      <c r="AE2592" s="24"/>
      <c r="AF2592" s="4">
        <v>120.69149999999999</v>
      </c>
      <c r="AG2592" s="4">
        <v>0</v>
      </c>
      <c r="AH2592" s="4">
        <f t="shared" si="731"/>
        <v>120.69149999999999</v>
      </c>
    </row>
    <row r="2593" spans="1:34">
      <c r="A2593" s="37" t="s">
        <v>5259</v>
      </c>
      <c r="B2593" s="37" t="s">
        <v>515</v>
      </c>
      <c r="C2593" s="37" t="s">
        <v>5260</v>
      </c>
      <c r="D2593" s="38">
        <v>44927</v>
      </c>
      <c r="E2593" s="37" t="s">
        <v>111</v>
      </c>
      <c r="F2593" s="20">
        <v>5</v>
      </c>
      <c r="G2593" s="20">
        <v>0</v>
      </c>
      <c r="H2593" s="20">
        <v>5</v>
      </c>
      <c r="I2593" s="20">
        <v>0</v>
      </c>
      <c r="J2593" s="21">
        <f t="shared" si="719"/>
        <v>60</v>
      </c>
      <c r="K2593" s="40">
        <v>1320.23</v>
      </c>
      <c r="L2593" s="19"/>
      <c r="M2593" s="22"/>
      <c r="N2593" s="22"/>
      <c r="O2593" s="22"/>
      <c r="P2593" s="22"/>
      <c r="Q2593" s="22"/>
      <c r="R2593" s="22"/>
      <c r="S2593" s="40">
        <v>1320.23</v>
      </c>
      <c r="U2593" s="22"/>
      <c r="V2593" s="23">
        <v>5</v>
      </c>
      <c r="W2593" s="41">
        <v>5</v>
      </c>
      <c r="X2593" s="23">
        <f t="shared" si="724"/>
        <v>0</v>
      </c>
      <c r="Y2593" s="24">
        <f t="shared" si="725"/>
        <v>0</v>
      </c>
      <c r="Z2593" s="24">
        <f t="shared" si="732"/>
        <v>60</v>
      </c>
      <c r="AA2593" s="22">
        <f t="shared" si="733"/>
        <v>0</v>
      </c>
      <c r="AB2593" s="22">
        <f>+AA2593*9</f>
        <v>0</v>
      </c>
      <c r="AC2593" s="40">
        <v>1320.23</v>
      </c>
      <c r="AD2593" s="22">
        <f t="shared" si="730"/>
        <v>0</v>
      </c>
      <c r="AE2593" s="24"/>
      <c r="AF2593" s="4">
        <v>0</v>
      </c>
      <c r="AG2593" s="4">
        <v>0</v>
      </c>
      <c r="AH2593" s="4">
        <f t="shared" si="731"/>
        <v>0</v>
      </c>
    </row>
    <row r="2594" spans="1:34">
      <c r="A2594" s="16" t="s">
        <v>5071</v>
      </c>
      <c r="K2594" s="35">
        <f>SUM(K2522:K2593)</f>
        <v>58603.03</v>
      </c>
      <c r="M2594" s="22">
        <v>50833.599999999999</v>
      </c>
      <c r="N2594" s="22">
        <v>6449.2</v>
      </c>
      <c r="O2594" s="4">
        <f>SUM(O2522:O2593)</f>
        <v>9213.130000000001</v>
      </c>
      <c r="P2594" s="4">
        <f>SUM(P2522:P2593)</f>
        <v>2763.9300000000003</v>
      </c>
      <c r="Q2594" s="4">
        <f>SUM(Q2522:Q2593)</f>
        <v>357.12375000000003</v>
      </c>
      <c r="R2594" s="4">
        <f>SUM(R2522:R2593)</f>
        <v>1428.4950000000001</v>
      </c>
      <c r="S2594" s="36">
        <f>SUM(S2522:S2593)</f>
        <v>6340.9349999999995</v>
      </c>
      <c r="U2594" s="4">
        <v>9213.130000000001</v>
      </c>
      <c r="W2594" s="42"/>
      <c r="X2594" s="3"/>
      <c r="Y2594" s="3"/>
      <c r="Z2594" s="3"/>
      <c r="AA2594" s="4">
        <f>SUM(AA2522:AA2593)</f>
        <v>357.0330676485824</v>
      </c>
      <c r="AB2594" s="4">
        <f>SUM(AB2522:AB2593)</f>
        <v>4244.1663117829885</v>
      </c>
      <c r="AC2594" s="4">
        <f>SUM(AC2522:AC2593)</f>
        <v>6289.1936882170121</v>
      </c>
      <c r="AD2594" s="4">
        <f>SUM(AD2522:AD2593)</f>
        <v>-51.741311782988149</v>
      </c>
      <c r="AE2594" s="3"/>
      <c r="AF2594" s="4">
        <f>SUM(AF2522:AF2593)-1</f>
        <v>4243.1663117829885</v>
      </c>
      <c r="AG2594" s="4">
        <f t="shared" ref="AG2594" si="735">SUM(AG2522:AG2593)</f>
        <v>0</v>
      </c>
      <c r="AH2594" s="4">
        <f>SUM(AH2522:AH2593)-1</f>
        <v>4243.1663117829885</v>
      </c>
    </row>
    <row r="2595" spans="1:34">
      <c r="A2595" s="16" t="s">
        <v>69</v>
      </c>
      <c r="K2595" s="22">
        <v>0</v>
      </c>
      <c r="M2595" s="22">
        <v>0</v>
      </c>
      <c r="N2595" s="22">
        <v>0</v>
      </c>
      <c r="W2595" s="42"/>
      <c r="X2595" s="3"/>
      <c r="Y2595" s="3"/>
      <c r="Z2595" s="3"/>
      <c r="AB2595" s="4"/>
      <c r="AC2595" s="4"/>
      <c r="AD2595" s="4"/>
      <c r="AE2595" s="3"/>
      <c r="AF2595" s="4"/>
      <c r="AG2595" s="4"/>
      <c r="AH2595" s="4"/>
    </row>
    <row r="2596" spans="1:34">
      <c r="A2596" s="16" t="s">
        <v>70</v>
      </c>
      <c r="W2596" s="42"/>
      <c r="X2596" s="3"/>
      <c r="Y2596" s="3"/>
      <c r="Z2596" s="3"/>
      <c r="AB2596" s="4"/>
      <c r="AC2596" s="4"/>
      <c r="AD2596" s="4"/>
      <c r="AE2596" s="3"/>
      <c r="AF2596" s="4"/>
      <c r="AG2596" s="4"/>
      <c r="AH2596" s="4"/>
    </row>
    <row r="2597" spans="1:34">
      <c r="A2597" s="16" t="s">
        <v>71</v>
      </c>
      <c r="K2597" s="22">
        <f>+K2594</f>
        <v>58603.03</v>
      </c>
      <c r="M2597" s="22">
        <v>50833.599999999999</v>
      </c>
      <c r="N2597" s="22">
        <v>6449.2</v>
      </c>
      <c r="W2597" s="42"/>
      <c r="X2597" s="3"/>
      <c r="Y2597" s="3"/>
      <c r="Z2597" s="3"/>
      <c r="AB2597" s="4"/>
      <c r="AC2597" s="4"/>
      <c r="AD2597" s="4"/>
      <c r="AE2597" s="3"/>
      <c r="AF2597" s="4"/>
      <c r="AG2597" s="4"/>
      <c r="AH2597" s="4"/>
    </row>
    <row r="2598" spans="1:34">
      <c r="A2598" s="16" t="s">
        <v>5261</v>
      </c>
      <c r="W2598" s="42"/>
      <c r="X2598" s="3"/>
      <c r="Y2598" s="3"/>
      <c r="Z2598" s="3"/>
      <c r="AB2598" s="4"/>
      <c r="AC2598" s="4"/>
      <c r="AD2598" s="4"/>
      <c r="AE2598" s="3"/>
      <c r="AF2598" s="4"/>
      <c r="AG2598" s="4"/>
      <c r="AH2598" s="4"/>
    </row>
    <row r="2599" spans="1:34">
      <c r="A2599" s="16" t="s">
        <v>73</v>
      </c>
      <c r="W2599" s="42"/>
      <c r="X2599" s="3"/>
      <c r="Y2599" s="3"/>
      <c r="Z2599" s="3"/>
      <c r="AB2599" s="4"/>
      <c r="AC2599" s="4"/>
      <c r="AD2599" s="4"/>
      <c r="AE2599" s="3"/>
      <c r="AF2599" s="4"/>
      <c r="AG2599" s="4"/>
      <c r="AH2599" s="4"/>
    </row>
    <row r="2600" spans="1:34">
      <c r="A2600" s="16" t="s">
        <v>5262</v>
      </c>
      <c r="W2600" s="42"/>
      <c r="X2600" s="3"/>
      <c r="Y2600" s="3"/>
      <c r="Z2600" s="3"/>
      <c r="AB2600" s="4"/>
      <c r="AC2600" s="4"/>
      <c r="AD2600" s="4"/>
      <c r="AE2600" s="3"/>
      <c r="AF2600" s="4"/>
      <c r="AG2600" s="4"/>
      <c r="AH2600" s="4"/>
    </row>
    <row r="2601" spans="1:34">
      <c r="A2601" s="16" t="s">
        <v>5263</v>
      </c>
      <c r="B2601" s="16" t="s">
        <v>5264</v>
      </c>
      <c r="C2601" s="16" t="s">
        <v>5265</v>
      </c>
      <c r="D2601" s="19">
        <v>31594</v>
      </c>
      <c r="E2601" s="16" t="s">
        <v>111</v>
      </c>
      <c r="F2601" s="20">
        <v>10</v>
      </c>
      <c r="G2601" s="20">
        <v>0</v>
      </c>
      <c r="H2601" s="20">
        <v>0</v>
      </c>
      <c r="I2601" s="20">
        <v>0</v>
      </c>
      <c r="J2601" s="21">
        <f t="shared" ref="J2601:J2657" si="736">(H2601*12)+I2601</f>
        <v>0</v>
      </c>
      <c r="K2601" s="22">
        <v>1343.39</v>
      </c>
      <c r="L2601" s="19">
        <v>44804</v>
      </c>
      <c r="M2601" s="22">
        <v>1343.39</v>
      </c>
      <c r="N2601" s="22">
        <v>0</v>
      </c>
      <c r="O2601" s="22">
        <f t="shared" ref="O2601:O2657" si="737">+N2601+P2601</f>
        <v>0</v>
      </c>
      <c r="P2601" s="22">
        <v>0</v>
      </c>
      <c r="Q2601" s="22">
        <f t="shared" ref="Q2601:Q2657" si="738">+P2601/8</f>
        <v>0</v>
      </c>
      <c r="R2601" s="22">
        <f t="shared" ref="R2601:R2657" si="739">+Q2601*4</f>
        <v>0</v>
      </c>
      <c r="S2601" s="22">
        <f t="shared" ref="S2601:S2657" si="740">+O2601-P2601-R2601</f>
        <v>0</v>
      </c>
      <c r="U2601" s="22">
        <v>0</v>
      </c>
      <c r="V2601" s="23">
        <v>10</v>
      </c>
      <c r="W2601" s="41">
        <v>10</v>
      </c>
      <c r="X2601" s="23">
        <f t="shared" ref="X2601:X2657" si="741">+V2601-W2601</f>
        <v>0</v>
      </c>
      <c r="Y2601" s="24">
        <f t="shared" ref="Y2601:Y2657" si="742">+X2601*12</f>
        <v>0</v>
      </c>
      <c r="Z2601" s="24">
        <v>0</v>
      </c>
      <c r="AA2601" s="22">
        <v>0</v>
      </c>
      <c r="AB2601" s="22">
        <f t="shared" ref="AB2601:AB2657" si="743">+AA2601*12</f>
        <v>0</v>
      </c>
      <c r="AC2601" s="22">
        <f t="shared" ref="AC2601:AC2657" si="744">+U2601-AB2601</f>
        <v>0</v>
      </c>
      <c r="AD2601" s="22">
        <f t="shared" ref="AD2601:AD2657" si="745">+AC2601-S2601</f>
        <v>0</v>
      </c>
      <c r="AE2601" s="24"/>
      <c r="AF2601" s="4">
        <v>0</v>
      </c>
      <c r="AG2601" s="4">
        <v>0</v>
      </c>
      <c r="AH2601" s="4">
        <f t="shared" ref="AH2601:AH2657" si="746">+AF2601+AG2601</f>
        <v>0</v>
      </c>
    </row>
    <row r="2602" spans="1:34">
      <c r="A2602" s="16" t="s">
        <v>5266</v>
      </c>
      <c r="B2602" s="16" t="s">
        <v>5267</v>
      </c>
      <c r="C2602" s="16" t="s">
        <v>5268</v>
      </c>
      <c r="D2602" s="19">
        <v>33238</v>
      </c>
      <c r="E2602" s="16" t="s">
        <v>111</v>
      </c>
      <c r="F2602" s="20">
        <v>10</v>
      </c>
      <c r="G2602" s="20">
        <v>0</v>
      </c>
      <c r="H2602" s="20">
        <v>0</v>
      </c>
      <c r="I2602" s="20">
        <v>0</v>
      </c>
      <c r="J2602" s="21">
        <f t="shared" si="736"/>
        <v>0</v>
      </c>
      <c r="K2602" s="22">
        <v>1738.51</v>
      </c>
      <c r="L2602" s="19">
        <v>44804</v>
      </c>
      <c r="M2602" s="22">
        <v>1738.51</v>
      </c>
      <c r="N2602" s="22">
        <v>0</v>
      </c>
      <c r="O2602" s="22">
        <f t="shared" si="737"/>
        <v>0</v>
      </c>
      <c r="P2602" s="22">
        <v>0</v>
      </c>
      <c r="Q2602" s="22">
        <f t="shared" si="738"/>
        <v>0</v>
      </c>
      <c r="R2602" s="22">
        <f t="shared" si="739"/>
        <v>0</v>
      </c>
      <c r="S2602" s="22">
        <f t="shared" si="740"/>
        <v>0</v>
      </c>
      <c r="U2602" s="22">
        <v>0</v>
      </c>
      <c r="V2602" s="23">
        <v>10</v>
      </c>
      <c r="W2602" s="41">
        <v>10</v>
      </c>
      <c r="X2602" s="23">
        <f t="shared" si="741"/>
        <v>0</v>
      </c>
      <c r="Y2602" s="24">
        <f t="shared" si="742"/>
        <v>0</v>
      </c>
      <c r="Z2602" s="24">
        <v>0</v>
      </c>
      <c r="AA2602" s="22">
        <v>0</v>
      </c>
      <c r="AB2602" s="22">
        <f t="shared" si="743"/>
        <v>0</v>
      </c>
      <c r="AC2602" s="22">
        <f t="shared" si="744"/>
        <v>0</v>
      </c>
      <c r="AD2602" s="22">
        <f t="shared" si="745"/>
        <v>0</v>
      </c>
      <c r="AE2602" s="24"/>
      <c r="AF2602" s="4">
        <v>0</v>
      </c>
      <c r="AG2602" s="4">
        <v>0</v>
      </c>
      <c r="AH2602" s="4">
        <f t="shared" si="746"/>
        <v>0</v>
      </c>
    </row>
    <row r="2603" spans="1:34">
      <c r="A2603" s="16" t="s">
        <v>5269</v>
      </c>
      <c r="B2603" s="16" t="s">
        <v>5270</v>
      </c>
      <c r="C2603" s="16" t="s">
        <v>5271</v>
      </c>
      <c r="D2603" s="19">
        <v>34150</v>
      </c>
      <c r="E2603" s="16" t="s">
        <v>111</v>
      </c>
      <c r="F2603" s="20">
        <v>10</v>
      </c>
      <c r="G2603" s="20">
        <v>0</v>
      </c>
      <c r="H2603" s="20">
        <v>0</v>
      </c>
      <c r="I2603" s="20">
        <v>0</v>
      </c>
      <c r="J2603" s="21">
        <f t="shared" si="736"/>
        <v>0</v>
      </c>
      <c r="K2603" s="22">
        <v>121.6</v>
      </c>
      <c r="L2603" s="19">
        <v>44804</v>
      </c>
      <c r="M2603" s="22">
        <v>115.52</v>
      </c>
      <c r="N2603" s="22">
        <v>6.08</v>
      </c>
      <c r="O2603" s="22">
        <f t="shared" si="737"/>
        <v>6.08</v>
      </c>
      <c r="P2603" s="22">
        <v>0</v>
      </c>
      <c r="Q2603" s="22">
        <f t="shared" si="738"/>
        <v>0</v>
      </c>
      <c r="R2603" s="22">
        <f t="shared" si="739"/>
        <v>0</v>
      </c>
      <c r="S2603" s="22">
        <f t="shared" si="740"/>
        <v>6.08</v>
      </c>
      <c r="U2603" s="22">
        <v>6.08</v>
      </c>
      <c r="V2603" s="23">
        <v>10</v>
      </c>
      <c r="W2603" s="41">
        <v>10</v>
      </c>
      <c r="X2603" s="23">
        <f t="shared" si="741"/>
        <v>0</v>
      </c>
      <c r="Y2603" s="24">
        <f t="shared" si="742"/>
        <v>0</v>
      </c>
      <c r="Z2603" s="24">
        <v>0</v>
      </c>
      <c r="AA2603" s="22">
        <v>0</v>
      </c>
      <c r="AB2603" s="22">
        <f t="shared" si="743"/>
        <v>0</v>
      </c>
      <c r="AC2603" s="22">
        <f t="shared" si="744"/>
        <v>6.08</v>
      </c>
      <c r="AD2603" s="22">
        <f t="shared" si="745"/>
        <v>0</v>
      </c>
      <c r="AE2603" s="24"/>
      <c r="AF2603" s="4">
        <v>0</v>
      </c>
      <c r="AG2603" s="4">
        <v>0</v>
      </c>
      <c r="AH2603" s="4">
        <f t="shared" si="746"/>
        <v>0</v>
      </c>
    </row>
    <row r="2604" spans="1:34">
      <c r="A2604" s="16" t="s">
        <v>5272</v>
      </c>
      <c r="B2604" s="16" t="s">
        <v>5273</v>
      </c>
      <c r="C2604" s="16" t="s">
        <v>5274</v>
      </c>
      <c r="D2604" s="19">
        <v>34150</v>
      </c>
      <c r="E2604" s="16" t="s">
        <v>111</v>
      </c>
      <c r="F2604" s="20">
        <v>10</v>
      </c>
      <c r="G2604" s="20">
        <v>0</v>
      </c>
      <c r="H2604" s="20">
        <v>0</v>
      </c>
      <c r="I2604" s="20">
        <v>0</v>
      </c>
      <c r="J2604" s="21">
        <f t="shared" si="736"/>
        <v>0</v>
      </c>
      <c r="K2604" s="22">
        <v>309.57</v>
      </c>
      <c r="L2604" s="19">
        <v>44804</v>
      </c>
      <c r="M2604" s="22">
        <v>294.10000000000002</v>
      </c>
      <c r="N2604" s="22">
        <v>15.47</v>
      </c>
      <c r="O2604" s="22">
        <f t="shared" si="737"/>
        <v>15.47</v>
      </c>
      <c r="P2604" s="22">
        <v>0</v>
      </c>
      <c r="Q2604" s="22">
        <f t="shared" si="738"/>
        <v>0</v>
      </c>
      <c r="R2604" s="22">
        <f t="shared" si="739"/>
        <v>0</v>
      </c>
      <c r="S2604" s="22">
        <f t="shared" si="740"/>
        <v>15.47</v>
      </c>
      <c r="U2604" s="22">
        <v>15.47</v>
      </c>
      <c r="V2604" s="23">
        <v>10</v>
      </c>
      <c r="W2604" s="41">
        <v>10</v>
      </c>
      <c r="X2604" s="23">
        <f t="shared" si="741"/>
        <v>0</v>
      </c>
      <c r="Y2604" s="24">
        <f t="shared" si="742"/>
        <v>0</v>
      </c>
      <c r="Z2604" s="24">
        <v>0</v>
      </c>
      <c r="AA2604" s="22">
        <v>0</v>
      </c>
      <c r="AB2604" s="22">
        <f t="shared" si="743"/>
        <v>0</v>
      </c>
      <c r="AC2604" s="22">
        <f t="shared" si="744"/>
        <v>15.47</v>
      </c>
      <c r="AD2604" s="22">
        <f t="shared" si="745"/>
        <v>0</v>
      </c>
      <c r="AE2604" s="24"/>
      <c r="AF2604" s="4">
        <v>0</v>
      </c>
      <c r="AG2604" s="4">
        <v>0</v>
      </c>
      <c r="AH2604" s="4">
        <f t="shared" si="746"/>
        <v>0</v>
      </c>
    </row>
    <row r="2605" spans="1:34">
      <c r="A2605" s="16" t="s">
        <v>5275</v>
      </c>
      <c r="B2605" s="16" t="s">
        <v>5276</v>
      </c>
      <c r="C2605" s="16" t="s">
        <v>5277</v>
      </c>
      <c r="D2605" s="19">
        <v>34150</v>
      </c>
      <c r="E2605" s="16" t="s">
        <v>111</v>
      </c>
      <c r="F2605" s="20">
        <v>10</v>
      </c>
      <c r="G2605" s="20">
        <v>0</v>
      </c>
      <c r="H2605" s="20">
        <v>0</v>
      </c>
      <c r="I2605" s="20">
        <v>0</v>
      </c>
      <c r="J2605" s="21">
        <f t="shared" si="736"/>
        <v>0</v>
      </c>
      <c r="K2605" s="22">
        <v>83.95</v>
      </c>
      <c r="L2605" s="19">
        <v>44804</v>
      </c>
      <c r="M2605" s="22">
        <v>79.77</v>
      </c>
      <c r="N2605" s="22">
        <v>4.18</v>
      </c>
      <c r="O2605" s="22">
        <f t="shared" si="737"/>
        <v>4.18</v>
      </c>
      <c r="P2605" s="22">
        <v>0</v>
      </c>
      <c r="Q2605" s="22">
        <f t="shared" si="738"/>
        <v>0</v>
      </c>
      <c r="R2605" s="22">
        <f t="shared" si="739"/>
        <v>0</v>
      </c>
      <c r="S2605" s="22">
        <f t="shared" si="740"/>
        <v>4.18</v>
      </c>
      <c r="U2605" s="22">
        <v>4.18</v>
      </c>
      <c r="V2605" s="23">
        <v>10</v>
      </c>
      <c r="W2605" s="41">
        <v>10</v>
      </c>
      <c r="X2605" s="23">
        <f t="shared" si="741"/>
        <v>0</v>
      </c>
      <c r="Y2605" s="24">
        <f t="shared" si="742"/>
        <v>0</v>
      </c>
      <c r="Z2605" s="24">
        <v>0</v>
      </c>
      <c r="AA2605" s="22">
        <v>0</v>
      </c>
      <c r="AB2605" s="22">
        <f t="shared" si="743"/>
        <v>0</v>
      </c>
      <c r="AC2605" s="22">
        <f t="shared" si="744"/>
        <v>4.18</v>
      </c>
      <c r="AD2605" s="22">
        <f t="shared" si="745"/>
        <v>0</v>
      </c>
      <c r="AE2605" s="24"/>
      <c r="AF2605" s="4">
        <v>0</v>
      </c>
      <c r="AG2605" s="4">
        <v>0</v>
      </c>
      <c r="AH2605" s="4">
        <f t="shared" si="746"/>
        <v>0</v>
      </c>
    </row>
    <row r="2606" spans="1:34">
      <c r="A2606" s="16" t="s">
        <v>5278</v>
      </c>
      <c r="B2606" s="16" t="s">
        <v>5279</v>
      </c>
      <c r="C2606" s="16" t="s">
        <v>5280</v>
      </c>
      <c r="D2606" s="19">
        <v>34150</v>
      </c>
      <c r="E2606" s="16" t="s">
        <v>111</v>
      </c>
      <c r="F2606" s="20">
        <v>10</v>
      </c>
      <c r="G2606" s="20">
        <v>0</v>
      </c>
      <c r="H2606" s="20">
        <v>0</v>
      </c>
      <c r="I2606" s="20">
        <v>0</v>
      </c>
      <c r="J2606" s="21">
        <f t="shared" si="736"/>
        <v>0</v>
      </c>
      <c r="K2606" s="22">
        <v>83.95</v>
      </c>
      <c r="L2606" s="19">
        <v>44804</v>
      </c>
      <c r="M2606" s="22">
        <v>79.77</v>
      </c>
      <c r="N2606" s="22">
        <v>4.18</v>
      </c>
      <c r="O2606" s="22">
        <f t="shared" si="737"/>
        <v>4.18</v>
      </c>
      <c r="P2606" s="22">
        <v>0</v>
      </c>
      <c r="Q2606" s="22">
        <f t="shared" si="738"/>
        <v>0</v>
      </c>
      <c r="R2606" s="22">
        <f t="shared" si="739"/>
        <v>0</v>
      </c>
      <c r="S2606" s="22">
        <f t="shared" si="740"/>
        <v>4.18</v>
      </c>
      <c r="U2606" s="22">
        <v>4.18</v>
      </c>
      <c r="V2606" s="23">
        <v>10</v>
      </c>
      <c r="W2606" s="41">
        <v>10</v>
      </c>
      <c r="X2606" s="23">
        <f t="shared" si="741"/>
        <v>0</v>
      </c>
      <c r="Y2606" s="24">
        <f t="shared" si="742"/>
        <v>0</v>
      </c>
      <c r="Z2606" s="24">
        <v>0</v>
      </c>
      <c r="AA2606" s="22">
        <v>0</v>
      </c>
      <c r="AB2606" s="22">
        <f t="shared" si="743"/>
        <v>0</v>
      </c>
      <c r="AC2606" s="22">
        <f t="shared" si="744"/>
        <v>4.18</v>
      </c>
      <c r="AD2606" s="22">
        <f t="shared" si="745"/>
        <v>0</v>
      </c>
      <c r="AE2606" s="24"/>
      <c r="AF2606" s="4">
        <v>0</v>
      </c>
      <c r="AG2606" s="4">
        <v>0</v>
      </c>
      <c r="AH2606" s="4">
        <f t="shared" si="746"/>
        <v>0</v>
      </c>
    </row>
    <row r="2607" spans="1:34">
      <c r="A2607" s="16" t="s">
        <v>5281</v>
      </c>
      <c r="B2607" s="16" t="s">
        <v>5282</v>
      </c>
      <c r="C2607" s="16" t="s">
        <v>5283</v>
      </c>
      <c r="D2607" s="19">
        <v>34150</v>
      </c>
      <c r="E2607" s="16" t="s">
        <v>111</v>
      </c>
      <c r="F2607" s="20">
        <v>10</v>
      </c>
      <c r="G2607" s="20">
        <v>0</v>
      </c>
      <c r="H2607" s="20">
        <v>0</v>
      </c>
      <c r="I2607" s="20">
        <v>0</v>
      </c>
      <c r="J2607" s="21">
        <f t="shared" si="736"/>
        <v>0</v>
      </c>
      <c r="K2607" s="22">
        <v>41.98</v>
      </c>
      <c r="L2607" s="19">
        <v>44804</v>
      </c>
      <c r="M2607" s="22">
        <v>39.89</v>
      </c>
      <c r="N2607" s="22">
        <v>2.09</v>
      </c>
      <c r="O2607" s="22">
        <f t="shared" si="737"/>
        <v>2.09</v>
      </c>
      <c r="P2607" s="22">
        <v>0</v>
      </c>
      <c r="Q2607" s="22">
        <f t="shared" si="738"/>
        <v>0</v>
      </c>
      <c r="R2607" s="22">
        <f t="shared" si="739"/>
        <v>0</v>
      </c>
      <c r="S2607" s="22">
        <f t="shared" si="740"/>
        <v>2.09</v>
      </c>
      <c r="U2607" s="22">
        <v>2.09</v>
      </c>
      <c r="V2607" s="23">
        <v>10</v>
      </c>
      <c r="W2607" s="41">
        <v>10</v>
      </c>
      <c r="X2607" s="23">
        <f t="shared" si="741"/>
        <v>0</v>
      </c>
      <c r="Y2607" s="24">
        <f t="shared" si="742"/>
        <v>0</v>
      </c>
      <c r="Z2607" s="24">
        <v>0</v>
      </c>
      <c r="AA2607" s="22">
        <v>0</v>
      </c>
      <c r="AB2607" s="22">
        <f t="shared" si="743"/>
        <v>0</v>
      </c>
      <c r="AC2607" s="22">
        <f t="shared" si="744"/>
        <v>2.09</v>
      </c>
      <c r="AD2607" s="22">
        <f t="shared" si="745"/>
        <v>0</v>
      </c>
      <c r="AE2607" s="24"/>
      <c r="AF2607" s="4">
        <v>0</v>
      </c>
      <c r="AG2607" s="4">
        <v>0</v>
      </c>
      <c r="AH2607" s="4">
        <f t="shared" si="746"/>
        <v>0</v>
      </c>
    </row>
    <row r="2608" spans="1:34">
      <c r="A2608" s="16" t="s">
        <v>5284</v>
      </c>
      <c r="B2608" s="16" t="s">
        <v>5285</v>
      </c>
      <c r="C2608" s="16" t="s">
        <v>5286</v>
      </c>
      <c r="D2608" s="19">
        <v>35976</v>
      </c>
      <c r="E2608" s="16" t="s">
        <v>111</v>
      </c>
      <c r="F2608" s="20">
        <v>10</v>
      </c>
      <c r="G2608" s="20">
        <v>0</v>
      </c>
      <c r="H2608" s="20">
        <v>0</v>
      </c>
      <c r="I2608" s="20">
        <v>0</v>
      </c>
      <c r="J2608" s="21">
        <f t="shared" si="736"/>
        <v>0</v>
      </c>
      <c r="K2608" s="22">
        <v>18.68</v>
      </c>
      <c r="L2608" s="19">
        <v>44804</v>
      </c>
      <c r="M2608" s="22">
        <v>17.760000000000002</v>
      </c>
      <c r="N2608" s="22">
        <v>0.92</v>
      </c>
      <c r="O2608" s="22">
        <f t="shared" si="737"/>
        <v>0.92</v>
      </c>
      <c r="P2608" s="22">
        <v>0</v>
      </c>
      <c r="Q2608" s="22">
        <f t="shared" si="738"/>
        <v>0</v>
      </c>
      <c r="R2608" s="22">
        <f t="shared" si="739"/>
        <v>0</v>
      </c>
      <c r="S2608" s="22">
        <f t="shared" si="740"/>
        <v>0.92</v>
      </c>
      <c r="U2608" s="22">
        <v>0.92</v>
      </c>
      <c r="V2608" s="23">
        <v>10</v>
      </c>
      <c r="W2608" s="41">
        <v>10</v>
      </c>
      <c r="X2608" s="23">
        <f t="shared" si="741"/>
        <v>0</v>
      </c>
      <c r="Y2608" s="24">
        <f t="shared" si="742"/>
        <v>0</v>
      </c>
      <c r="Z2608" s="24">
        <v>0</v>
      </c>
      <c r="AA2608" s="22">
        <v>0</v>
      </c>
      <c r="AB2608" s="22">
        <f t="shared" si="743"/>
        <v>0</v>
      </c>
      <c r="AC2608" s="22">
        <f t="shared" si="744"/>
        <v>0.92</v>
      </c>
      <c r="AD2608" s="22">
        <f t="shared" si="745"/>
        <v>0</v>
      </c>
      <c r="AE2608" s="24"/>
      <c r="AF2608" s="4">
        <v>0</v>
      </c>
      <c r="AG2608" s="4">
        <v>0</v>
      </c>
      <c r="AH2608" s="4">
        <f t="shared" si="746"/>
        <v>0</v>
      </c>
    </row>
    <row r="2609" spans="1:34">
      <c r="A2609" s="16" t="s">
        <v>5287</v>
      </c>
      <c r="B2609" s="16" t="s">
        <v>5288</v>
      </c>
      <c r="C2609" s="16" t="s">
        <v>5289</v>
      </c>
      <c r="D2609" s="19">
        <v>36342</v>
      </c>
      <c r="E2609" s="16" t="s">
        <v>111</v>
      </c>
      <c r="F2609" s="20">
        <v>10</v>
      </c>
      <c r="G2609" s="20">
        <v>0</v>
      </c>
      <c r="H2609" s="20">
        <v>0</v>
      </c>
      <c r="I2609" s="20">
        <v>0</v>
      </c>
      <c r="J2609" s="21">
        <f t="shared" si="736"/>
        <v>0</v>
      </c>
      <c r="K2609" s="22">
        <v>186.4</v>
      </c>
      <c r="L2609" s="19">
        <v>44804</v>
      </c>
      <c r="M2609" s="22">
        <v>186.4</v>
      </c>
      <c r="N2609" s="22">
        <v>0</v>
      </c>
      <c r="O2609" s="22">
        <f t="shared" si="737"/>
        <v>0</v>
      </c>
      <c r="P2609" s="22">
        <v>0</v>
      </c>
      <c r="Q2609" s="22">
        <f t="shared" si="738"/>
        <v>0</v>
      </c>
      <c r="R2609" s="22">
        <f t="shared" si="739"/>
        <v>0</v>
      </c>
      <c r="S2609" s="22">
        <f t="shared" si="740"/>
        <v>0</v>
      </c>
      <c r="U2609" s="22">
        <v>0</v>
      </c>
      <c r="V2609" s="23">
        <v>10</v>
      </c>
      <c r="W2609" s="41">
        <v>10</v>
      </c>
      <c r="X2609" s="23">
        <f t="shared" si="741"/>
        <v>0</v>
      </c>
      <c r="Y2609" s="24">
        <f t="shared" si="742"/>
        <v>0</v>
      </c>
      <c r="Z2609" s="24">
        <v>0</v>
      </c>
      <c r="AA2609" s="22">
        <v>0</v>
      </c>
      <c r="AB2609" s="22">
        <f t="shared" si="743"/>
        <v>0</v>
      </c>
      <c r="AC2609" s="22">
        <f t="shared" si="744"/>
        <v>0</v>
      </c>
      <c r="AD2609" s="22">
        <f t="shared" si="745"/>
        <v>0</v>
      </c>
      <c r="AE2609" s="24"/>
      <c r="AF2609" s="4">
        <v>0</v>
      </c>
      <c r="AG2609" s="4">
        <v>0</v>
      </c>
      <c r="AH2609" s="4">
        <f t="shared" si="746"/>
        <v>0</v>
      </c>
    </row>
    <row r="2610" spans="1:34">
      <c r="A2610" s="16" t="s">
        <v>5290</v>
      </c>
      <c r="B2610" s="16" t="s">
        <v>5291</v>
      </c>
      <c r="C2610" s="16" t="s">
        <v>5292</v>
      </c>
      <c r="D2610" s="19">
        <v>36342</v>
      </c>
      <c r="E2610" s="16" t="s">
        <v>111</v>
      </c>
      <c r="F2610" s="20">
        <v>10</v>
      </c>
      <c r="G2610" s="20">
        <v>0</v>
      </c>
      <c r="H2610" s="20">
        <v>0</v>
      </c>
      <c r="I2610" s="20">
        <v>0</v>
      </c>
      <c r="J2610" s="21">
        <f t="shared" si="736"/>
        <v>0</v>
      </c>
      <c r="K2610" s="22">
        <v>49.88</v>
      </c>
      <c r="L2610" s="19">
        <v>44804</v>
      </c>
      <c r="M2610" s="22">
        <v>49.88</v>
      </c>
      <c r="N2610" s="22">
        <v>0</v>
      </c>
      <c r="O2610" s="22">
        <f t="shared" si="737"/>
        <v>0</v>
      </c>
      <c r="P2610" s="22">
        <v>0</v>
      </c>
      <c r="Q2610" s="22">
        <f t="shared" si="738"/>
        <v>0</v>
      </c>
      <c r="R2610" s="22">
        <f t="shared" si="739"/>
        <v>0</v>
      </c>
      <c r="S2610" s="22">
        <f t="shared" si="740"/>
        <v>0</v>
      </c>
      <c r="U2610" s="22">
        <v>0</v>
      </c>
      <c r="V2610" s="23">
        <v>10</v>
      </c>
      <c r="W2610" s="41">
        <v>10</v>
      </c>
      <c r="X2610" s="23">
        <f t="shared" si="741"/>
        <v>0</v>
      </c>
      <c r="Y2610" s="24">
        <f t="shared" si="742"/>
        <v>0</v>
      </c>
      <c r="Z2610" s="24">
        <v>0</v>
      </c>
      <c r="AA2610" s="22">
        <v>0</v>
      </c>
      <c r="AB2610" s="22">
        <f t="shared" si="743"/>
        <v>0</v>
      </c>
      <c r="AC2610" s="22">
        <f t="shared" si="744"/>
        <v>0</v>
      </c>
      <c r="AD2610" s="22">
        <f t="shared" si="745"/>
        <v>0</v>
      </c>
      <c r="AE2610" s="24"/>
      <c r="AF2610" s="4">
        <v>0</v>
      </c>
      <c r="AG2610" s="4">
        <v>0</v>
      </c>
      <c r="AH2610" s="4">
        <f t="shared" si="746"/>
        <v>0</v>
      </c>
    </row>
    <row r="2611" spans="1:34">
      <c r="A2611" s="16" t="s">
        <v>5293</v>
      </c>
      <c r="B2611" s="16" t="s">
        <v>5294</v>
      </c>
      <c r="C2611" s="16" t="s">
        <v>5295</v>
      </c>
      <c r="D2611" s="19">
        <v>36342</v>
      </c>
      <c r="E2611" s="16" t="s">
        <v>111</v>
      </c>
      <c r="F2611" s="20">
        <v>10</v>
      </c>
      <c r="G2611" s="20">
        <v>0</v>
      </c>
      <c r="H2611" s="20">
        <v>0</v>
      </c>
      <c r="I2611" s="20">
        <v>0</v>
      </c>
      <c r="J2611" s="21">
        <f t="shared" si="736"/>
        <v>0</v>
      </c>
      <c r="K2611" s="22">
        <v>70.7</v>
      </c>
      <c r="L2611" s="19">
        <v>44804</v>
      </c>
      <c r="M2611" s="22">
        <v>70.7</v>
      </c>
      <c r="N2611" s="22">
        <v>0</v>
      </c>
      <c r="O2611" s="22">
        <f t="shared" si="737"/>
        <v>0</v>
      </c>
      <c r="P2611" s="22">
        <v>0</v>
      </c>
      <c r="Q2611" s="22">
        <f t="shared" si="738"/>
        <v>0</v>
      </c>
      <c r="R2611" s="22">
        <f t="shared" si="739"/>
        <v>0</v>
      </c>
      <c r="S2611" s="22">
        <f t="shared" si="740"/>
        <v>0</v>
      </c>
      <c r="U2611" s="22">
        <v>0</v>
      </c>
      <c r="V2611" s="23">
        <v>10</v>
      </c>
      <c r="W2611" s="41">
        <v>10</v>
      </c>
      <c r="X2611" s="23">
        <f t="shared" si="741"/>
        <v>0</v>
      </c>
      <c r="Y2611" s="24">
        <f t="shared" si="742"/>
        <v>0</v>
      </c>
      <c r="Z2611" s="24">
        <v>0</v>
      </c>
      <c r="AA2611" s="22">
        <v>0</v>
      </c>
      <c r="AB2611" s="22">
        <f t="shared" si="743"/>
        <v>0</v>
      </c>
      <c r="AC2611" s="22">
        <f t="shared" si="744"/>
        <v>0</v>
      </c>
      <c r="AD2611" s="22">
        <f t="shared" si="745"/>
        <v>0</v>
      </c>
      <c r="AE2611" s="24"/>
      <c r="AF2611" s="4">
        <v>0</v>
      </c>
      <c r="AG2611" s="4">
        <v>0</v>
      </c>
      <c r="AH2611" s="4">
        <f t="shared" si="746"/>
        <v>0</v>
      </c>
    </row>
    <row r="2612" spans="1:34">
      <c r="A2612" s="16" t="s">
        <v>5296</v>
      </c>
      <c r="B2612" s="16" t="s">
        <v>5297</v>
      </c>
      <c r="C2612" s="16" t="s">
        <v>5298</v>
      </c>
      <c r="D2612" s="19">
        <v>36342</v>
      </c>
      <c r="E2612" s="16" t="s">
        <v>111</v>
      </c>
      <c r="F2612" s="20">
        <v>10</v>
      </c>
      <c r="G2612" s="20">
        <v>0</v>
      </c>
      <c r="H2612" s="20">
        <v>0</v>
      </c>
      <c r="I2612" s="20">
        <v>0</v>
      </c>
      <c r="J2612" s="21">
        <f t="shared" si="736"/>
        <v>0</v>
      </c>
      <c r="K2612" s="22">
        <v>1858.1</v>
      </c>
      <c r="L2612" s="19">
        <v>44804</v>
      </c>
      <c r="M2612" s="22">
        <v>1858.1</v>
      </c>
      <c r="N2612" s="22">
        <v>0</v>
      </c>
      <c r="O2612" s="22">
        <f t="shared" si="737"/>
        <v>0</v>
      </c>
      <c r="P2612" s="22">
        <v>0</v>
      </c>
      <c r="Q2612" s="22">
        <f t="shared" si="738"/>
        <v>0</v>
      </c>
      <c r="R2612" s="22">
        <f t="shared" si="739"/>
        <v>0</v>
      </c>
      <c r="S2612" s="22">
        <f t="shared" si="740"/>
        <v>0</v>
      </c>
      <c r="U2612" s="22">
        <v>0</v>
      </c>
      <c r="V2612" s="23">
        <v>10</v>
      </c>
      <c r="W2612" s="41">
        <v>10</v>
      </c>
      <c r="X2612" s="23">
        <f t="shared" si="741"/>
        <v>0</v>
      </c>
      <c r="Y2612" s="24">
        <f t="shared" si="742"/>
        <v>0</v>
      </c>
      <c r="Z2612" s="24">
        <v>0</v>
      </c>
      <c r="AA2612" s="22">
        <v>0</v>
      </c>
      <c r="AB2612" s="22">
        <f t="shared" si="743"/>
        <v>0</v>
      </c>
      <c r="AC2612" s="22">
        <f t="shared" si="744"/>
        <v>0</v>
      </c>
      <c r="AD2612" s="22">
        <f t="shared" si="745"/>
        <v>0</v>
      </c>
      <c r="AE2612" s="24"/>
      <c r="AF2612" s="4">
        <v>0</v>
      </c>
      <c r="AG2612" s="4">
        <v>0</v>
      </c>
      <c r="AH2612" s="4">
        <f t="shared" si="746"/>
        <v>0</v>
      </c>
    </row>
    <row r="2613" spans="1:34">
      <c r="A2613" s="16" t="s">
        <v>5299</v>
      </c>
      <c r="B2613" s="16" t="s">
        <v>5300</v>
      </c>
      <c r="C2613" s="16" t="s">
        <v>5301</v>
      </c>
      <c r="D2613" s="19">
        <v>36342</v>
      </c>
      <c r="E2613" s="16" t="s">
        <v>111</v>
      </c>
      <c r="F2613" s="20">
        <v>10</v>
      </c>
      <c r="G2613" s="20">
        <v>0</v>
      </c>
      <c r="H2613" s="20">
        <v>0</v>
      </c>
      <c r="I2613" s="20">
        <v>0</v>
      </c>
      <c r="J2613" s="21">
        <f t="shared" si="736"/>
        <v>0</v>
      </c>
      <c r="K2613" s="22">
        <v>6506.57</v>
      </c>
      <c r="L2613" s="19">
        <v>44804</v>
      </c>
      <c r="M2613" s="22">
        <v>6506.57</v>
      </c>
      <c r="N2613" s="22">
        <v>0</v>
      </c>
      <c r="O2613" s="22">
        <f t="shared" si="737"/>
        <v>0</v>
      </c>
      <c r="P2613" s="22">
        <v>0</v>
      </c>
      <c r="Q2613" s="22">
        <f t="shared" si="738"/>
        <v>0</v>
      </c>
      <c r="R2613" s="22">
        <f t="shared" si="739"/>
        <v>0</v>
      </c>
      <c r="S2613" s="22">
        <f t="shared" si="740"/>
        <v>0</v>
      </c>
      <c r="U2613" s="22">
        <v>0</v>
      </c>
      <c r="V2613" s="23">
        <v>10</v>
      </c>
      <c r="W2613" s="41">
        <v>10</v>
      </c>
      <c r="X2613" s="23">
        <f t="shared" si="741"/>
        <v>0</v>
      </c>
      <c r="Y2613" s="24">
        <f t="shared" si="742"/>
        <v>0</v>
      </c>
      <c r="Z2613" s="24">
        <v>0</v>
      </c>
      <c r="AA2613" s="22">
        <v>0</v>
      </c>
      <c r="AB2613" s="22">
        <f t="shared" si="743"/>
        <v>0</v>
      </c>
      <c r="AC2613" s="22">
        <f t="shared" si="744"/>
        <v>0</v>
      </c>
      <c r="AD2613" s="22">
        <f t="shared" si="745"/>
        <v>0</v>
      </c>
      <c r="AE2613" s="24"/>
      <c r="AF2613" s="4">
        <v>0</v>
      </c>
      <c r="AG2613" s="4">
        <v>0</v>
      </c>
      <c r="AH2613" s="4">
        <f t="shared" si="746"/>
        <v>0</v>
      </c>
    </row>
    <row r="2614" spans="1:34">
      <c r="A2614" s="16" t="s">
        <v>5302</v>
      </c>
      <c r="B2614" s="16" t="s">
        <v>5303</v>
      </c>
      <c r="C2614" s="16" t="s">
        <v>5304</v>
      </c>
      <c r="D2614" s="19">
        <v>36342</v>
      </c>
      <c r="E2614" s="16" t="s">
        <v>111</v>
      </c>
      <c r="F2614" s="20">
        <v>10</v>
      </c>
      <c r="G2614" s="20">
        <v>0</v>
      </c>
      <c r="H2614" s="20">
        <v>0</v>
      </c>
      <c r="I2614" s="20">
        <v>0</v>
      </c>
      <c r="J2614" s="21">
        <f t="shared" si="736"/>
        <v>0</v>
      </c>
      <c r="K2614" s="22">
        <v>-6506.57</v>
      </c>
      <c r="L2614" s="19">
        <v>44804</v>
      </c>
      <c r="M2614" s="22">
        <v>-6506.57</v>
      </c>
      <c r="N2614" s="22">
        <v>0</v>
      </c>
      <c r="O2614" s="22">
        <f t="shared" si="737"/>
        <v>0</v>
      </c>
      <c r="P2614" s="22">
        <v>0</v>
      </c>
      <c r="Q2614" s="22">
        <f t="shared" si="738"/>
        <v>0</v>
      </c>
      <c r="R2614" s="22">
        <f t="shared" si="739"/>
        <v>0</v>
      </c>
      <c r="S2614" s="22">
        <f t="shared" si="740"/>
        <v>0</v>
      </c>
      <c r="U2614" s="22">
        <v>0</v>
      </c>
      <c r="V2614" s="23">
        <v>10</v>
      </c>
      <c r="W2614" s="41">
        <v>10</v>
      </c>
      <c r="X2614" s="23">
        <f t="shared" si="741"/>
        <v>0</v>
      </c>
      <c r="Y2614" s="24">
        <f t="shared" si="742"/>
        <v>0</v>
      </c>
      <c r="Z2614" s="24">
        <v>0</v>
      </c>
      <c r="AA2614" s="22">
        <v>0</v>
      </c>
      <c r="AB2614" s="22">
        <f t="shared" si="743"/>
        <v>0</v>
      </c>
      <c r="AC2614" s="22">
        <f t="shared" si="744"/>
        <v>0</v>
      </c>
      <c r="AD2614" s="22">
        <f t="shared" si="745"/>
        <v>0</v>
      </c>
      <c r="AE2614" s="24"/>
      <c r="AF2614" s="4">
        <v>0</v>
      </c>
      <c r="AG2614" s="4">
        <v>0</v>
      </c>
      <c r="AH2614" s="4">
        <f t="shared" si="746"/>
        <v>0</v>
      </c>
    </row>
    <row r="2615" spans="1:34">
      <c r="A2615" s="16" t="s">
        <v>5305</v>
      </c>
      <c r="B2615" s="16" t="s">
        <v>5306</v>
      </c>
      <c r="C2615" s="16" t="s">
        <v>5274</v>
      </c>
      <c r="D2615" s="19">
        <v>36342</v>
      </c>
      <c r="E2615" s="16" t="s">
        <v>111</v>
      </c>
      <c r="F2615" s="20">
        <v>10</v>
      </c>
      <c r="G2615" s="20">
        <v>0</v>
      </c>
      <c r="H2615" s="20">
        <v>0</v>
      </c>
      <c r="I2615" s="20">
        <v>0</v>
      </c>
      <c r="J2615" s="21">
        <f t="shared" si="736"/>
        <v>0</v>
      </c>
      <c r="K2615" s="22">
        <v>830.62</v>
      </c>
      <c r="L2615" s="19">
        <v>44804</v>
      </c>
      <c r="M2615" s="22">
        <v>830.62</v>
      </c>
      <c r="N2615" s="22">
        <v>0</v>
      </c>
      <c r="O2615" s="22">
        <f t="shared" si="737"/>
        <v>0</v>
      </c>
      <c r="P2615" s="22">
        <v>0</v>
      </c>
      <c r="Q2615" s="22">
        <f t="shared" si="738"/>
        <v>0</v>
      </c>
      <c r="R2615" s="22">
        <f t="shared" si="739"/>
        <v>0</v>
      </c>
      <c r="S2615" s="22">
        <f t="shared" si="740"/>
        <v>0</v>
      </c>
      <c r="U2615" s="22">
        <v>0</v>
      </c>
      <c r="V2615" s="23">
        <v>10</v>
      </c>
      <c r="W2615" s="41">
        <v>10</v>
      </c>
      <c r="X2615" s="23">
        <f t="shared" si="741"/>
        <v>0</v>
      </c>
      <c r="Y2615" s="24">
        <f t="shared" si="742"/>
        <v>0</v>
      </c>
      <c r="Z2615" s="24">
        <v>0</v>
      </c>
      <c r="AA2615" s="22">
        <v>0</v>
      </c>
      <c r="AB2615" s="22">
        <f t="shared" si="743"/>
        <v>0</v>
      </c>
      <c r="AC2615" s="22">
        <f t="shared" si="744"/>
        <v>0</v>
      </c>
      <c r="AD2615" s="22">
        <f t="shared" si="745"/>
        <v>0</v>
      </c>
      <c r="AE2615" s="24"/>
      <c r="AF2615" s="4">
        <v>0</v>
      </c>
      <c r="AG2615" s="4">
        <v>0</v>
      </c>
      <c r="AH2615" s="4">
        <f t="shared" si="746"/>
        <v>0</v>
      </c>
    </row>
    <row r="2616" spans="1:34">
      <c r="A2616" s="16" t="s">
        <v>5307</v>
      </c>
      <c r="B2616" s="16" t="s">
        <v>5308</v>
      </c>
      <c r="C2616" s="16" t="s">
        <v>5309</v>
      </c>
      <c r="D2616" s="19">
        <v>36342</v>
      </c>
      <c r="E2616" s="16" t="s">
        <v>111</v>
      </c>
      <c r="F2616" s="20">
        <v>10</v>
      </c>
      <c r="G2616" s="20">
        <v>0</v>
      </c>
      <c r="H2616" s="20">
        <v>0</v>
      </c>
      <c r="I2616" s="20">
        <v>0</v>
      </c>
      <c r="J2616" s="21">
        <f t="shared" si="736"/>
        <v>0</v>
      </c>
      <c r="K2616" s="22">
        <v>124.84</v>
      </c>
      <c r="L2616" s="19">
        <v>44804</v>
      </c>
      <c r="M2616" s="22">
        <v>124.84</v>
      </c>
      <c r="N2616" s="22">
        <v>0</v>
      </c>
      <c r="O2616" s="22">
        <f t="shared" si="737"/>
        <v>0</v>
      </c>
      <c r="P2616" s="22">
        <v>0</v>
      </c>
      <c r="Q2616" s="22">
        <f t="shared" si="738"/>
        <v>0</v>
      </c>
      <c r="R2616" s="22">
        <f t="shared" si="739"/>
        <v>0</v>
      </c>
      <c r="S2616" s="22">
        <f t="shared" si="740"/>
        <v>0</v>
      </c>
      <c r="U2616" s="22">
        <v>0</v>
      </c>
      <c r="V2616" s="23">
        <v>10</v>
      </c>
      <c r="W2616" s="41">
        <v>10</v>
      </c>
      <c r="X2616" s="23">
        <f t="shared" si="741"/>
        <v>0</v>
      </c>
      <c r="Y2616" s="24">
        <f t="shared" si="742"/>
        <v>0</v>
      </c>
      <c r="Z2616" s="24">
        <v>0</v>
      </c>
      <c r="AA2616" s="22">
        <v>0</v>
      </c>
      <c r="AB2616" s="22">
        <f t="shared" si="743"/>
        <v>0</v>
      </c>
      <c r="AC2616" s="22">
        <f t="shared" si="744"/>
        <v>0</v>
      </c>
      <c r="AD2616" s="22">
        <f t="shared" si="745"/>
        <v>0</v>
      </c>
      <c r="AE2616" s="24"/>
      <c r="AF2616" s="4">
        <v>0</v>
      </c>
      <c r="AG2616" s="4">
        <v>0</v>
      </c>
      <c r="AH2616" s="4">
        <f t="shared" si="746"/>
        <v>0</v>
      </c>
    </row>
    <row r="2617" spans="1:34">
      <c r="A2617" s="16" t="s">
        <v>5310</v>
      </c>
      <c r="B2617" s="16" t="s">
        <v>5311</v>
      </c>
      <c r="C2617" s="16" t="s">
        <v>5312</v>
      </c>
      <c r="D2617" s="19">
        <v>36342</v>
      </c>
      <c r="E2617" s="16" t="s">
        <v>111</v>
      </c>
      <c r="F2617" s="20">
        <v>10</v>
      </c>
      <c r="G2617" s="20">
        <v>0</v>
      </c>
      <c r="H2617" s="20">
        <v>0</v>
      </c>
      <c r="I2617" s="20">
        <v>0</v>
      </c>
      <c r="J2617" s="21">
        <f t="shared" si="736"/>
        <v>0</v>
      </c>
      <c r="K2617" s="22">
        <v>1300</v>
      </c>
      <c r="L2617" s="19">
        <v>44804</v>
      </c>
      <c r="M2617" s="22">
        <v>1300</v>
      </c>
      <c r="N2617" s="22">
        <v>0</v>
      </c>
      <c r="O2617" s="22">
        <f t="shared" si="737"/>
        <v>0</v>
      </c>
      <c r="P2617" s="22">
        <v>0</v>
      </c>
      <c r="Q2617" s="22">
        <f t="shared" si="738"/>
        <v>0</v>
      </c>
      <c r="R2617" s="22">
        <f t="shared" si="739"/>
        <v>0</v>
      </c>
      <c r="S2617" s="22">
        <f t="shared" si="740"/>
        <v>0</v>
      </c>
      <c r="U2617" s="22">
        <v>0</v>
      </c>
      <c r="V2617" s="23">
        <v>10</v>
      </c>
      <c r="W2617" s="41">
        <v>10</v>
      </c>
      <c r="X2617" s="23">
        <f t="shared" si="741"/>
        <v>0</v>
      </c>
      <c r="Y2617" s="24">
        <f t="shared" si="742"/>
        <v>0</v>
      </c>
      <c r="Z2617" s="24">
        <v>0</v>
      </c>
      <c r="AA2617" s="22">
        <v>0</v>
      </c>
      <c r="AB2617" s="22">
        <f t="shared" si="743"/>
        <v>0</v>
      </c>
      <c r="AC2617" s="22">
        <f t="shared" si="744"/>
        <v>0</v>
      </c>
      <c r="AD2617" s="22">
        <f t="shared" si="745"/>
        <v>0</v>
      </c>
      <c r="AE2617" s="24"/>
      <c r="AF2617" s="4">
        <v>0</v>
      </c>
      <c r="AG2617" s="4">
        <v>0</v>
      </c>
      <c r="AH2617" s="4">
        <f t="shared" si="746"/>
        <v>0</v>
      </c>
    </row>
    <row r="2618" spans="1:34">
      <c r="A2618" s="16" t="s">
        <v>5313</v>
      </c>
      <c r="B2618" s="16" t="s">
        <v>5314</v>
      </c>
      <c r="C2618" s="16" t="s">
        <v>5315</v>
      </c>
      <c r="D2618" s="19">
        <v>36342</v>
      </c>
      <c r="E2618" s="16" t="s">
        <v>111</v>
      </c>
      <c r="F2618" s="20">
        <v>10</v>
      </c>
      <c r="G2618" s="20">
        <v>0</v>
      </c>
      <c r="H2618" s="20">
        <v>0</v>
      </c>
      <c r="I2618" s="20">
        <v>0</v>
      </c>
      <c r="J2618" s="21">
        <f t="shared" si="736"/>
        <v>0</v>
      </c>
      <c r="K2618" s="22">
        <v>40.15</v>
      </c>
      <c r="L2618" s="19">
        <v>44804</v>
      </c>
      <c r="M2618" s="22">
        <v>40.15</v>
      </c>
      <c r="N2618" s="22">
        <v>0</v>
      </c>
      <c r="O2618" s="22">
        <f t="shared" si="737"/>
        <v>0</v>
      </c>
      <c r="P2618" s="22">
        <v>0</v>
      </c>
      <c r="Q2618" s="22">
        <f t="shared" si="738"/>
        <v>0</v>
      </c>
      <c r="R2618" s="22">
        <f t="shared" si="739"/>
        <v>0</v>
      </c>
      <c r="S2618" s="22">
        <f t="shared" si="740"/>
        <v>0</v>
      </c>
      <c r="U2618" s="22">
        <v>0</v>
      </c>
      <c r="V2618" s="23">
        <v>10</v>
      </c>
      <c r="W2618" s="41">
        <v>10</v>
      </c>
      <c r="X2618" s="23">
        <f t="shared" si="741"/>
        <v>0</v>
      </c>
      <c r="Y2618" s="24">
        <f t="shared" si="742"/>
        <v>0</v>
      </c>
      <c r="Z2618" s="24">
        <v>0</v>
      </c>
      <c r="AA2618" s="22">
        <v>0</v>
      </c>
      <c r="AB2618" s="22">
        <f t="shared" si="743"/>
        <v>0</v>
      </c>
      <c r="AC2618" s="22">
        <f t="shared" si="744"/>
        <v>0</v>
      </c>
      <c r="AD2618" s="22">
        <f t="shared" si="745"/>
        <v>0</v>
      </c>
      <c r="AE2618" s="24"/>
      <c r="AF2618" s="4">
        <v>0</v>
      </c>
      <c r="AG2618" s="4">
        <v>0</v>
      </c>
      <c r="AH2618" s="4">
        <f t="shared" si="746"/>
        <v>0</v>
      </c>
    </row>
    <row r="2619" spans="1:34">
      <c r="A2619" s="16" t="s">
        <v>5316</v>
      </c>
      <c r="B2619" s="16" t="s">
        <v>5317</v>
      </c>
      <c r="C2619" s="16" t="s">
        <v>5318</v>
      </c>
      <c r="D2619" s="19">
        <v>36342</v>
      </c>
      <c r="E2619" s="16" t="s">
        <v>111</v>
      </c>
      <c r="F2619" s="20">
        <v>10</v>
      </c>
      <c r="G2619" s="20">
        <v>0</v>
      </c>
      <c r="H2619" s="20">
        <v>0</v>
      </c>
      <c r="I2619" s="20">
        <v>0</v>
      </c>
      <c r="J2619" s="21">
        <f t="shared" si="736"/>
        <v>0</v>
      </c>
      <c r="K2619" s="22">
        <v>94.34</v>
      </c>
      <c r="L2619" s="19">
        <v>44804</v>
      </c>
      <c r="M2619" s="22">
        <v>94.34</v>
      </c>
      <c r="N2619" s="22">
        <v>0</v>
      </c>
      <c r="O2619" s="22">
        <f t="shared" si="737"/>
        <v>0</v>
      </c>
      <c r="P2619" s="22">
        <v>0</v>
      </c>
      <c r="Q2619" s="22">
        <f t="shared" si="738"/>
        <v>0</v>
      </c>
      <c r="R2619" s="22">
        <f t="shared" si="739"/>
        <v>0</v>
      </c>
      <c r="S2619" s="22">
        <f t="shared" si="740"/>
        <v>0</v>
      </c>
      <c r="U2619" s="22">
        <v>0</v>
      </c>
      <c r="V2619" s="23">
        <v>10</v>
      </c>
      <c r="W2619" s="41">
        <v>10</v>
      </c>
      <c r="X2619" s="23">
        <f t="shared" si="741"/>
        <v>0</v>
      </c>
      <c r="Y2619" s="24">
        <f t="shared" si="742"/>
        <v>0</v>
      </c>
      <c r="Z2619" s="24">
        <v>0</v>
      </c>
      <c r="AA2619" s="22">
        <v>0</v>
      </c>
      <c r="AB2619" s="22">
        <f t="shared" si="743"/>
        <v>0</v>
      </c>
      <c r="AC2619" s="22">
        <f t="shared" si="744"/>
        <v>0</v>
      </c>
      <c r="AD2619" s="22">
        <f t="shared" si="745"/>
        <v>0</v>
      </c>
      <c r="AE2619" s="24"/>
      <c r="AF2619" s="4">
        <v>0</v>
      </c>
      <c r="AG2619" s="4">
        <v>0</v>
      </c>
      <c r="AH2619" s="4">
        <f t="shared" si="746"/>
        <v>0</v>
      </c>
    </row>
    <row r="2620" spans="1:34">
      <c r="A2620" s="16" t="s">
        <v>5319</v>
      </c>
      <c r="B2620" s="16" t="s">
        <v>5320</v>
      </c>
      <c r="C2620" s="16" t="s">
        <v>5321</v>
      </c>
      <c r="D2620" s="19">
        <v>36342</v>
      </c>
      <c r="E2620" s="16" t="s">
        <v>111</v>
      </c>
      <c r="F2620" s="20">
        <v>10</v>
      </c>
      <c r="G2620" s="20">
        <v>0</v>
      </c>
      <c r="H2620" s="20">
        <v>0</v>
      </c>
      <c r="I2620" s="20">
        <v>0</v>
      </c>
      <c r="J2620" s="21">
        <f t="shared" si="736"/>
        <v>0</v>
      </c>
      <c r="K2620" s="22">
        <v>53</v>
      </c>
      <c r="L2620" s="19">
        <v>44804</v>
      </c>
      <c r="M2620" s="22">
        <v>53</v>
      </c>
      <c r="N2620" s="22">
        <v>0</v>
      </c>
      <c r="O2620" s="22">
        <f t="shared" si="737"/>
        <v>0</v>
      </c>
      <c r="P2620" s="22">
        <v>0</v>
      </c>
      <c r="Q2620" s="22">
        <f t="shared" si="738"/>
        <v>0</v>
      </c>
      <c r="R2620" s="22">
        <f t="shared" si="739"/>
        <v>0</v>
      </c>
      <c r="S2620" s="22">
        <f t="shared" si="740"/>
        <v>0</v>
      </c>
      <c r="U2620" s="22">
        <v>0</v>
      </c>
      <c r="V2620" s="23">
        <v>10</v>
      </c>
      <c r="W2620" s="41">
        <v>10</v>
      </c>
      <c r="X2620" s="23">
        <f t="shared" si="741"/>
        <v>0</v>
      </c>
      <c r="Y2620" s="24">
        <f t="shared" si="742"/>
        <v>0</v>
      </c>
      <c r="Z2620" s="24">
        <v>0</v>
      </c>
      <c r="AA2620" s="22">
        <v>0</v>
      </c>
      <c r="AB2620" s="22">
        <f t="shared" si="743"/>
        <v>0</v>
      </c>
      <c r="AC2620" s="22">
        <f t="shared" si="744"/>
        <v>0</v>
      </c>
      <c r="AD2620" s="22">
        <f t="shared" si="745"/>
        <v>0</v>
      </c>
      <c r="AE2620" s="24"/>
      <c r="AF2620" s="4">
        <v>0</v>
      </c>
      <c r="AG2620" s="4">
        <v>0</v>
      </c>
      <c r="AH2620" s="4">
        <f t="shared" si="746"/>
        <v>0</v>
      </c>
    </row>
    <row r="2621" spans="1:34">
      <c r="A2621" s="16" t="s">
        <v>5322</v>
      </c>
      <c r="B2621" s="16" t="s">
        <v>5323</v>
      </c>
      <c r="C2621" s="16" t="s">
        <v>5324</v>
      </c>
      <c r="D2621" s="19">
        <v>36342</v>
      </c>
      <c r="E2621" s="16" t="s">
        <v>111</v>
      </c>
      <c r="F2621" s="20">
        <v>10</v>
      </c>
      <c r="G2621" s="20">
        <v>0</v>
      </c>
      <c r="H2621" s="20">
        <v>0</v>
      </c>
      <c r="I2621" s="20">
        <v>0</v>
      </c>
      <c r="J2621" s="21">
        <f t="shared" si="736"/>
        <v>0</v>
      </c>
      <c r="K2621" s="22">
        <v>79.5</v>
      </c>
      <c r="L2621" s="19">
        <v>44804</v>
      </c>
      <c r="M2621" s="22">
        <v>79.5</v>
      </c>
      <c r="N2621" s="22">
        <v>0</v>
      </c>
      <c r="O2621" s="22">
        <f t="shared" si="737"/>
        <v>0</v>
      </c>
      <c r="P2621" s="22">
        <v>0</v>
      </c>
      <c r="Q2621" s="22">
        <f t="shared" si="738"/>
        <v>0</v>
      </c>
      <c r="R2621" s="22">
        <f t="shared" si="739"/>
        <v>0</v>
      </c>
      <c r="S2621" s="22">
        <f t="shared" si="740"/>
        <v>0</v>
      </c>
      <c r="U2621" s="22">
        <v>0</v>
      </c>
      <c r="V2621" s="23">
        <v>10</v>
      </c>
      <c r="W2621" s="41">
        <v>10</v>
      </c>
      <c r="X2621" s="23">
        <f t="shared" si="741"/>
        <v>0</v>
      </c>
      <c r="Y2621" s="24">
        <f t="shared" si="742"/>
        <v>0</v>
      </c>
      <c r="Z2621" s="24">
        <v>0</v>
      </c>
      <c r="AA2621" s="22">
        <v>0</v>
      </c>
      <c r="AB2621" s="22">
        <f t="shared" si="743"/>
        <v>0</v>
      </c>
      <c r="AC2621" s="22">
        <f t="shared" si="744"/>
        <v>0</v>
      </c>
      <c r="AD2621" s="22">
        <f t="shared" si="745"/>
        <v>0</v>
      </c>
      <c r="AE2621" s="24"/>
      <c r="AF2621" s="4">
        <v>0</v>
      </c>
      <c r="AG2621" s="4">
        <v>0</v>
      </c>
      <c r="AH2621" s="4">
        <f t="shared" si="746"/>
        <v>0</v>
      </c>
    </row>
    <row r="2622" spans="1:34">
      <c r="A2622" s="16" t="s">
        <v>5325</v>
      </c>
      <c r="B2622" s="16" t="s">
        <v>5326</v>
      </c>
      <c r="C2622" s="16" t="s">
        <v>5327</v>
      </c>
      <c r="D2622" s="19">
        <v>36342</v>
      </c>
      <c r="E2622" s="16" t="s">
        <v>111</v>
      </c>
      <c r="F2622" s="20">
        <v>10</v>
      </c>
      <c r="G2622" s="20">
        <v>0</v>
      </c>
      <c r="H2622" s="20">
        <v>0</v>
      </c>
      <c r="I2622" s="20">
        <v>0</v>
      </c>
      <c r="J2622" s="21">
        <f t="shared" si="736"/>
        <v>0</v>
      </c>
      <c r="K2622" s="22">
        <v>79.5</v>
      </c>
      <c r="L2622" s="19">
        <v>44804</v>
      </c>
      <c r="M2622" s="22">
        <v>79.5</v>
      </c>
      <c r="N2622" s="22">
        <v>0</v>
      </c>
      <c r="O2622" s="22">
        <f t="shared" si="737"/>
        <v>0</v>
      </c>
      <c r="P2622" s="22">
        <v>0</v>
      </c>
      <c r="Q2622" s="22">
        <f t="shared" si="738"/>
        <v>0</v>
      </c>
      <c r="R2622" s="22">
        <f t="shared" si="739"/>
        <v>0</v>
      </c>
      <c r="S2622" s="22">
        <f t="shared" si="740"/>
        <v>0</v>
      </c>
      <c r="U2622" s="22">
        <v>0</v>
      </c>
      <c r="V2622" s="23">
        <v>10</v>
      </c>
      <c r="W2622" s="41">
        <v>10</v>
      </c>
      <c r="X2622" s="23">
        <f t="shared" si="741"/>
        <v>0</v>
      </c>
      <c r="Y2622" s="24">
        <f t="shared" si="742"/>
        <v>0</v>
      </c>
      <c r="Z2622" s="24">
        <v>0</v>
      </c>
      <c r="AA2622" s="22">
        <v>0</v>
      </c>
      <c r="AB2622" s="22">
        <f t="shared" si="743"/>
        <v>0</v>
      </c>
      <c r="AC2622" s="22">
        <f t="shared" si="744"/>
        <v>0</v>
      </c>
      <c r="AD2622" s="22">
        <f t="shared" si="745"/>
        <v>0</v>
      </c>
      <c r="AE2622" s="24"/>
      <c r="AF2622" s="4">
        <v>0</v>
      </c>
      <c r="AG2622" s="4">
        <v>0</v>
      </c>
      <c r="AH2622" s="4">
        <f t="shared" si="746"/>
        <v>0</v>
      </c>
    </row>
    <row r="2623" spans="1:34">
      <c r="A2623" s="16" t="s">
        <v>5328</v>
      </c>
      <c r="B2623" s="16" t="s">
        <v>5329</v>
      </c>
      <c r="C2623" s="16" t="s">
        <v>5330</v>
      </c>
      <c r="D2623" s="19">
        <v>36342</v>
      </c>
      <c r="E2623" s="16" t="s">
        <v>111</v>
      </c>
      <c r="F2623" s="20">
        <v>10</v>
      </c>
      <c r="G2623" s="20">
        <v>0</v>
      </c>
      <c r="H2623" s="20">
        <v>0</v>
      </c>
      <c r="I2623" s="20">
        <v>0</v>
      </c>
      <c r="J2623" s="21">
        <f t="shared" si="736"/>
        <v>0</v>
      </c>
      <c r="K2623" s="22">
        <v>95.4</v>
      </c>
      <c r="L2623" s="19">
        <v>44804</v>
      </c>
      <c r="M2623" s="22">
        <v>95.4</v>
      </c>
      <c r="N2623" s="22">
        <v>0</v>
      </c>
      <c r="O2623" s="22">
        <f t="shared" si="737"/>
        <v>0</v>
      </c>
      <c r="P2623" s="22">
        <v>0</v>
      </c>
      <c r="Q2623" s="22">
        <f t="shared" si="738"/>
        <v>0</v>
      </c>
      <c r="R2623" s="22">
        <f t="shared" si="739"/>
        <v>0</v>
      </c>
      <c r="S2623" s="22">
        <f t="shared" si="740"/>
        <v>0</v>
      </c>
      <c r="U2623" s="22">
        <v>0</v>
      </c>
      <c r="V2623" s="23">
        <v>10</v>
      </c>
      <c r="W2623" s="41">
        <v>10</v>
      </c>
      <c r="X2623" s="23">
        <f t="shared" si="741"/>
        <v>0</v>
      </c>
      <c r="Y2623" s="24">
        <f t="shared" si="742"/>
        <v>0</v>
      </c>
      <c r="Z2623" s="24">
        <v>0</v>
      </c>
      <c r="AA2623" s="22">
        <v>0</v>
      </c>
      <c r="AB2623" s="22">
        <f t="shared" si="743"/>
        <v>0</v>
      </c>
      <c r="AC2623" s="22">
        <f t="shared" si="744"/>
        <v>0</v>
      </c>
      <c r="AD2623" s="22">
        <f t="shared" si="745"/>
        <v>0</v>
      </c>
      <c r="AE2623" s="24"/>
      <c r="AF2623" s="4">
        <v>0</v>
      </c>
      <c r="AG2623" s="4">
        <v>0</v>
      </c>
      <c r="AH2623" s="4">
        <f t="shared" si="746"/>
        <v>0</v>
      </c>
    </row>
    <row r="2624" spans="1:34">
      <c r="A2624" s="16" t="s">
        <v>5331</v>
      </c>
      <c r="B2624" s="16" t="s">
        <v>5332</v>
      </c>
      <c r="C2624" s="16" t="s">
        <v>5333</v>
      </c>
      <c r="D2624" s="19">
        <v>36342</v>
      </c>
      <c r="E2624" s="16" t="s">
        <v>111</v>
      </c>
      <c r="F2624" s="20">
        <v>10</v>
      </c>
      <c r="G2624" s="20">
        <v>0</v>
      </c>
      <c r="H2624" s="20">
        <v>0</v>
      </c>
      <c r="I2624" s="20">
        <v>0</v>
      </c>
      <c r="J2624" s="21">
        <f t="shared" si="736"/>
        <v>0</v>
      </c>
      <c r="K2624" s="22">
        <v>101.76</v>
      </c>
      <c r="L2624" s="19">
        <v>44804</v>
      </c>
      <c r="M2624" s="22">
        <v>101.76</v>
      </c>
      <c r="N2624" s="22">
        <v>0</v>
      </c>
      <c r="O2624" s="22">
        <f t="shared" si="737"/>
        <v>0</v>
      </c>
      <c r="P2624" s="22">
        <v>0</v>
      </c>
      <c r="Q2624" s="22">
        <f t="shared" si="738"/>
        <v>0</v>
      </c>
      <c r="R2624" s="22">
        <f t="shared" si="739"/>
        <v>0</v>
      </c>
      <c r="S2624" s="22">
        <f t="shared" si="740"/>
        <v>0</v>
      </c>
      <c r="U2624" s="22">
        <v>0</v>
      </c>
      <c r="V2624" s="23">
        <v>10</v>
      </c>
      <c r="W2624" s="41">
        <v>10</v>
      </c>
      <c r="X2624" s="23">
        <f t="shared" si="741"/>
        <v>0</v>
      </c>
      <c r="Y2624" s="24">
        <f t="shared" si="742"/>
        <v>0</v>
      </c>
      <c r="Z2624" s="24">
        <v>0</v>
      </c>
      <c r="AA2624" s="22">
        <v>0</v>
      </c>
      <c r="AB2624" s="22">
        <f t="shared" si="743"/>
        <v>0</v>
      </c>
      <c r="AC2624" s="22">
        <f t="shared" si="744"/>
        <v>0</v>
      </c>
      <c r="AD2624" s="22">
        <f t="shared" si="745"/>
        <v>0</v>
      </c>
      <c r="AE2624" s="24"/>
      <c r="AF2624" s="4">
        <v>0</v>
      </c>
      <c r="AG2624" s="4">
        <v>0</v>
      </c>
      <c r="AH2624" s="4">
        <f t="shared" si="746"/>
        <v>0</v>
      </c>
    </row>
    <row r="2625" spans="1:34">
      <c r="A2625" s="16" t="s">
        <v>5334</v>
      </c>
      <c r="B2625" s="16" t="s">
        <v>5335</v>
      </c>
      <c r="C2625" s="16" t="s">
        <v>5336</v>
      </c>
      <c r="D2625" s="19">
        <v>36342</v>
      </c>
      <c r="E2625" s="16" t="s">
        <v>111</v>
      </c>
      <c r="F2625" s="20">
        <v>10</v>
      </c>
      <c r="G2625" s="20">
        <v>0</v>
      </c>
      <c r="H2625" s="20">
        <v>0</v>
      </c>
      <c r="I2625" s="20">
        <v>0</v>
      </c>
      <c r="J2625" s="21">
        <f t="shared" si="736"/>
        <v>0</v>
      </c>
      <c r="K2625" s="22">
        <v>279.83999999999997</v>
      </c>
      <c r="L2625" s="19">
        <v>44804</v>
      </c>
      <c r="M2625" s="22">
        <v>279.83999999999997</v>
      </c>
      <c r="N2625" s="22">
        <v>0</v>
      </c>
      <c r="O2625" s="22">
        <f t="shared" si="737"/>
        <v>0</v>
      </c>
      <c r="P2625" s="22">
        <v>0</v>
      </c>
      <c r="Q2625" s="22">
        <f t="shared" si="738"/>
        <v>0</v>
      </c>
      <c r="R2625" s="22">
        <f t="shared" si="739"/>
        <v>0</v>
      </c>
      <c r="S2625" s="22">
        <f t="shared" si="740"/>
        <v>0</v>
      </c>
      <c r="U2625" s="22">
        <v>0</v>
      </c>
      <c r="V2625" s="23">
        <v>10</v>
      </c>
      <c r="W2625" s="41">
        <v>10</v>
      </c>
      <c r="X2625" s="23">
        <f t="shared" si="741"/>
        <v>0</v>
      </c>
      <c r="Y2625" s="24">
        <f t="shared" si="742"/>
        <v>0</v>
      </c>
      <c r="Z2625" s="24">
        <v>0</v>
      </c>
      <c r="AA2625" s="22">
        <v>0</v>
      </c>
      <c r="AB2625" s="22">
        <f t="shared" si="743"/>
        <v>0</v>
      </c>
      <c r="AC2625" s="22">
        <f t="shared" si="744"/>
        <v>0</v>
      </c>
      <c r="AD2625" s="22">
        <f t="shared" si="745"/>
        <v>0</v>
      </c>
      <c r="AE2625" s="24"/>
      <c r="AF2625" s="4">
        <v>0</v>
      </c>
      <c r="AG2625" s="4">
        <v>0</v>
      </c>
      <c r="AH2625" s="4">
        <f t="shared" si="746"/>
        <v>0</v>
      </c>
    </row>
    <row r="2626" spans="1:34">
      <c r="A2626" s="16" t="s">
        <v>5337</v>
      </c>
      <c r="B2626" s="16" t="s">
        <v>5338</v>
      </c>
      <c r="C2626" s="16" t="s">
        <v>5339</v>
      </c>
      <c r="D2626" s="19">
        <v>36342</v>
      </c>
      <c r="E2626" s="16" t="s">
        <v>111</v>
      </c>
      <c r="F2626" s="20">
        <v>10</v>
      </c>
      <c r="G2626" s="20">
        <v>0</v>
      </c>
      <c r="H2626" s="20">
        <v>0</v>
      </c>
      <c r="I2626" s="20">
        <v>0</v>
      </c>
      <c r="J2626" s="21">
        <f t="shared" si="736"/>
        <v>0</v>
      </c>
      <c r="K2626" s="22">
        <v>286.2</v>
      </c>
      <c r="L2626" s="19">
        <v>44804</v>
      </c>
      <c r="M2626" s="22">
        <v>286.2</v>
      </c>
      <c r="N2626" s="22">
        <v>0</v>
      </c>
      <c r="O2626" s="22">
        <f t="shared" si="737"/>
        <v>0</v>
      </c>
      <c r="P2626" s="22">
        <v>0</v>
      </c>
      <c r="Q2626" s="22">
        <f t="shared" si="738"/>
        <v>0</v>
      </c>
      <c r="R2626" s="22">
        <f t="shared" si="739"/>
        <v>0</v>
      </c>
      <c r="S2626" s="22">
        <f t="shared" si="740"/>
        <v>0</v>
      </c>
      <c r="U2626" s="22">
        <v>0</v>
      </c>
      <c r="V2626" s="23">
        <v>10</v>
      </c>
      <c r="W2626" s="41">
        <v>10</v>
      </c>
      <c r="X2626" s="23">
        <f t="shared" si="741"/>
        <v>0</v>
      </c>
      <c r="Y2626" s="24">
        <f t="shared" si="742"/>
        <v>0</v>
      </c>
      <c r="Z2626" s="24">
        <v>0</v>
      </c>
      <c r="AA2626" s="22">
        <v>0</v>
      </c>
      <c r="AB2626" s="22">
        <f t="shared" si="743"/>
        <v>0</v>
      </c>
      <c r="AC2626" s="22">
        <f t="shared" si="744"/>
        <v>0</v>
      </c>
      <c r="AD2626" s="22">
        <f t="shared" si="745"/>
        <v>0</v>
      </c>
      <c r="AE2626" s="24"/>
      <c r="AF2626" s="4">
        <v>0</v>
      </c>
      <c r="AG2626" s="4">
        <v>0</v>
      </c>
      <c r="AH2626" s="4">
        <f t="shared" si="746"/>
        <v>0</v>
      </c>
    </row>
    <row r="2627" spans="1:34">
      <c r="A2627" s="16" t="s">
        <v>5340</v>
      </c>
      <c r="B2627" s="16" t="s">
        <v>5341</v>
      </c>
      <c r="C2627" s="16" t="s">
        <v>5342</v>
      </c>
      <c r="D2627" s="19">
        <v>36341</v>
      </c>
      <c r="E2627" s="16" t="s">
        <v>111</v>
      </c>
      <c r="F2627" s="20">
        <v>10</v>
      </c>
      <c r="G2627" s="20">
        <v>0</v>
      </c>
      <c r="H2627" s="20">
        <v>0</v>
      </c>
      <c r="I2627" s="20">
        <v>0</v>
      </c>
      <c r="J2627" s="21">
        <f t="shared" si="736"/>
        <v>0</v>
      </c>
      <c r="K2627" s="22">
        <v>742</v>
      </c>
      <c r="L2627" s="19">
        <v>44804</v>
      </c>
      <c r="M2627" s="22">
        <v>742</v>
      </c>
      <c r="N2627" s="22">
        <v>0</v>
      </c>
      <c r="O2627" s="22">
        <f t="shared" si="737"/>
        <v>0</v>
      </c>
      <c r="P2627" s="22">
        <v>0</v>
      </c>
      <c r="Q2627" s="22">
        <f t="shared" si="738"/>
        <v>0</v>
      </c>
      <c r="R2627" s="22">
        <f t="shared" si="739"/>
        <v>0</v>
      </c>
      <c r="S2627" s="22">
        <f t="shared" si="740"/>
        <v>0</v>
      </c>
      <c r="U2627" s="22">
        <v>0</v>
      </c>
      <c r="V2627" s="23">
        <v>10</v>
      </c>
      <c r="W2627" s="41">
        <v>10</v>
      </c>
      <c r="X2627" s="23">
        <f t="shared" si="741"/>
        <v>0</v>
      </c>
      <c r="Y2627" s="24">
        <f t="shared" si="742"/>
        <v>0</v>
      </c>
      <c r="Z2627" s="24">
        <v>0</v>
      </c>
      <c r="AA2627" s="22">
        <v>0</v>
      </c>
      <c r="AB2627" s="22">
        <f t="shared" si="743"/>
        <v>0</v>
      </c>
      <c r="AC2627" s="22">
        <f t="shared" si="744"/>
        <v>0</v>
      </c>
      <c r="AD2627" s="22">
        <f t="shared" si="745"/>
        <v>0</v>
      </c>
      <c r="AE2627" s="24"/>
      <c r="AF2627" s="4">
        <v>0</v>
      </c>
      <c r="AG2627" s="4">
        <v>0</v>
      </c>
      <c r="AH2627" s="4">
        <f t="shared" si="746"/>
        <v>0</v>
      </c>
    </row>
    <row r="2628" spans="1:34">
      <c r="A2628" s="16" t="s">
        <v>5343</v>
      </c>
      <c r="B2628" s="16" t="s">
        <v>5344</v>
      </c>
      <c r="C2628" s="16" t="s">
        <v>5345</v>
      </c>
      <c r="D2628" s="19">
        <v>36342</v>
      </c>
      <c r="E2628" s="16" t="s">
        <v>111</v>
      </c>
      <c r="F2628" s="20">
        <v>10</v>
      </c>
      <c r="G2628" s="20">
        <v>0</v>
      </c>
      <c r="H2628" s="20">
        <v>0</v>
      </c>
      <c r="I2628" s="20">
        <v>0</v>
      </c>
      <c r="J2628" s="21">
        <f t="shared" si="736"/>
        <v>0</v>
      </c>
      <c r="K2628" s="22">
        <v>2014</v>
      </c>
      <c r="L2628" s="19">
        <v>44804</v>
      </c>
      <c r="M2628" s="22">
        <v>2014</v>
      </c>
      <c r="N2628" s="22">
        <v>0</v>
      </c>
      <c r="O2628" s="22">
        <f t="shared" si="737"/>
        <v>0</v>
      </c>
      <c r="P2628" s="22">
        <v>0</v>
      </c>
      <c r="Q2628" s="22">
        <f t="shared" si="738"/>
        <v>0</v>
      </c>
      <c r="R2628" s="22">
        <f t="shared" si="739"/>
        <v>0</v>
      </c>
      <c r="S2628" s="22">
        <f t="shared" si="740"/>
        <v>0</v>
      </c>
      <c r="U2628" s="22">
        <v>0</v>
      </c>
      <c r="V2628" s="23">
        <v>10</v>
      </c>
      <c r="W2628" s="41">
        <v>10</v>
      </c>
      <c r="X2628" s="23">
        <f t="shared" si="741"/>
        <v>0</v>
      </c>
      <c r="Y2628" s="24">
        <f t="shared" si="742"/>
        <v>0</v>
      </c>
      <c r="Z2628" s="24">
        <v>0</v>
      </c>
      <c r="AA2628" s="22">
        <v>0</v>
      </c>
      <c r="AB2628" s="22">
        <f t="shared" si="743"/>
        <v>0</v>
      </c>
      <c r="AC2628" s="22">
        <f t="shared" si="744"/>
        <v>0</v>
      </c>
      <c r="AD2628" s="22">
        <f t="shared" si="745"/>
        <v>0</v>
      </c>
      <c r="AE2628" s="24"/>
      <c r="AF2628" s="4">
        <v>0</v>
      </c>
      <c r="AG2628" s="4">
        <v>0</v>
      </c>
      <c r="AH2628" s="4">
        <f t="shared" si="746"/>
        <v>0</v>
      </c>
    </row>
    <row r="2629" spans="1:34">
      <c r="A2629" s="16" t="s">
        <v>5346</v>
      </c>
      <c r="B2629" s="16" t="s">
        <v>5347</v>
      </c>
      <c r="C2629" s="16" t="s">
        <v>5348</v>
      </c>
      <c r="D2629" s="19">
        <v>36342</v>
      </c>
      <c r="E2629" s="16" t="s">
        <v>111</v>
      </c>
      <c r="F2629" s="20">
        <v>10</v>
      </c>
      <c r="G2629" s="20">
        <v>0</v>
      </c>
      <c r="H2629" s="20">
        <v>0</v>
      </c>
      <c r="I2629" s="20">
        <v>0</v>
      </c>
      <c r="J2629" s="21">
        <f t="shared" si="736"/>
        <v>0</v>
      </c>
      <c r="K2629" s="22">
        <v>115.54</v>
      </c>
      <c r="L2629" s="19">
        <v>44804</v>
      </c>
      <c r="M2629" s="22">
        <v>115.54</v>
      </c>
      <c r="N2629" s="22">
        <v>0</v>
      </c>
      <c r="O2629" s="22">
        <f t="shared" si="737"/>
        <v>0</v>
      </c>
      <c r="P2629" s="22">
        <v>0</v>
      </c>
      <c r="Q2629" s="22">
        <f t="shared" si="738"/>
        <v>0</v>
      </c>
      <c r="R2629" s="22">
        <f t="shared" si="739"/>
        <v>0</v>
      </c>
      <c r="S2629" s="22">
        <f t="shared" si="740"/>
        <v>0</v>
      </c>
      <c r="U2629" s="22">
        <v>0</v>
      </c>
      <c r="V2629" s="23">
        <v>10</v>
      </c>
      <c r="W2629" s="41">
        <v>10</v>
      </c>
      <c r="X2629" s="23">
        <f t="shared" si="741"/>
        <v>0</v>
      </c>
      <c r="Y2629" s="24">
        <f t="shared" si="742"/>
        <v>0</v>
      </c>
      <c r="Z2629" s="24">
        <v>0</v>
      </c>
      <c r="AA2629" s="22">
        <v>0</v>
      </c>
      <c r="AB2629" s="22">
        <f t="shared" si="743"/>
        <v>0</v>
      </c>
      <c r="AC2629" s="22">
        <f t="shared" si="744"/>
        <v>0</v>
      </c>
      <c r="AD2629" s="22">
        <f t="shared" si="745"/>
        <v>0</v>
      </c>
      <c r="AE2629" s="24"/>
      <c r="AF2629" s="4">
        <v>0</v>
      </c>
      <c r="AG2629" s="4">
        <v>0</v>
      </c>
      <c r="AH2629" s="4">
        <f t="shared" si="746"/>
        <v>0</v>
      </c>
    </row>
    <row r="2630" spans="1:34">
      <c r="A2630" s="16" t="s">
        <v>5349</v>
      </c>
      <c r="B2630" s="16" t="s">
        <v>5350</v>
      </c>
      <c r="C2630" s="16" t="s">
        <v>5351</v>
      </c>
      <c r="D2630" s="19">
        <v>36342</v>
      </c>
      <c r="E2630" s="16" t="s">
        <v>111</v>
      </c>
      <c r="F2630" s="20">
        <v>10</v>
      </c>
      <c r="G2630" s="20">
        <v>0</v>
      </c>
      <c r="H2630" s="20">
        <v>0</v>
      </c>
      <c r="I2630" s="20">
        <v>0</v>
      </c>
      <c r="J2630" s="21">
        <f t="shared" si="736"/>
        <v>0</v>
      </c>
      <c r="K2630" s="22">
        <v>179.95</v>
      </c>
      <c r="L2630" s="19">
        <v>44804</v>
      </c>
      <c r="M2630" s="22">
        <v>179.95</v>
      </c>
      <c r="N2630" s="22">
        <v>0</v>
      </c>
      <c r="O2630" s="22">
        <f t="shared" si="737"/>
        <v>0</v>
      </c>
      <c r="P2630" s="22">
        <v>0</v>
      </c>
      <c r="Q2630" s="22">
        <f t="shared" si="738"/>
        <v>0</v>
      </c>
      <c r="R2630" s="22">
        <f t="shared" si="739"/>
        <v>0</v>
      </c>
      <c r="S2630" s="22">
        <f t="shared" si="740"/>
        <v>0</v>
      </c>
      <c r="U2630" s="22">
        <v>0</v>
      </c>
      <c r="V2630" s="23">
        <v>10</v>
      </c>
      <c r="W2630" s="41">
        <v>10</v>
      </c>
      <c r="X2630" s="23">
        <f t="shared" si="741"/>
        <v>0</v>
      </c>
      <c r="Y2630" s="24">
        <f t="shared" si="742"/>
        <v>0</v>
      </c>
      <c r="Z2630" s="24">
        <v>0</v>
      </c>
      <c r="AA2630" s="22">
        <v>0</v>
      </c>
      <c r="AB2630" s="22">
        <f t="shared" si="743"/>
        <v>0</v>
      </c>
      <c r="AC2630" s="22">
        <f t="shared" si="744"/>
        <v>0</v>
      </c>
      <c r="AD2630" s="22">
        <f t="shared" si="745"/>
        <v>0</v>
      </c>
      <c r="AE2630" s="24"/>
      <c r="AF2630" s="4">
        <v>0</v>
      </c>
      <c r="AG2630" s="4">
        <v>0</v>
      </c>
      <c r="AH2630" s="4">
        <f t="shared" si="746"/>
        <v>0</v>
      </c>
    </row>
    <row r="2631" spans="1:34">
      <c r="A2631" s="16" t="s">
        <v>5352</v>
      </c>
      <c r="B2631" s="16" t="s">
        <v>5353</v>
      </c>
      <c r="C2631" s="16" t="s">
        <v>5354</v>
      </c>
      <c r="D2631" s="19">
        <v>36342</v>
      </c>
      <c r="E2631" s="16" t="s">
        <v>111</v>
      </c>
      <c r="F2631" s="20">
        <v>10</v>
      </c>
      <c r="G2631" s="20">
        <v>0</v>
      </c>
      <c r="H2631" s="20">
        <v>0</v>
      </c>
      <c r="I2631" s="20">
        <v>0</v>
      </c>
      <c r="J2631" s="21">
        <f t="shared" si="736"/>
        <v>0</v>
      </c>
      <c r="K2631" s="22">
        <v>89.93</v>
      </c>
      <c r="L2631" s="19">
        <v>44804</v>
      </c>
      <c r="M2631" s="22">
        <v>89.93</v>
      </c>
      <c r="N2631" s="22">
        <v>0</v>
      </c>
      <c r="O2631" s="22">
        <f t="shared" si="737"/>
        <v>0</v>
      </c>
      <c r="P2631" s="22">
        <v>0</v>
      </c>
      <c r="Q2631" s="22">
        <f t="shared" si="738"/>
        <v>0</v>
      </c>
      <c r="R2631" s="22">
        <f t="shared" si="739"/>
        <v>0</v>
      </c>
      <c r="S2631" s="22">
        <f t="shared" si="740"/>
        <v>0</v>
      </c>
      <c r="U2631" s="22">
        <v>0</v>
      </c>
      <c r="V2631" s="23">
        <v>10</v>
      </c>
      <c r="W2631" s="41">
        <v>10</v>
      </c>
      <c r="X2631" s="23">
        <f t="shared" si="741"/>
        <v>0</v>
      </c>
      <c r="Y2631" s="24">
        <f t="shared" si="742"/>
        <v>0</v>
      </c>
      <c r="Z2631" s="24">
        <v>0</v>
      </c>
      <c r="AA2631" s="22">
        <v>0</v>
      </c>
      <c r="AB2631" s="22">
        <f t="shared" si="743"/>
        <v>0</v>
      </c>
      <c r="AC2631" s="22">
        <f t="shared" si="744"/>
        <v>0</v>
      </c>
      <c r="AD2631" s="22">
        <f t="shared" si="745"/>
        <v>0</v>
      </c>
      <c r="AE2631" s="24"/>
      <c r="AF2631" s="4">
        <v>0</v>
      </c>
      <c r="AG2631" s="4">
        <v>0</v>
      </c>
      <c r="AH2631" s="4">
        <f t="shared" si="746"/>
        <v>0</v>
      </c>
    </row>
    <row r="2632" spans="1:34">
      <c r="A2632" s="16" t="s">
        <v>5355</v>
      </c>
      <c r="B2632" s="16" t="s">
        <v>5356</v>
      </c>
      <c r="C2632" s="16" t="s">
        <v>5357</v>
      </c>
      <c r="D2632" s="19">
        <v>37073</v>
      </c>
      <c r="E2632" s="16" t="s">
        <v>111</v>
      </c>
      <c r="F2632" s="20">
        <v>10</v>
      </c>
      <c r="G2632" s="20">
        <v>0</v>
      </c>
      <c r="H2632" s="20">
        <v>0</v>
      </c>
      <c r="I2632" s="20">
        <v>0</v>
      </c>
      <c r="J2632" s="21">
        <f t="shared" si="736"/>
        <v>0</v>
      </c>
      <c r="K2632" s="22">
        <v>221.32</v>
      </c>
      <c r="L2632" s="19">
        <v>44804</v>
      </c>
      <c r="M2632" s="22">
        <v>221.32</v>
      </c>
      <c r="N2632" s="22">
        <v>0</v>
      </c>
      <c r="O2632" s="22">
        <f t="shared" si="737"/>
        <v>0</v>
      </c>
      <c r="P2632" s="22">
        <v>0</v>
      </c>
      <c r="Q2632" s="22">
        <f t="shared" si="738"/>
        <v>0</v>
      </c>
      <c r="R2632" s="22">
        <f t="shared" si="739"/>
        <v>0</v>
      </c>
      <c r="S2632" s="22">
        <f t="shared" si="740"/>
        <v>0</v>
      </c>
      <c r="U2632" s="22">
        <v>0</v>
      </c>
      <c r="V2632" s="23">
        <v>10</v>
      </c>
      <c r="W2632" s="41">
        <v>10</v>
      </c>
      <c r="X2632" s="23">
        <f t="shared" si="741"/>
        <v>0</v>
      </c>
      <c r="Y2632" s="24">
        <f t="shared" si="742"/>
        <v>0</v>
      </c>
      <c r="Z2632" s="24">
        <v>0</v>
      </c>
      <c r="AA2632" s="22">
        <v>0</v>
      </c>
      <c r="AB2632" s="22">
        <f t="shared" si="743"/>
        <v>0</v>
      </c>
      <c r="AC2632" s="22">
        <f t="shared" si="744"/>
        <v>0</v>
      </c>
      <c r="AD2632" s="22">
        <f t="shared" si="745"/>
        <v>0</v>
      </c>
      <c r="AE2632" s="24"/>
      <c r="AF2632" s="4">
        <v>0</v>
      </c>
      <c r="AG2632" s="4">
        <v>0</v>
      </c>
      <c r="AH2632" s="4">
        <f t="shared" si="746"/>
        <v>0</v>
      </c>
    </row>
    <row r="2633" spans="1:34">
      <c r="A2633" s="16" t="s">
        <v>5358</v>
      </c>
      <c r="B2633" s="16" t="s">
        <v>5359</v>
      </c>
      <c r="C2633" s="16" t="s">
        <v>5360</v>
      </c>
      <c r="D2633" s="19">
        <v>37073</v>
      </c>
      <c r="E2633" s="16" t="s">
        <v>111</v>
      </c>
      <c r="F2633" s="20">
        <v>10</v>
      </c>
      <c r="G2633" s="20">
        <v>0</v>
      </c>
      <c r="H2633" s="20">
        <v>0</v>
      </c>
      <c r="I2633" s="20">
        <v>0</v>
      </c>
      <c r="J2633" s="21">
        <f t="shared" si="736"/>
        <v>0</v>
      </c>
      <c r="K2633" s="22">
        <v>-221.32</v>
      </c>
      <c r="L2633" s="19">
        <v>44804</v>
      </c>
      <c r="M2633" s="22">
        <v>-221.32</v>
      </c>
      <c r="N2633" s="22">
        <v>0</v>
      </c>
      <c r="O2633" s="22">
        <f t="shared" si="737"/>
        <v>0</v>
      </c>
      <c r="P2633" s="22">
        <v>0</v>
      </c>
      <c r="Q2633" s="22">
        <f t="shared" si="738"/>
        <v>0</v>
      </c>
      <c r="R2633" s="22">
        <f t="shared" si="739"/>
        <v>0</v>
      </c>
      <c r="S2633" s="22">
        <f t="shared" si="740"/>
        <v>0</v>
      </c>
      <c r="U2633" s="22">
        <v>0</v>
      </c>
      <c r="V2633" s="23">
        <v>10</v>
      </c>
      <c r="W2633" s="41">
        <v>10</v>
      </c>
      <c r="X2633" s="23">
        <f t="shared" si="741"/>
        <v>0</v>
      </c>
      <c r="Y2633" s="24">
        <f t="shared" si="742"/>
        <v>0</v>
      </c>
      <c r="Z2633" s="24">
        <v>0</v>
      </c>
      <c r="AA2633" s="22">
        <v>0</v>
      </c>
      <c r="AB2633" s="22">
        <f t="shared" si="743"/>
        <v>0</v>
      </c>
      <c r="AC2633" s="22">
        <f t="shared" si="744"/>
        <v>0</v>
      </c>
      <c r="AD2633" s="22">
        <f t="shared" si="745"/>
        <v>0</v>
      </c>
      <c r="AE2633" s="24"/>
      <c r="AF2633" s="4">
        <v>0</v>
      </c>
      <c r="AG2633" s="4">
        <v>0</v>
      </c>
      <c r="AH2633" s="4">
        <f t="shared" si="746"/>
        <v>0</v>
      </c>
    </row>
    <row r="2634" spans="1:34">
      <c r="A2634" s="16" t="s">
        <v>5361</v>
      </c>
      <c r="B2634" s="16" t="s">
        <v>5362</v>
      </c>
      <c r="C2634" s="16" t="s">
        <v>5363</v>
      </c>
      <c r="D2634" s="19">
        <v>37073</v>
      </c>
      <c r="E2634" s="16" t="s">
        <v>111</v>
      </c>
      <c r="F2634" s="20">
        <v>10</v>
      </c>
      <c r="G2634" s="20">
        <v>0</v>
      </c>
      <c r="H2634" s="20">
        <v>0</v>
      </c>
      <c r="I2634" s="20">
        <v>0</v>
      </c>
      <c r="J2634" s="21">
        <f t="shared" si="736"/>
        <v>0</v>
      </c>
      <c r="K2634" s="22">
        <v>34.340000000000003</v>
      </c>
      <c r="L2634" s="19">
        <v>44804</v>
      </c>
      <c r="M2634" s="22">
        <v>34.340000000000003</v>
      </c>
      <c r="N2634" s="22">
        <v>0</v>
      </c>
      <c r="O2634" s="22">
        <f t="shared" si="737"/>
        <v>0</v>
      </c>
      <c r="P2634" s="22">
        <v>0</v>
      </c>
      <c r="Q2634" s="22">
        <f t="shared" si="738"/>
        <v>0</v>
      </c>
      <c r="R2634" s="22">
        <f t="shared" si="739"/>
        <v>0</v>
      </c>
      <c r="S2634" s="22">
        <f t="shared" si="740"/>
        <v>0</v>
      </c>
      <c r="U2634" s="22">
        <v>0</v>
      </c>
      <c r="V2634" s="23">
        <v>10</v>
      </c>
      <c r="W2634" s="41">
        <v>10</v>
      </c>
      <c r="X2634" s="23">
        <f t="shared" si="741"/>
        <v>0</v>
      </c>
      <c r="Y2634" s="24">
        <f t="shared" si="742"/>
        <v>0</v>
      </c>
      <c r="Z2634" s="24">
        <v>0</v>
      </c>
      <c r="AA2634" s="22">
        <v>0</v>
      </c>
      <c r="AB2634" s="22">
        <f t="shared" si="743"/>
        <v>0</v>
      </c>
      <c r="AC2634" s="22">
        <f t="shared" si="744"/>
        <v>0</v>
      </c>
      <c r="AD2634" s="22">
        <f t="shared" si="745"/>
        <v>0</v>
      </c>
      <c r="AE2634" s="24"/>
      <c r="AF2634" s="4">
        <v>0</v>
      </c>
      <c r="AG2634" s="4">
        <v>0</v>
      </c>
      <c r="AH2634" s="4">
        <f t="shared" si="746"/>
        <v>0</v>
      </c>
    </row>
    <row r="2635" spans="1:34">
      <c r="A2635" s="16" t="s">
        <v>5364</v>
      </c>
      <c r="B2635" s="16" t="s">
        <v>5365</v>
      </c>
      <c r="C2635" s="16" t="s">
        <v>5366</v>
      </c>
      <c r="D2635" s="19">
        <v>37073</v>
      </c>
      <c r="E2635" s="16" t="s">
        <v>111</v>
      </c>
      <c r="F2635" s="20">
        <v>10</v>
      </c>
      <c r="G2635" s="20">
        <v>0</v>
      </c>
      <c r="H2635" s="20">
        <v>0</v>
      </c>
      <c r="I2635" s="20">
        <v>0</v>
      </c>
      <c r="J2635" s="21">
        <f t="shared" si="736"/>
        <v>0</v>
      </c>
      <c r="K2635" s="22">
        <v>85.99</v>
      </c>
      <c r="L2635" s="19">
        <v>44804</v>
      </c>
      <c r="M2635" s="22">
        <v>85.99</v>
      </c>
      <c r="N2635" s="22">
        <v>0</v>
      </c>
      <c r="O2635" s="22">
        <f t="shared" si="737"/>
        <v>0</v>
      </c>
      <c r="P2635" s="22">
        <v>0</v>
      </c>
      <c r="Q2635" s="22">
        <f t="shared" si="738"/>
        <v>0</v>
      </c>
      <c r="R2635" s="22">
        <f t="shared" si="739"/>
        <v>0</v>
      </c>
      <c r="S2635" s="22">
        <f t="shared" si="740"/>
        <v>0</v>
      </c>
      <c r="U2635" s="22">
        <v>0</v>
      </c>
      <c r="V2635" s="23">
        <v>10</v>
      </c>
      <c r="W2635" s="41">
        <v>10</v>
      </c>
      <c r="X2635" s="23">
        <f t="shared" si="741"/>
        <v>0</v>
      </c>
      <c r="Y2635" s="24">
        <f t="shared" si="742"/>
        <v>0</v>
      </c>
      <c r="Z2635" s="24">
        <v>0</v>
      </c>
      <c r="AA2635" s="22">
        <v>0</v>
      </c>
      <c r="AB2635" s="22">
        <f t="shared" si="743"/>
        <v>0</v>
      </c>
      <c r="AC2635" s="22">
        <f t="shared" si="744"/>
        <v>0</v>
      </c>
      <c r="AD2635" s="22">
        <f t="shared" si="745"/>
        <v>0</v>
      </c>
      <c r="AE2635" s="24"/>
      <c r="AF2635" s="4">
        <v>0</v>
      </c>
      <c r="AG2635" s="4">
        <v>0</v>
      </c>
      <c r="AH2635" s="4">
        <f t="shared" si="746"/>
        <v>0</v>
      </c>
    </row>
    <row r="2636" spans="1:34">
      <c r="A2636" s="16" t="s">
        <v>5367</v>
      </c>
      <c r="B2636" s="16" t="s">
        <v>5368</v>
      </c>
      <c r="C2636" s="16" t="s">
        <v>5369</v>
      </c>
      <c r="D2636" s="19">
        <v>37073</v>
      </c>
      <c r="E2636" s="16" t="s">
        <v>111</v>
      </c>
      <c r="F2636" s="20">
        <v>10</v>
      </c>
      <c r="G2636" s="20">
        <v>0</v>
      </c>
      <c r="H2636" s="20">
        <v>0</v>
      </c>
      <c r="I2636" s="20">
        <v>0</v>
      </c>
      <c r="J2636" s="21">
        <f t="shared" si="736"/>
        <v>0</v>
      </c>
      <c r="K2636" s="22">
        <v>1.37</v>
      </c>
      <c r="L2636" s="19">
        <v>44804</v>
      </c>
      <c r="M2636" s="22">
        <v>1.37</v>
      </c>
      <c r="N2636" s="22">
        <v>0</v>
      </c>
      <c r="O2636" s="22">
        <f t="shared" si="737"/>
        <v>0</v>
      </c>
      <c r="P2636" s="22">
        <v>0</v>
      </c>
      <c r="Q2636" s="22">
        <f t="shared" si="738"/>
        <v>0</v>
      </c>
      <c r="R2636" s="22">
        <f t="shared" si="739"/>
        <v>0</v>
      </c>
      <c r="S2636" s="22">
        <f t="shared" si="740"/>
        <v>0</v>
      </c>
      <c r="U2636" s="22">
        <v>0</v>
      </c>
      <c r="V2636" s="23">
        <v>10</v>
      </c>
      <c r="W2636" s="41">
        <v>10</v>
      </c>
      <c r="X2636" s="23">
        <f t="shared" si="741"/>
        <v>0</v>
      </c>
      <c r="Y2636" s="24">
        <f t="shared" si="742"/>
        <v>0</v>
      </c>
      <c r="Z2636" s="24">
        <v>0</v>
      </c>
      <c r="AA2636" s="22">
        <v>0</v>
      </c>
      <c r="AB2636" s="22">
        <f t="shared" si="743"/>
        <v>0</v>
      </c>
      <c r="AC2636" s="22">
        <f t="shared" si="744"/>
        <v>0</v>
      </c>
      <c r="AD2636" s="22">
        <f t="shared" si="745"/>
        <v>0</v>
      </c>
      <c r="AE2636" s="24"/>
      <c r="AF2636" s="4">
        <v>0</v>
      </c>
      <c r="AG2636" s="4">
        <v>0</v>
      </c>
      <c r="AH2636" s="4">
        <f t="shared" si="746"/>
        <v>0</v>
      </c>
    </row>
    <row r="2637" spans="1:34">
      <c r="A2637" s="16" t="s">
        <v>5370</v>
      </c>
      <c r="B2637" s="16" t="s">
        <v>5371</v>
      </c>
      <c r="C2637" s="16" t="s">
        <v>5372</v>
      </c>
      <c r="D2637" s="19">
        <v>37073</v>
      </c>
      <c r="E2637" s="16" t="s">
        <v>111</v>
      </c>
      <c r="F2637" s="20">
        <v>10</v>
      </c>
      <c r="G2637" s="20">
        <v>0</v>
      </c>
      <c r="H2637" s="20">
        <v>0</v>
      </c>
      <c r="I2637" s="20">
        <v>0</v>
      </c>
      <c r="J2637" s="21">
        <f t="shared" si="736"/>
        <v>0</v>
      </c>
      <c r="K2637" s="22">
        <v>44.07</v>
      </c>
      <c r="L2637" s="19">
        <v>44804</v>
      </c>
      <c r="M2637" s="22">
        <v>44.07</v>
      </c>
      <c r="N2637" s="22">
        <v>0</v>
      </c>
      <c r="O2637" s="22">
        <f t="shared" si="737"/>
        <v>0</v>
      </c>
      <c r="P2637" s="22">
        <v>0</v>
      </c>
      <c r="Q2637" s="22">
        <f t="shared" si="738"/>
        <v>0</v>
      </c>
      <c r="R2637" s="22">
        <f t="shared" si="739"/>
        <v>0</v>
      </c>
      <c r="S2637" s="22">
        <f t="shared" si="740"/>
        <v>0</v>
      </c>
      <c r="U2637" s="22">
        <v>0</v>
      </c>
      <c r="V2637" s="23">
        <v>10</v>
      </c>
      <c r="W2637" s="41">
        <v>10</v>
      </c>
      <c r="X2637" s="23">
        <f t="shared" si="741"/>
        <v>0</v>
      </c>
      <c r="Y2637" s="24">
        <f t="shared" si="742"/>
        <v>0</v>
      </c>
      <c r="Z2637" s="24">
        <v>0</v>
      </c>
      <c r="AA2637" s="22">
        <v>0</v>
      </c>
      <c r="AB2637" s="22">
        <f t="shared" si="743"/>
        <v>0</v>
      </c>
      <c r="AC2637" s="22">
        <f t="shared" si="744"/>
        <v>0</v>
      </c>
      <c r="AD2637" s="22">
        <f t="shared" si="745"/>
        <v>0</v>
      </c>
      <c r="AE2637" s="24"/>
      <c r="AF2637" s="4">
        <v>0</v>
      </c>
      <c r="AG2637" s="4">
        <v>0</v>
      </c>
      <c r="AH2637" s="4">
        <f t="shared" si="746"/>
        <v>0</v>
      </c>
    </row>
    <row r="2638" spans="1:34">
      <c r="A2638" s="16" t="s">
        <v>5373</v>
      </c>
      <c r="B2638" s="16" t="s">
        <v>5374</v>
      </c>
      <c r="C2638" s="16" t="s">
        <v>5375</v>
      </c>
      <c r="D2638" s="19">
        <v>37073</v>
      </c>
      <c r="E2638" s="16" t="s">
        <v>111</v>
      </c>
      <c r="F2638" s="20">
        <v>10</v>
      </c>
      <c r="G2638" s="20">
        <v>0</v>
      </c>
      <c r="H2638" s="20">
        <v>0</v>
      </c>
      <c r="I2638" s="20">
        <v>0</v>
      </c>
      <c r="J2638" s="21">
        <f t="shared" si="736"/>
        <v>0</v>
      </c>
      <c r="K2638" s="22">
        <v>55.55</v>
      </c>
      <c r="L2638" s="19">
        <v>44804</v>
      </c>
      <c r="M2638" s="22">
        <v>55.55</v>
      </c>
      <c r="N2638" s="22">
        <v>0</v>
      </c>
      <c r="O2638" s="22">
        <f t="shared" si="737"/>
        <v>0</v>
      </c>
      <c r="P2638" s="22">
        <v>0</v>
      </c>
      <c r="Q2638" s="22">
        <f t="shared" si="738"/>
        <v>0</v>
      </c>
      <c r="R2638" s="22">
        <f t="shared" si="739"/>
        <v>0</v>
      </c>
      <c r="S2638" s="22">
        <f t="shared" si="740"/>
        <v>0</v>
      </c>
      <c r="U2638" s="22">
        <v>0</v>
      </c>
      <c r="V2638" s="23">
        <v>10</v>
      </c>
      <c r="W2638" s="41">
        <v>10</v>
      </c>
      <c r="X2638" s="23">
        <f t="shared" si="741"/>
        <v>0</v>
      </c>
      <c r="Y2638" s="24">
        <f t="shared" si="742"/>
        <v>0</v>
      </c>
      <c r="Z2638" s="24">
        <v>0</v>
      </c>
      <c r="AA2638" s="22">
        <v>0</v>
      </c>
      <c r="AB2638" s="22">
        <f t="shared" si="743"/>
        <v>0</v>
      </c>
      <c r="AC2638" s="22">
        <f t="shared" si="744"/>
        <v>0</v>
      </c>
      <c r="AD2638" s="22">
        <f t="shared" si="745"/>
        <v>0</v>
      </c>
      <c r="AE2638" s="24"/>
      <c r="AF2638" s="4">
        <v>0</v>
      </c>
      <c r="AG2638" s="4">
        <v>0</v>
      </c>
      <c r="AH2638" s="4">
        <f t="shared" si="746"/>
        <v>0</v>
      </c>
    </row>
    <row r="2639" spans="1:34">
      <c r="A2639" s="16" t="s">
        <v>5376</v>
      </c>
      <c r="B2639" s="16" t="s">
        <v>5377</v>
      </c>
      <c r="C2639" s="16" t="s">
        <v>5378</v>
      </c>
      <c r="D2639" s="19">
        <v>37500</v>
      </c>
      <c r="E2639" s="16" t="s">
        <v>111</v>
      </c>
      <c r="F2639" s="20">
        <v>10</v>
      </c>
      <c r="G2639" s="20">
        <v>0</v>
      </c>
      <c r="H2639" s="20">
        <v>0</v>
      </c>
      <c r="I2639" s="20">
        <v>0</v>
      </c>
      <c r="J2639" s="21">
        <f t="shared" si="736"/>
        <v>0</v>
      </c>
      <c r="K2639" s="22">
        <v>225.77</v>
      </c>
      <c r="L2639" s="19">
        <v>44804</v>
      </c>
      <c r="M2639" s="22">
        <v>225.77</v>
      </c>
      <c r="N2639" s="22">
        <v>0</v>
      </c>
      <c r="O2639" s="22">
        <f t="shared" si="737"/>
        <v>0</v>
      </c>
      <c r="P2639" s="22">
        <v>0</v>
      </c>
      <c r="Q2639" s="22">
        <f t="shared" si="738"/>
        <v>0</v>
      </c>
      <c r="R2639" s="22">
        <f t="shared" si="739"/>
        <v>0</v>
      </c>
      <c r="S2639" s="22">
        <f t="shared" si="740"/>
        <v>0</v>
      </c>
      <c r="U2639" s="22">
        <v>0</v>
      </c>
      <c r="V2639" s="23">
        <v>10</v>
      </c>
      <c r="W2639" s="41">
        <v>10</v>
      </c>
      <c r="X2639" s="23">
        <f t="shared" si="741"/>
        <v>0</v>
      </c>
      <c r="Y2639" s="24">
        <f t="shared" si="742"/>
        <v>0</v>
      </c>
      <c r="Z2639" s="24">
        <v>0</v>
      </c>
      <c r="AA2639" s="22">
        <v>0</v>
      </c>
      <c r="AB2639" s="22">
        <f t="shared" si="743"/>
        <v>0</v>
      </c>
      <c r="AC2639" s="22">
        <f t="shared" si="744"/>
        <v>0</v>
      </c>
      <c r="AD2639" s="22">
        <f t="shared" si="745"/>
        <v>0</v>
      </c>
      <c r="AE2639" s="24"/>
      <c r="AF2639" s="4">
        <v>0</v>
      </c>
      <c r="AG2639" s="4">
        <v>0</v>
      </c>
      <c r="AH2639" s="4">
        <f t="shared" si="746"/>
        <v>0</v>
      </c>
    </row>
    <row r="2640" spans="1:34">
      <c r="A2640" s="16" t="s">
        <v>5379</v>
      </c>
      <c r="B2640" s="16" t="s">
        <v>5380</v>
      </c>
      <c r="C2640" s="16" t="s">
        <v>5381</v>
      </c>
      <c r="D2640" s="19">
        <v>37500</v>
      </c>
      <c r="E2640" s="16" t="s">
        <v>111</v>
      </c>
      <c r="F2640" s="20">
        <v>10</v>
      </c>
      <c r="G2640" s="20">
        <v>0</v>
      </c>
      <c r="H2640" s="20">
        <v>0</v>
      </c>
      <c r="I2640" s="20">
        <v>0</v>
      </c>
      <c r="J2640" s="21">
        <f t="shared" si="736"/>
        <v>0</v>
      </c>
      <c r="K2640" s="22">
        <v>69.989999999999995</v>
      </c>
      <c r="L2640" s="19">
        <v>44804</v>
      </c>
      <c r="M2640" s="22">
        <v>69.989999999999995</v>
      </c>
      <c r="N2640" s="22">
        <v>0</v>
      </c>
      <c r="O2640" s="22">
        <f t="shared" si="737"/>
        <v>0</v>
      </c>
      <c r="P2640" s="22">
        <v>0</v>
      </c>
      <c r="Q2640" s="22">
        <f t="shared" si="738"/>
        <v>0</v>
      </c>
      <c r="R2640" s="22">
        <f t="shared" si="739"/>
        <v>0</v>
      </c>
      <c r="S2640" s="22">
        <f t="shared" si="740"/>
        <v>0</v>
      </c>
      <c r="U2640" s="22">
        <v>0</v>
      </c>
      <c r="V2640" s="23">
        <v>10</v>
      </c>
      <c r="W2640" s="41">
        <v>10</v>
      </c>
      <c r="X2640" s="23">
        <f t="shared" si="741"/>
        <v>0</v>
      </c>
      <c r="Y2640" s="24">
        <f t="shared" si="742"/>
        <v>0</v>
      </c>
      <c r="Z2640" s="24">
        <v>0</v>
      </c>
      <c r="AA2640" s="22">
        <v>0</v>
      </c>
      <c r="AB2640" s="22">
        <f t="shared" si="743"/>
        <v>0</v>
      </c>
      <c r="AC2640" s="22">
        <f t="shared" si="744"/>
        <v>0</v>
      </c>
      <c r="AD2640" s="22">
        <f t="shared" si="745"/>
        <v>0</v>
      </c>
      <c r="AE2640" s="24"/>
      <c r="AF2640" s="4">
        <v>0</v>
      </c>
      <c r="AG2640" s="4">
        <v>0</v>
      </c>
      <c r="AH2640" s="4">
        <f t="shared" si="746"/>
        <v>0</v>
      </c>
    </row>
    <row r="2641" spans="1:34">
      <c r="A2641" s="16" t="s">
        <v>5382</v>
      </c>
      <c r="B2641" s="16" t="s">
        <v>5383</v>
      </c>
      <c r="C2641" s="16" t="s">
        <v>5384</v>
      </c>
      <c r="D2641" s="19">
        <v>37561</v>
      </c>
      <c r="E2641" s="16" t="s">
        <v>111</v>
      </c>
      <c r="F2641" s="20">
        <v>10</v>
      </c>
      <c r="G2641" s="20">
        <v>0</v>
      </c>
      <c r="H2641" s="20">
        <v>0</v>
      </c>
      <c r="I2641" s="20">
        <v>0</v>
      </c>
      <c r="J2641" s="21">
        <f t="shared" si="736"/>
        <v>0</v>
      </c>
      <c r="K2641" s="22">
        <v>152.63999999999999</v>
      </c>
      <c r="L2641" s="19">
        <v>44804</v>
      </c>
      <c r="M2641" s="22">
        <v>152.63999999999999</v>
      </c>
      <c r="N2641" s="22">
        <v>0</v>
      </c>
      <c r="O2641" s="22">
        <f t="shared" si="737"/>
        <v>0</v>
      </c>
      <c r="P2641" s="22">
        <v>0</v>
      </c>
      <c r="Q2641" s="22">
        <f t="shared" si="738"/>
        <v>0</v>
      </c>
      <c r="R2641" s="22">
        <f t="shared" si="739"/>
        <v>0</v>
      </c>
      <c r="S2641" s="22">
        <f t="shared" si="740"/>
        <v>0</v>
      </c>
      <c r="U2641" s="22">
        <v>0</v>
      </c>
      <c r="V2641" s="23">
        <v>10</v>
      </c>
      <c r="W2641" s="41">
        <v>10</v>
      </c>
      <c r="X2641" s="23">
        <f t="shared" si="741"/>
        <v>0</v>
      </c>
      <c r="Y2641" s="24">
        <f t="shared" si="742"/>
        <v>0</v>
      </c>
      <c r="Z2641" s="24">
        <v>0</v>
      </c>
      <c r="AA2641" s="22">
        <v>0</v>
      </c>
      <c r="AB2641" s="22">
        <f t="shared" si="743"/>
        <v>0</v>
      </c>
      <c r="AC2641" s="22">
        <f t="shared" si="744"/>
        <v>0</v>
      </c>
      <c r="AD2641" s="22">
        <f t="shared" si="745"/>
        <v>0</v>
      </c>
      <c r="AE2641" s="24"/>
      <c r="AF2641" s="4">
        <v>0</v>
      </c>
      <c r="AG2641" s="4">
        <v>0</v>
      </c>
      <c r="AH2641" s="4">
        <f t="shared" si="746"/>
        <v>0</v>
      </c>
    </row>
    <row r="2642" spans="1:34">
      <c r="A2642" s="16" t="s">
        <v>5385</v>
      </c>
      <c r="B2642" s="16" t="s">
        <v>5386</v>
      </c>
      <c r="C2642" s="16" t="s">
        <v>5387</v>
      </c>
      <c r="D2642" s="19">
        <v>37712</v>
      </c>
      <c r="E2642" s="16" t="s">
        <v>111</v>
      </c>
      <c r="F2642" s="20">
        <v>10</v>
      </c>
      <c r="G2642" s="20">
        <v>0</v>
      </c>
      <c r="H2642" s="20">
        <v>0</v>
      </c>
      <c r="I2642" s="20">
        <v>0</v>
      </c>
      <c r="J2642" s="21">
        <f t="shared" si="736"/>
        <v>0</v>
      </c>
      <c r="K2642" s="22">
        <v>55.73</v>
      </c>
      <c r="L2642" s="19">
        <v>44804</v>
      </c>
      <c r="M2642" s="22">
        <v>55.73</v>
      </c>
      <c r="N2642" s="22">
        <v>0</v>
      </c>
      <c r="O2642" s="22">
        <f t="shared" si="737"/>
        <v>0</v>
      </c>
      <c r="P2642" s="22">
        <v>0</v>
      </c>
      <c r="Q2642" s="22">
        <f t="shared" si="738"/>
        <v>0</v>
      </c>
      <c r="R2642" s="22">
        <f t="shared" si="739"/>
        <v>0</v>
      </c>
      <c r="S2642" s="22">
        <f t="shared" si="740"/>
        <v>0</v>
      </c>
      <c r="U2642" s="22">
        <v>0</v>
      </c>
      <c r="V2642" s="23">
        <v>10</v>
      </c>
      <c r="W2642" s="41">
        <v>10</v>
      </c>
      <c r="X2642" s="23">
        <f t="shared" si="741"/>
        <v>0</v>
      </c>
      <c r="Y2642" s="24">
        <f t="shared" si="742"/>
        <v>0</v>
      </c>
      <c r="Z2642" s="24">
        <v>0</v>
      </c>
      <c r="AA2642" s="22">
        <v>0</v>
      </c>
      <c r="AB2642" s="22">
        <f t="shared" si="743"/>
        <v>0</v>
      </c>
      <c r="AC2642" s="22">
        <f t="shared" si="744"/>
        <v>0</v>
      </c>
      <c r="AD2642" s="22">
        <f t="shared" si="745"/>
        <v>0</v>
      </c>
      <c r="AE2642" s="24"/>
      <c r="AF2642" s="4">
        <v>0</v>
      </c>
      <c r="AG2642" s="4">
        <v>0</v>
      </c>
      <c r="AH2642" s="4">
        <f t="shared" si="746"/>
        <v>0</v>
      </c>
    </row>
    <row r="2643" spans="1:34">
      <c r="A2643" s="16" t="s">
        <v>5388</v>
      </c>
      <c r="B2643" s="16" t="s">
        <v>5389</v>
      </c>
      <c r="C2643" s="16" t="s">
        <v>5390</v>
      </c>
      <c r="D2643" s="19">
        <v>37987</v>
      </c>
      <c r="E2643" s="16" t="s">
        <v>111</v>
      </c>
      <c r="F2643" s="20">
        <v>10</v>
      </c>
      <c r="G2643" s="20">
        <v>0</v>
      </c>
      <c r="H2643" s="20">
        <v>0</v>
      </c>
      <c r="I2643" s="20">
        <v>0</v>
      </c>
      <c r="J2643" s="21">
        <f t="shared" si="736"/>
        <v>0</v>
      </c>
      <c r="K2643" s="22">
        <v>324.08</v>
      </c>
      <c r="L2643" s="19">
        <v>44804</v>
      </c>
      <c r="M2643" s="22">
        <v>324.08</v>
      </c>
      <c r="N2643" s="22">
        <v>0</v>
      </c>
      <c r="O2643" s="22">
        <f t="shared" si="737"/>
        <v>0</v>
      </c>
      <c r="P2643" s="22">
        <v>0</v>
      </c>
      <c r="Q2643" s="22">
        <f t="shared" si="738"/>
        <v>0</v>
      </c>
      <c r="R2643" s="22">
        <f t="shared" si="739"/>
        <v>0</v>
      </c>
      <c r="S2643" s="22">
        <f t="shared" si="740"/>
        <v>0</v>
      </c>
      <c r="U2643" s="22">
        <v>0</v>
      </c>
      <c r="V2643" s="23">
        <v>10</v>
      </c>
      <c r="W2643" s="41">
        <v>10</v>
      </c>
      <c r="X2643" s="23">
        <f t="shared" si="741"/>
        <v>0</v>
      </c>
      <c r="Y2643" s="24">
        <f t="shared" si="742"/>
        <v>0</v>
      </c>
      <c r="Z2643" s="24">
        <v>0</v>
      </c>
      <c r="AA2643" s="22">
        <v>0</v>
      </c>
      <c r="AB2643" s="22">
        <f t="shared" si="743"/>
        <v>0</v>
      </c>
      <c r="AC2643" s="22">
        <f t="shared" si="744"/>
        <v>0</v>
      </c>
      <c r="AD2643" s="22">
        <f t="shared" si="745"/>
        <v>0</v>
      </c>
      <c r="AE2643" s="24"/>
      <c r="AF2643" s="4">
        <v>0</v>
      </c>
      <c r="AG2643" s="4">
        <v>0</v>
      </c>
      <c r="AH2643" s="4">
        <f t="shared" si="746"/>
        <v>0</v>
      </c>
    </row>
    <row r="2644" spans="1:34">
      <c r="A2644" s="16" t="s">
        <v>5391</v>
      </c>
      <c r="B2644" s="16" t="s">
        <v>5392</v>
      </c>
      <c r="C2644" s="16" t="s">
        <v>5393</v>
      </c>
      <c r="D2644" s="19">
        <v>38534</v>
      </c>
      <c r="E2644" s="16" t="s">
        <v>111</v>
      </c>
      <c r="F2644" s="20">
        <v>10</v>
      </c>
      <c r="G2644" s="20">
        <v>0</v>
      </c>
      <c r="H2644" s="20">
        <v>0</v>
      </c>
      <c r="I2644" s="20">
        <v>0</v>
      </c>
      <c r="J2644" s="21">
        <f t="shared" si="736"/>
        <v>0</v>
      </c>
      <c r="K2644" s="22">
        <v>466.21</v>
      </c>
      <c r="L2644" s="19">
        <v>44804</v>
      </c>
      <c r="M2644" s="22">
        <v>466.21</v>
      </c>
      <c r="N2644" s="22">
        <v>0</v>
      </c>
      <c r="O2644" s="22">
        <f t="shared" si="737"/>
        <v>0</v>
      </c>
      <c r="P2644" s="22">
        <v>0</v>
      </c>
      <c r="Q2644" s="22">
        <f t="shared" si="738"/>
        <v>0</v>
      </c>
      <c r="R2644" s="22">
        <f t="shared" si="739"/>
        <v>0</v>
      </c>
      <c r="S2644" s="22">
        <f t="shared" si="740"/>
        <v>0</v>
      </c>
      <c r="U2644" s="22">
        <v>0</v>
      </c>
      <c r="V2644" s="23">
        <v>10</v>
      </c>
      <c r="W2644" s="41">
        <v>10</v>
      </c>
      <c r="X2644" s="23">
        <f t="shared" si="741"/>
        <v>0</v>
      </c>
      <c r="Y2644" s="24">
        <f t="shared" si="742"/>
        <v>0</v>
      </c>
      <c r="Z2644" s="24">
        <v>0</v>
      </c>
      <c r="AA2644" s="22">
        <v>0</v>
      </c>
      <c r="AB2644" s="22">
        <f t="shared" si="743"/>
        <v>0</v>
      </c>
      <c r="AC2644" s="22">
        <f t="shared" si="744"/>
        <v>0</v>
      </c>
      <c r="AD2644" s="22">
        <f t="shared" si="745"/>
        <v>0</v>
      </c>
      <c r="AE2644" s="24"/>
      <c r="AF2644" s="4">
        <v>0</v>
      </c>
      <c r="AG2644" s="4">
        <v>0</v>
      </c>
      <c r="AH2644" s="4">
        <f t="shared" si="746"/>
        <v>0</v>
      </c>
    </row>
    <row r="2645" spans="1:34">
      <c r="A2645" s="16" t="s">
        <v>5394</v>
      </c>
      <c r="B2645" s="16" t="s">
        <v>5395</v>
      </c>
      <c r="C2645" s="16" t="s">
        <v>5396</v>
      </c>
      <c r="D2645" s="19">
        <v>39995</v>
      </c>
      <c r="E2645" s="16" t="s">
        <v>111</v>
      </c>
      <c r="F2645" s="20">
        <v>10</v>
      </c>
      <c r="G2645" s="20">
        <v>0</v>
      </c>
      <c r="H2645" s="20">
        <v>0</v>
      </c>
      <c r="I2645" s="20">
        <v>0</v>
      </c>
      <c r="J2645" s="21">
        <f t="shared" si="736"/>
        <v>0</v>
      </c>
      <c r="K2645" s="22">
        <v>11485.34</v>
      </c>
      <c r="L2645" s="19">
        <v>44804</v>
      </c>
      <c r="M2645" s="22">
        <v>11485.34</v>
      </c>
      <c r="N2645" s="22">
        <v>0</v>
      </c>
      <c r="O2645" s="22">
        <f t="shared" si="737"/>
        <v>0</v>
      </c>
      <c r="P2645" s="22">
        <v>0</v>
      </c>
      <c r="Q2645" s="22">
        <f t="shared" si="738"/>
        <v>0</v>
      </c>
      <c r="R2645" s="22">
        <f t="shared" si="739"/>
        <v>0</v>
      </c>
      <c r="S2645" s="22">
        <f t="shared" si="740"/>
        <v>0</v>
      </c>
      <c r="U2645" s="22">
        <v>0</v>
      </c>
      <c r="V2645" s="23">
        <v>10</v>
      </c>
      <c r="W2645" s="41">
        <v>10</v>
      </c>
      <c r="X2645" s="23">
        <f t="shared" si="741"/>
        <v>0</v>
      </c>
      <c r="Y2645" s="24">
        <f t="shared" si="742"/>
        <v>0</v>
      </c>
      <c r="Z2645" s="24">
        <v>0</v>
      </c>
      <c r="AA2645" s="22">
        <v>0</v>
      </c>
      <c r="AB2645" s="22">
        <f t="shared" si="743"/>
        <v>0</v>
      </c>
      <c r="AC2645" s="22">
        <f t="shared" si="744"/>
        <v>0</v>
      </c>
      <c r="AD2645" s="22">
        <f t="shared" si="745"/>
        <v>0</v>
      </c>
      <c r="AE2645" s="24"/>
      <c r="AF2645" s="4">
        <v>0</v>
      </c>
      <c r="AG2645" s="4">
        <v>0</v>
      </c>
      <c r="AH2645" s="4">
        <f t="shared" si="746"/>
        <v>0</v>
      </c>
    </row>
    <row r="2646" spans="1:34">
      <c r="A2646" s="16" t="s">
        <v>5397</v>
      </c>
      <c r="B2646" s="16" t="s">
        <v>5398</v>
      </c>
      <c r="C2646" s="16" t="s">
        <v>5396</v>
      </c>
      <c r="D2646" s="19">
        <v>40087</v>
      </c>
      <c r="E2646" s="16" t="s">
        <v>111</v>
      </c>
      <c r="F2646" s="20">
        <v>10</v>
      </c>
      <c r="G2646" s="20">
        <v>0</v>
      </c>
      <c r="H2646" s="20">
        <v>0</v>
      </c>
      <c r="I2646" s="20">
        <v>0</v>
      </c>
      <c r="J2646" s="21">
        <f t="shared" si="736"/>
        <v>0</v>
      </c>
      <c r="K2646" s="22">
        <v>1661.01</v>
      </c>
      <c r="L2646" s="19">
        <v>44804</v>
      </c>
      <c r="M2646" s="22">
        <v>1661.01</v>
      </c>
      <c r="N2646" s="22">
        <v>0</v>
      </c>
      <c r="O2646" s="22">
        <f t="shared" si="737"/>
        <v>0</v>
      </c>
      <c r="P2646" s="22">
        <v>0</v>
      </c>
      <c r="Q2646" s="22">
        <f t="shared" si="738"/>
        <v>0</v>
      </c>
      <c r="R2646" s="22">
        <f t="shared" si="739"/>
        <v>0</v>
      </c>
      <c r="S2646" s="22">
        <f t="shared" si="740"/>
        <v>0</v>
      </c>
      <c r="U2646" s="22">
        <v>0</v>
      </c>
      <c r="V2646" s="23">
        <v>10</v>
      </c>
      <c r="W2646" s="41">
        <v>10</v>
      </c>
      <c r="X2646" s="23">
        <f t="shared" si="741"/>
        <v>0</v>
      </c>
      <c r="Y2646" s="24">
        <f t="shared" si="742"/>
        <v>0</v>
      </c>
      <c r="Z2646" s="24">
        <v>0</v>
      </c>
      <c r="AA2646" s="22">
        <v>0</v>
      </c>
      <c r="AB2646" s="22">
        <f t="shared" si="743"/>
        <v>0</v>
      </c>
      <c r="AC2646" s="22">
        <f t="shared" si="744"/>
        <v>0</v>
      </c>
      <c r="AD2646" s="22">
        <f t="shared" si="745"/>
        <v>0</v>
      </c>
      <c r="AE2646" s="24"/>
      <c r="AF2646" s="4">
        <v>0</v>
      </c>
      <c r="AG2646" s="4">
        <v>0</v>
      </c>
      <c r="AH2646" s="4">
        <f t="shared" si="746"/>
        <v>0</v>
      </c>
    </row>
    <row r="2647" spans="1:34">
      <c r="A2647" s="16" t="s">
        <v>5399</v>
      </c>
      <c r="B2647" s="16" t="s">
        <v>5400</v>
      </c>
      <c r="C2647" s="16" t="s">
        <v>5396</v>
      </c>
      <c r="D2647" s="19">
        <v>40179</v>
      </c>
      <c r="E2647" s="16" t="s">
        <v>111</v>
      </c>
      <c r="F2647" s="20">
        <v>10</v>
      </c>
      <c r="G2647" s="20">
        <v>0</v>
      </c>
      <c r="H2647" s="20">
        <v>0</v>
      </c>
      <c r="I2647" s="20">
        <v>0</v>
      </c>
      <c r="J2647" s="21">
        <f t="shared" si="736"/>
        <v>0</v>
      </c>
      <c r="K2647" s="22">
        <v>48.69</v>
      </c>
      <c r="L2647" s="19">
        <v>44804</v>
      </c>
      <c r="M2647" s="22">
        <v>48.69</v>
      </c>
      <c r="N2647" s="22">
        <v>0</v>
      </c>
      <c r="O2647" s="22">
        <f t="shared" si="737"/>
        <v>0</v>
      </c>
      <c r="P2647" s="22">
        <v>0</v>
      </c>
      <c r="Q2647" s="22">
        <f t="shared" si="738"/>
        <v>0</v>
      </c>
      <c r="R2647" s="22">
        <f t="shared" si="739"/>
        <v>0</v>
      </c>
      <c r="S2647" s="22">
        <f t="shared" si="740"/>
        <v>0</v>
      </c>
      <c r="U2647" s="22">
        <v>0</v>
      </c>
      <c r="V2647" s="23">
        <v>10</v>
      </c>
      <c r="W2647" s="41">
        <v>10</v>
      </c>
      <c r="X2647" s="23">
        <f t="shared" si="741"/>
        <v>0</v>
      </c>
      <c r="Y2647" s="24">
        <f t="shared" si="742"/>
        <v>0</v>
      </c>
      <c r="Z2647" s="24">
        <v>0</v>
      </c>
      <c r="AA2647" s="22">
        <v>0</v>
      </c>
      <c r="AB2647" s="22">
        <f t="shared" si="743"/>
        <v>0</v>
      </c>
      <c r="AC2647" s="22">
        <f t="shared" si="744"/>
        <v>0</v>
      </c>
      <c r="AD2647" s="22">
        <f t="shared" si="745"/>
        <v>0</v>
      </c>
      <c r="AE2647" s="24"/>
      <c r="AF2647" s="4">
        <v>0</v>
      </c>
      <c r="AG2647" s="4">
        <v>0</v>
      </c>
      <c r="AH2647" s="4">
        <f t="shared" si="746"/>
        <v>0</v>
      </c>
    </row>
    <row r="2648" spans="1:34">
      <c r="A2648" s="16" t="s">
        <v>5401</v>
      </c>
      <c r="B2648" s="16" t="s">
        <v>5402</v>
      </c>
      <c r="C2648" s="16" t="s">
        <v>5403</v>
      </c>
      <c r="D2648" s="19">
        <v>40269</v>
      </c>
      <c r="E2648" s="16" t="s">
        <v>111</v>
      </c>
      <c r="F2648" s="20">
        <v>10</v>
      </c>
      <c r="G2648" s="20">
        <v>0</v>
      </c>
      <c r="H2648" s="20">
        <v>0</v>
      </c>
      <c r="I2648" s="20">
        <v>0</v>
      </c>
      <c r="J2648" s="21">
        <f t="shared" si="736"/>
        <v>0</v>
      </c>
      <c r="K2648" s="22">
        <v>195.15</v>
      </c>
      <c r="L2648" s="19">
        <v>44804</v>
      </c>
      <c r="M2648" s="22">
        <v>195.15</v>
      </c>
      <c r="N2648" s="22">
        <v>0</v>
      </c>
      <c r="O2648" s="22">
        <f t="shared" si="737"/>
        <v>0</v>
      </c>
      <c r="P2648" s="22">
        <v>0</v>
      </c>
      <c r="Q2648" s="22">
        <f t="shared" si="738"/>
        <v>0</v>
      </c>
      <c r="R2648" s="22">
        <f t="shared" si="739"/>
        <v>0</v>
      </c>
      <c r="S2648" s="22">
        <f t="shared" si="740"/>
        <v>0</v>
      </c>
      <c r="U2648" s="22">
        <v>0</v>
      </c>
      <c r="V2648" s="23">
        <v>10</v>
      </c>
      <c r="W2648" s="41">
        <v>10</v>
      </c>
      <c r="X2648" s="23">
        <f t="shared" si="741"/>
        <v>0</v>
      </c>
      <c r="Y2648" s="24">
        <f t="shared" si="742"/>
        <v>0</v>
      </c>
      <c r="Z2648" s="24">
        <v>0</v>
      </c>
      <c r="AA2648" s="22">
        <v>0</v>
      </c>
      <c r="AB2648" s="22">
        <f t="shared" si="743"/>
        <v>0</v>
      </c>
      <c r="AC2648" s="22">
        <f t="shared" si="744"/>
        <v>0</v>
      </c>
      <c r="AD2648" s="22">
        <f t="shared" si="745"/>
        <v>0</v>
      </c>
      <c r="AE2648" s="24"/>
      <c r="AF2648" s="4">
        <v>0</v>
      </c>
      <c r="AG2648" s="4">
        <v>0</v>
      </c>
      <c r="AH2648" s="4">
        <f t="shared" si="746"/>
        <v>0</v>
      </c>
    </row>
    <row r="2649" spans="1:34">
      <c r="A2649" s="16" t="s">
        <v>5404</v>
      </c>
      <c r="B2649" s="16" t="s">
        <v>5405</v>
      </c>
      <c r="C2649" s="16" t="s">
        <v>5406</v>
      </c>
      <c r="D2649" s="19">
        <v>40817</v>
      </c>
      <c r="E2649" s="16" t="s">
        <v>111</v>
      </c>
      <c r="F2649" s="20">
        <v>10</v>
      </c>
      <c r="G2649" s="20">
        <v>0</v>
      </c>
      <c r="H2649" s="20">
        <v>0</v>
      </c>
      <c r="I2649" s="20">
        <v>0</v>
      </c>
      <c r="J2649" s="21">
        <f t="shared" si="736"/>
        <v>0</v>
      </c>
      <c r="K2649" s="22">
        <v>470.24</v>
      </c>
      <c r="L2649" s="19">
        <v>44804</v>
      </c>
      <c r="M2649" s="22">
        <v>470.24</v>
      </c>
      <c r="N2649" s="22">
        <v>0</v>
      </c>
      <c r="O2649" s="22">
        <f t="shared" si="737"/>
        <v>0</v>
      </c>
      <c r="P2649" s="22">
        <v>0</v>
      </c>
      <c r="Q2649" s="22">
        <f t="shared" si="738"/>
        <v>0</v>
      </c>
      <c r="R2649" s="22">
        <f t="shared" si="739"/>
        <v>0</v>
      </c>
      <c r="S2649" s="22">
        <f t="shared" si="740"/>
        <v>0</v>
      </c>
      <c r="U2649" s="22">
        <v>0</v>
      </c>
      <c r="V2649" s="23">
        <v>10</v>
      </c>
      <c r="W2649" s="41">
        <v>10</v>
      </c>
      <c r="X2649" s="23">
        <f t="shared" si="741"/>
        <v>0</v>
      </c>
      <c r="Y2649" s="24">
        <f t="shared" si="742"/>
        <v>0</v>
      </c>
      <c r="Z2649" s="24">
        <v>0</v>
      </c>
      <c r="AA2649" s="22">
        <v>0</v>
      </c>
      <c r="AB2649" s="22">
        <f t="shared" si="743"/>
        <v>0</v>
      </c>
      <c r="AC2649" s="22">
        <f t="shared" si="744"/>
        <v>0</v>
      </c>
      <c r="AD2649" s="22">
        <f t="shared" si="745"/>
        <v>0</v>
      </c>
      <c r="AE2649" s="24"/>
      <c r="AF2649" s="4">
        <v>0</v>
      </c>
      <c r="AG2649" s="4">
        <v>0</v>
      </c>
      <c r="AH2649" s="4">
        <f t="shared" si="746"/>
        <v>0</v>
      </c>
    </row>
    <row r="2650" spans="1:34">
      <c r="A2650" s="16" t="s">
        <v>5407</v>
      </c>
      <c r="B2650" s="16" t="s">
        <v>5408</v>
      </c>
      <c r="C2650" s="16" t="s">
        <v>5409</v>
      </c>
      <c r="D2650" s="19">
        <v>40909</v>
      </c>
      <c r="E2650" s="16" t="s">
        <v>111</v>
      </c>
      <c r="F2650" s="20">
        <v>10</v>
      </c>
      <c r="G2650" s="20">
        <v>0</v>
      </c>
      <c r="H2650" s="20">
        <v>0</v>
      </c>
      <c r="I2650" s="20">
        <v>0</v>
      </c>
      <c r="J2650" s="21">
        <f t="shared" si="736"/>
        <v>0</v>
      </c>
      <c r="K2650" s="22">
        <v>-470.24</v>
      </c>
      <c r="L2650" s="19">
        <v>44804</v>
      </c>
      <c r="M2650" s="22">
        <v>-470.24</v>
      </c>
      <c r="N2650" s="22">
        <v>0</v>
      </c>
      <c r="O2650" s="22">
        <f t="shared" si="737"/>
        <v>0</v>
      </c>
      <c r="P2650" s="22">
        <v>0</v>
      </c>
      <c r="Q2650" s="22">
        <f t="shared" si="738"/>
        <v>0</v>
      </c>
      <c r="R2650" s="22">
        <f t="shared" si="739"/>
        <v>0</v>
      </c>
      <c r="S2650" s="22">
        <f t="shared" si="740"/>
        <v>0</v>
      </c>
      <c r="U2650" s="22">
        <v>0</v>
      </c>
      <c r="V2650" s="23">
        <v>10</v>
      </c>
      <c r="W2650" s="41">
        <v>10</v>
      </c>
      <c r="X2650" s="23">
        <f t="shared" si="741"/>
        <v>0</v>
      </c>
      <c r="Y2650" s="24">
        <f t="shared" si="742"/>
        <v>0</v>
      </c>
      <c r="Z2650" s="24">
        <v>0</v>
      </c>
      <c r="AA2650" s="22">
        <v>0</v>
      </c>
      <c r="AB2650" s="22">
        <f t="shared" si="743"/>
        <v>0</v>
      </c>
      <c r="AC2650" s="22">
        <f t="shared" si="744"/>
        <v>0</v>
      </c>
      <c r="AD2650" s="22">
        <f t="shared" si="745"/>
        <v>0</v>
      </c>
      <c r="AE2650" s="24"/>
      <c r="AF2650" s="4">
        <v>0</v>
      </c>
      <c r="AG2650" s="4">
        <v>0</v>
      </c>
      <c r="AH2650" s="4">
        <f t="shared" si="746"/>
        <v>0</v>
      </c>
    </row>
    <row r="2651" spans="1:34">
      <c r="A2651" s="16" t="s">
        <v>5410</v>
      </c>
      <c r="B2651" s="16" t="s">
        <v>5411</v>
      </c>
      <c r="C2651" s="16" t="s">
        <v>5412</v>
      </c>
      <c r="D2651" s="19">
        <v>41365</v>
      </c>
      <c r="E2651" s="16" t="s">
        <v>111</v>
      </c>
      <c r="F2651" s="20">
        <v>10</v>
      </c>
      <c r="G2651" s="20">
        <v>0</v>
      </c>
      <c r="H2651" s="20">
        <v>0</v>
      </c>
      <c r="I2651" s="20">
        <v>7</v>
      </c>
      <c r="J2651" s="21">
        <f t="shared" si="736"/>
        <v>7</v>
      </c>
      <c r="K2651" s="22">
        <v>1330.3</v>
      </c>
      <c r="L2651" s="19">
        <v>44804</v>
      </c>
      <c r="M2651" s="22">
        <v>1252.7</v>
      </c>
      <c r="N2651" s="22">
        <v>77.599999999999994</v>
      </c>
      <c r="O2651" s="22">
        <f t="shared" si="737"/>
        <v>166.28</v>
      </c>
      <c r="P2651" s="22">
        <v>88.68</v>
      </c>
      <c r="Q2651" s="22">
        <f t="shared" si="738"/>
        <v>11.085000000000001</v>
      </c>
      <c r="R2651" s="22">
        <f t="shared" si="739"/>
        <v>44.34</v>
      </c>
      <c r="S2651" s="22">
        <f t="shared" si="740"/>
        <v>33.259999999999991</v>
      </c>
      <c r="U2651" s="22">
        <v>166.28</v>
      </c>
      <c r="V2651" s="23">
        <v>22.5</v>
      </c>
      <c r="W2651" s="41">
        <v>10</v>
      </c>
      <c r="X2651" s="23">
        <f t="shared" si="741"/>
        <v>12.5</v>
      </c>
      <c r="Y2651" s="24">
        <f t="shared" si="742"/>
        <v>150</v>
      </c>
      <c r="Z2651" s="24">
        <f t="shared" ref="Z2651:Z2657" si="747">+J2651+Y2651+8</f>
        <v>165</v>
      </c>
      <c r="AA2651" s="22">
        <f t="shared" ref="AA2651:AA2657" si="748">+U2651/Z2651</f>
        <v>1.0077575757575759</v>
      </c>
      <c r="AB2651" s="22">
        <f t="shared" si="743"/>
        <v>12.093090909090911</v>
      </c>
      <c r="AC2651" s="22">
        <f t="shared" si="744"/>
        <v>154.1869090909091</v>
      </c>
      <c r="AD2651" s="22">
        <f t="shared" si="745"/>
        <v>120.92690909090911</v>
      </c>
      <c r="AE2651" s="24"/>
      <c r="AF2651" s="4">
        <v>12.093090909090911</v>
      </c>
      <c r="AG2651" s="4">
        <v>0</v>
      </c>
      <c r="AH2651" s="4">
        <f t="shared" si="746"/>
        <v>12.093090909090911</v>
      </c>
    </row>
    <row r="2652" spans="1:34">
      <c r="A2652" s="16" t="s">
        <v>5413</v>
      </c>
      <c r="B2652" s="16" t="s">
        <v>5414</v>
      </c>
      <c r="C2652" s="16" t="s">
        <v>5415</v>
      </c>
      <c r="D2652" s="19">
        <v>41548</v>
      </c>
      <c r="E2652" s="16" t="s">
        <v>111</v>
      </c>
      <c r="F2652" s="20">
        <v>10</v>
      </c>
      <c r="G2652" s="20">
        <v>0</v>
      </c>
      <c r="H2652" s="20">
        <v>1</v>
      </c>
      <c r="I2652" s="20">
        <v>1</v>
      </c>
      <c r="J2652" s="21">
        <f t="shared" si="736"/>
        <v>13</v>
      </c>
      <c r="K2652" s="22">
        <v>530</v>
      </c>
      <c r="L2652" s="19">
        <v>44804</v>
      </c>
      <c r="M2652" s="22">
        <v>472.59</v>
      </c>
      <c r="N2652" s="22">
        <v>57.41</v>
      </c>
      <c r="O2652" s="22">
        <f t="shared" si="737"/>
        <v>92.74</v>
      </c>
      <c r="P2652" s="22">
        <v>35.33</v>
      </c>
      <c r="Q2652" s="22">
        <f t="shared" si="738"/>
        <v>4.4162499999999998</v>
      </c>
      <c r="R2652" s="22">
        <f t="shared" si="739"/>
        <v>17.664999999999999</v>
      </c>
      <c r="S2652" s="22">
        <f t="shared" si="740"/>
        <v>39.744999999999997</v>
      </c>
      <c r="U2652" s="22">
        <v>92.74</v>
      </c>
      <c r="V2652" s="23">
        <v>22.5</v>
      </c>
      <c r="W2652" s="41">
        <v>10</v>
      </c>
      <c r="X2652" s="23">
        <f t="shared" si="741"/>
        <v>12.5</v>
      </c>
      <c r="Y2652" s="24">
        <f t="shared" si="742"/>
        <v>150</v>
      </c>
      <c r="Z2652" s="24">
        <f t="shared" si="747"/>
        <v>171</v>
      </c>
      <c r="AA2652" s="22">
        <f t="shared" si="748"/>
        <v>0.54233918128654968</v>
      </c>
      <c r="AB2652" s="22">
        <f t="shared" si="743"/>
        <v>6.5080701754385961</v>
      </c>
      <c r="AC2652" s="22">
        <f t="shared" si="744"/>
        <v>86.231929824561405</v>
      </c>
      <c r="AD2652" s="22">
        <f t="shared" si="745"/>
        <v>46.486929824561408</v>
      </c>
      <c r="AE2652" s="24"/>
      <c r="AF2652" s="4">
        <v>6.5080701754385961</v>
      </c>
      <c r="AG2652" s="4">
        <v>0</v>
      </c>
      <c r="AH2652" s="4">
        <f t="shared" si="746"/>
        <v>6.5080701754385961</v>
      </c>
    </row>
    <row r="2653" spans="1:34">
      <c r="A2653" s="16" t="s">
        <v>5416</v>
      </c>
      <c r="B2653" s="16" t="s">
        <v>515</v>
      </c>
      <c r="C2653" s="16" t="s">
        <v>5417</v>
      </c>
      <c r="D2653" s="19">
        <v>42005</v>
      </c>
      <c r="E2653" s="16" t="s">
        <v>111</v>
      </c>
      <c r="F2653" s="20">
        <v>10</v>
      </c>
      <c r="G2653" s="20">
        <v>0</v>
      </c>
      <c r="H2653" s="20">
        <v>2</v>
      </c>
      <c r="I2653" s="20">
        <v>4</v>
      </c>
      <c r="J2653" s="21">
        <f t="shared" si="736"/>
        <v>28</v>
      </c>
      <c r="K2653" s="22">
        <v>3500</v>
      </c>
      <c r="L2653" s="19">
        <v>44804</v>
      </c>
      <c r="M2653" s="22">
        <v>2683.33</v>
      </c>
      <c r="N2653" s="22">
        <v>816.67</v>
      </c>
      <c r="O2653" s="22">
        <f t="shared" si="737"/>
        <v>1050</v>
      </c>
      <c r="P2653" s="22">
        <v>233.33</v>
      </c>
      <c r="Q2653" s="22">
        <f t="shared" si="738"/>
        <v>29.166250000000002</v>
      </c>
      <c r="R2653" s="22">
        <f t="shared" si="739"/>
        <v>116.66500000000001</v>
      </c>
      <c r="S2653" s="22">
        <f t="shared" si="740"/>
        <v>700.005</v>
      </c>
      <c r="U2653" s="22">
        <v>1050</v>
      </c>
      <c r="V2653" s="23">
        <v>22.5</v>
      </c>
      <c r="W2653" s="41">
        <v>10</v>
      </c>
      <c r="X2653" s="23">
        <f t="shared" si="741"/>
        <v>12.5</v>
      </c>
      <c r="Y2653" s="24">
        <f t="shared" si="742"/>
        <v>150</v>
      </c>
      <c r="Z2653" s="24">
        <f t="shared" si="747"/>
        <v>186</v>
      </c>
      <c r="AA2653" s="22">
        <f t="shared" si="748"/>
        <v>5.645161290322581</v>
      </c>
      <c r="AB2653" s="22">
        <f t="shared" si="743"/>
        <v>67.741935483870975</v>
      </c>
      <c r="AC2653" s="22">
        <f t="shared" si="744"/>
        <v>982.25806451612902</v>
      </c>
      <c r="AD2653" s="22">
        <f t="shared" si="745"/>
        <v>282.25306451612903</v>
      </c>
      <c r="AE2653" s="24"/>
      <c r="AF2653" s="4">
        <v>67.741935483870975</v>
      </c>
      <c r="AG2653" s="4">
        <v>0</v>
      </c>
      <c r="AH2653" s="4">
        <f t="shared" si="746"/>
        <v>67.741935483870975</v>
      </c>
    </row>
    <row r="2654" spans="1:34">
      <c r="A2654" s="16" t="s">
        <v>5418</v>
      </c>
      <c r="B2654" s="16" t="s">
        <v>515</v>
      </c>
      <c r="C2654" s="16" t="s">
        <v>5419</v>
      </c>
      <c r="D2654" s="19">
        <v>42552</v>
      </c>
      <c r="E2654" s="16" t="s">
        <v>111</v>
      </c>
      <c r="F2654" s="20">
        <v>10</v>
      </c>
      <c r="G2654" s="20">
        <v>0</v>
      </c>
      <c r="H2654" s="20">
        <v>3</v>
      </c>
      <c r="I2654" s="20">
        <v>10</v>
      </c>
      <c r="J2654" s="21">
        <f t="shared" si="736"/>
        <v>46</v>
      </c>
      <c r="K2654" s="22">
        <v>54094.97</v>
      </c>
      <c r="L2654" s="19">
        <v>44804</v>
      </c>
      <c r="M2654" s="22">
        <v>33358.58</v>
      </c>
      <c r="N2654" s="22">
        <v>20736.39</v>
      </c>
      <c r="O2654" s="22">
        <f t="shared" si="737"/>
        <v>24342.720000000001</v>
      </c>
      <c r="P2654" s="22">
        <v>3606.33</v>
      </c>
      <c r="Q2654" s="22">
        <f t="shared" si="738"/>
        <v>450.79124999999999</v>
      </c>
      <c r="R2654" s="22">
        <f t="shared" si="739"/>
        <v>1803.165</v>
      </c>
      <c r="S2654" s="22">
        <f t="shared" si="740"/>
        <v>18933.224999999999</v>
      </c>
      <c r="U2654" s="22">
        <v>24342.720000000001</v>
      </c>
      <c r="V2654" s="23">
        <v>22.5</v>
      </c>
      <c r="W2654" s="41">
        <v>10</v>
      </c>
      <c r="X2654" s="23">
        <f t="shared" si="741"/>
        <v>12.5</v>
      </c>
      <c r="Y2654" s="24">
        <f t="shared" si="742"/>
        <v>150</v>
      </c>
      <c r="Z2654" s="24">
        <f t="shared" si="747"/>
        <v>204</v>
      </c>
      <c r="AA2654" s="22">
        <f t="shared" si="748"/>
        <v>119.32705882352941</v>
      </c>
      <c r="AB2654" s="22">
        <f t="shared" si="743"/>
        <v>1431.924705882353</v>
      </c>
      <c r="AC2654" s="22">
        <f t="shared" si="744"/>
        <v>22910.795294117648</v>
      </c>
      <c r="AD2654" s="22">
        <f t="shared" si="745"/>
        <v>3977.5702941176496</v>
      </c>
      <c r="AE2654" s="24"/>
      <c r="AF2654" s="4">
        <v>1431.924705882353</v>
      </c>
      <c r="AG2654" s="4">
        <v>0</v>
      </c>
      <c r="AH2654" s="4">
        <f t="shared" si="746"/>
        <v>1431.924705882353</v>
      </c>
    </row>
    <row r="2655" spans="1:34">
      <c r="A2655" s="16" t="s">
        <v>5420</v>
      </c>
      <c r="B2655" s="16" t="s">
        <v>515</v>
      </c>
      <c r="C2655" s="16" t="s">
        <v>5419</v>
      </c>
      <c r="D2655" s="19">
        <v>42644</v>
      </c>
      <c r="E2655" s="16" t="s">
        <v>111</v>
      </c>
      <c r="F2655" s="20">
        <v>10</v>
      </c>
      <c r="G2655" s="20">
        <v>0</v>
      </c>
      <c r="H2655" s="20">
        <v>4</v>
      </c>
      <c r="I2655" s="20">
        <v>1</v>
      </c>
      <c r="J2655" s="21">
        <f t="shared" si="736"/>
        <v>49</v>
      </c>
      <c r="K2655" s="22">
        <v>2573.87</v>
      </c>
      <c r="L2655" s="19">
        <v>44804</v>
      </c>
      <c r="M2655" s="22">
        <v>1522.89</v>
      </c>
      <c r="N2655" s="22">
        <v>1050.98</v>
      </c>
      <c r="O2655" s="22">
        <f t="shared" si="737"/>
        <v>1222.57</v>
      </c>
      <c r="P2655" s="22">
        <v>171.59</v>
      </c>
      <c r="Q2655" s="22">
        <f t="shared" si="738"/>
        <v>21.44875</v>
      </c>
      <c r="R2655" s="22">
        <f t="shared" si="739"/>
        <v>85.795000000000002</v>
      </c>
      <c r="S2655" s="22">
        <f t="shared" si="740"/>
        <v>965.18500000000006</v>
      </c>
      <c r="U2655" s="22">
        <v>1222.57</v>
      </c>
      <c r="V2655" s="23">
        <v>22.5</v>
      </c>
      <c r="W2655" s="41">
        <v>10</v>
      </c>
      <c r="X2655" s="23">
        <f t="shared" si="741"/>
        <v>12.5</v>
      </c>
      <c r="Y2655" s="24">
        <f t="shared" si="742"/>
        <v>150</v>
      </c>
      <c r="Z2655" s="24">
        <f t="shared" si="747"/>
        <v>207</v>
      </c>
      <c r="AA2655" s="22">
        <f t="shared" si="748"/>
        <v>5.9061352657004829</v>
      </c>
      <c r="AB2655" s="22">
        <f t="shared" si="743"/>
        <v>70.873623188405787</v>
      </c>
      <c r="AC2655" s="22">
        <f t="shared" si="744"/>
        <v>1151.6963768115941</v>
      </c>
      <c r="AD2655" s="22">
        <f t="shared" si="745"/>
        <v>186.511376811594</v>
      </c>
      <c r="AE2655" s="24"/>
      <c r="AF2655" s="4">
        <v>70.873623188405787</v>
      </c>
      <c r="AG2655" s="4">
        <v>0</v>
      </c>
      <c r="AH2655" s="4">
        <f t="shared" si="746"/>
        <v>70.873623188405787</v>
      </c>
    </row>
    <row r="2656" spans="1:34">
      <c r="A2656" s="16" t="s">
        <v>5421</v>
      </c>
      <c r="B2656" s="16" t="s">
        <v>515</v>
      </c>
      <c r="C2656" s="16" t="s">
        <v>5422</v>
      </c>
      <c r="D2656" s="19">
        <v>42917</v>
      </c>
      <c r="E2656" s="16" t="s">
        <v>111</v>
      </c>
      <c r="F2656" s="20">
        <v>10</v>
      </c>
      <c r="G2656" s="20">
        <v>0</v>
      </c>
      <c r="H2656" s="20">
        <v>4</v>
      </c>
      <c r="I2656" s="20">
        <v>10</v>
      </c>
      <c r="J2656" s="21">
        <f t="shared" si="736"/>
        <v>58</v>
      </c>
      <c r="K2656" s="22">
        <v>858.4</v>
      </c>
      <c r="L2656" s="19">
        <v>44804</v>
      </c>
      <c r="M2656" s="22">
        <v>443.5</v>
      </c>
      <c r="N2656" s="22">
        <v>414.9</v>
      </c>
      <c r="O2656" s="22">
        <f t="shared" si="737"/>
        <v>472.12</v>
      </c>
      <c r="P2656" s="22">
        <v>57.22</v>
      </c>
      <c r="Q2656" s="22">
        <f t="shared" si="738"/>
        <v>7.1524999999999999</v>
      </c>
      <c r="R2656" s="22">
        <f t="shared" si="739"/>
        <v>28.61</v>
      </c>
      <c r="S2656" s="22">
        <f t="shared" si="740"/>
        <v>386.28999999999996</v>
      </c>
      <c r="U2656" s="22">
        <v>472.12</v>
      </c>
      <c r="V2656" s="23">
        <v>22.5</v>
      </c>
      <c r="W2656" s="41">
        <v>10</v>
      </c>
      <c r="X2656" s="23">
        <f t="shared" si="741"/>
        <v>12.5</v>
      </c>
      <c r="Y2656" s="24">
        <f t="shared" si="742"/>
        <v>150</v>
      </c>
      <c r="Z2656" s="24">
        <f t="shared" si="747"/>
        <v>216</v>
      </c>
      <c r="AA2656" s="22">
        <f t="shared" si="748"/>
        <v>2.1857407407407408</v>
      </c>
      <c r="AB2656" s="22">
        <f t="shared" si="743"/>
        <v>26.228888888888889</v>
      </c>
      <c r="AC2656" s="22">
        <f t="shared" si="744"/>
        <v>445.89111111111112</v>
      </c>
      <c r="AD2656" s="22">
        <f t="shared" si="745"/>
        <v>59.601111111111152</v>
      </c>
      <c r="AE2656" s="24"/>
      <c r="AF2656" s="4">
        <v>26.228888888888889</v>
      </c>
      <c r="AG2656" s="4">
        <v>0</v>
      </c>
      <c r="AH2656" s="4">
        <f t="shared" si="746"/>
        <v>26.228888888888889</v>
      </c>
    </row>
    <row r="2657" spans="1:34">
      <c r="A2657" s="16" t="s">
        <v>5423</v>
      </c>
      <c r="B2657" s="16" t="s">
        <v>515</v>
      </c>
      <c r="C2657" s="16" t="s">
        <v>5424</v>
      </c>
      <c r="D2657" s="19">
        <v>44378</v>
      </c>
      <c r="E2657" s="16" t="s">
        <v>111</v>
      </c>
      <c r="F2657" s="20">
        <v>10</v>
      </c>
      <c r="G2657" s="20">
        <v>0</v>
      </c>
      <c r="H2657" s="20">
        <v>8</v>
      </c>
      <c r="I2657" s="20">
        <v>10</v>
      </c>
      <c r="J2657" s="21">
        <f t="shared" si="736"/>
        <v>106</v>
      </c>
      <c r="K2657" s="22">
        <v>1246.21</v>
      </c>
      <c r="L2657" s="19">
        <v>44804</v>
      </c>
      <c r="M2657" s="22">
        <v>145.38999999999999</v>
      </c>
      <c r="N2657" s="22">
        <v>1100.82</v>
      </c>
      <c r="O2657" s="22">
        <f t="shared" si="737"/>
        <v>1183.8999999999999</v>
      </c>
      <c r="P2657" s="22">
        <v>83.08</v>
      </c>
      <c r="Q2657" s="22">
        <f t="shared" si="738"/>
        <v>10.385</v>
      </c>
      <c r="R2657" s="22">
        <f t="shared" si="739"/>
        <v>41.54</v>
      </c>
      <c r="S2657" s="22">
        <f t="shared" si="740"/>
        <v>1059.28</v>
      </c>
      <c r="U2657" s="22">
        <v>1183.8999999999999</v>
      </c>
      <c r="V2657" s="23">
        <v>22.5</v>
      </c>
      <c r="W2657" s="41">
        <v>10</v>
      </c>
      <c r="X2657" s="23">
        <f t="shared" si="741"/>
        <v>12.5</v>
      </c>
      <c r="Y2657" s="24">
        <f t="shared" si="742"/>
        <v>150</v>
      </c>
      <c r="Z2657" s="24">
        <f t="shared" si="747"/>
        <v>264</v>
      </c>
      <c r="AA2657" s="22">
        <f t="shared" si="748"/>
        <v>4.4844696969696969</v>
      </c>
      <c r="AB2657" s="22">
        <f t="shared" si="743"/>
        <v>53.813636363636363</v>
      </c>
      <c r="AC2657" s="22">
        <f t="shared" si="744"/>
        <v>1130.0863636363636</v>
      </c>
      <c r="AD2657" s="22">
        <f t="shared" si="745"/>
        <v>70.806363636363585</v>
      </c>
      <c r="AE2657" s="24"/>
      <c r="AF2657" s="4">
        <v>53.813636363636363</v>
      </c>
      <c r="AG2657" s="4">
        <v>0</v>
      </c>
      <c r="AH2657" s="4">
        <f t="shared" si="746"/>
        <v>53.813636363636363</v>
      </c>
    </row>
    <row r="2658" spans="1:34">
      <c r="A2658" s="16" t="s">
        <v>5262</v>
      </c>
      <c r="K2658" s="35">
        <v>91452.96</v>
      </c>
      <c r="M2658" s="22">
        <v>67165.27</v>
      </c>
      <c r="N2658" s="22">
        <v>24287.69</v>
      </c>
      <c r="O2658" s="4">
        <f>SUM(O2601:O2657)</f>
        <v>28563.25</v>
      </c>
      <c r="P2658" s="4">
        <f>SUM(P2601:P2657)</f>
        <v>4275.5600000000004</v>
      </c>
      <c r="Q2658" s="4">
        <f>SUM(Q2601:Q2657)</f>
        <v>534.44500000000005</v>
      </c>
      <c r="R2658" s="4">
        <f>SUM(R2601:R2657)</f>
        <v>2137.7800000000002</v>
      </c>
      <c r="S2658" s="36">
        <f>SUM(S2601:S2657)</f>
        <v>22149.91</v>
      </c>
      <c r="U2658" s="4">
        <v>28563.25</v>
      </c>
      <c r="W2658" s="42"/>
      <c r="X2658" s="3"/>
      <c r="Y2658" s="3"/>
      <c r="Z2658" s="3"/>
      <c r="AA2658" s="4">
        <f>SUM(AA2601:AA2657)</f>
        <v>139.09866257430707</v>
      </c>
      <c r="AB2658" s="4">
        <f>SUM(AB2601:AB2657)</f>
        <v>1669.1839508916846</v>
      </c>
      <c r="AC2658" s="4">
        <f>SUM(AC2601:AC2657)</f>
        <v>26894.066049108318</v>
      </c>
      <c r="AD2658" s="4">
        <f>SUM(AD2601:AD2657)</f>
        <v>4744.1560491083183</v>
      </c>
      <c r="AE2658" s="3"/>
      <c r="AF2658" s="4">
        <f>SUM(AF2601:AF2657)-5</f>
        <v>1664.1839508916846</v>
      </c>
      <c r="AG2658" s="4">
        <f t="shared" ref="AG2658" si="749">SUM(AG2601:AG2657)</f>
        <v>0</v>
      </c>
      <c r="AH2658" s="4">
        <f>SUM(AH2601:AH2657)-5</f>
        <v>1664.1839508916846</v>
      </c>
    </row>
    <row r="2659" spans="1:34">
      <c r="A2659" s="16" t="s">
        <v>69</v>
      </c>
      <c r="K2659" s="22">
        <v>0</v>
      </c>
      <c r="M2659" s="22">
        <v>0</v>
      </c>
      <c r="N2659" s="22">
        <v>0</v>
      </c>
      <c r="W2659" s="42"/>
      <c r="X2659" s="3"/>
      <c r="Y2659" s="3"/>
      <c r="Z2659" s="3"/>
      <c r="AB2659" s="4"/>
      <c r="AC2659" s="4"/>
      <c r="AD2659" s="4"/>
      <c r="AE2659" s="3"/>
      <c r="AF2659" s="4"/>
      <c r="AG2659" s="4"/>
      <c r="AH2659" s="4"/>
    </row>
    <row r="2660" spans="1:34">
      <c r="A2660" s="16" t="s">
        <v>70</v>
      </c>
      <c r="W2660" s="42"/>
      <c r="X2660" s="3"/>
      <c r="Y2660" s="3"/>
      <c r="Z2660" s="3"/>
      <c r="AB2660" s="4"/>
      <c r="AC2660" s="4"/>
      <c r="AD2660" s="4"/>
      <c r="AE2660" s="3"/>
      <c r="AF2660" s="4"/>
      <c r="AG2660" s="4"/>
      <c r="AH2660" s="4"/>
    </row>
    <row r="2661" spans="1:34">
      <c r="A2661" s="16" t="s">
        <v>71</v>
      </c>
      <c r="K2661" s="22">
        <v>91452.96</v>
      </c>
      <c r="M2661" s="22">
        <v>67165.27</v>
      </c>
      <c r="N2661" s="22">
        <v>24287.69</v>
      </c>
      <c r="W2661" s="42"/>
      <c r="X2661" s="3"/>
      <c r="Y2661" s="3"/>
      <c r="Z2661" s="3"/>
      <c r="AB2661" s="4"/>
      <c r="AC2661" s="4"/>
      <c r="AD2661" s="4"/>
      <c r="AE2661" s="3"/>
      <c r="AF2661" s="4"/>
      <c r="AG2661" s="4"/>
      <c r="AH2661" s="4"/>
    </row>
    <row r="2662" spans="1:34">
      <c r="A2662" s="16" t="s">
        <v>5425</v>
      </c>
      <c r="W2662" s="42"/>
      <c r="X2662" s="3"/>
      <c r="Y2662" s="3"/>
      <c r="Z2662" s="3"/>
      <c r="AB2662" s="4"/>
      <c r="AC2662" s="4"/>
      <c r="AD2662" s="4"/>
      <c r="AE2662" s="3"/>
      <c r="AF2662" s="4"/>
      <c r="AG2662" s="4"/>
      <c r="AH2662" s="4"/>
    </row>
    <row r="2663" spans="1:34">
      <c r="A2663" s="16" t="s">
        <v>73</v>
      </c>
      <c r="W2663" s="42"/>
      <c r="X2663" s="3"/>
      <c r="Y2663" s="3"/>
      <c r="Z2663" s="3"/>
      <c r="AB2663" s="4"/>
      <c r="AC2663" s="4"/>
      <c r="AD2663" s="4"/>
      <c r="AE2663" s="3"/>
      <c r="AF2663" s="4"/>
      <c r="AG2663" s="4"/>
      <c r="AH2663" s="4"/>
    </row>
    <row r="2664" spans="1:34">
      <c r="A2664" s="16" t="s">
        <v>5426</v>
      </c>
      <c r="W2664" s="42"/>
      <c r="X2664" s="3"/>
      <c r="Y2664" s="3"/>
      <c r="Z2664" s="3"/>
      <c r="AB2664" s="4"/>
      <c r="AC2664" s="4"/>
      <c r="AD2664" s="4"/>
      <c r="AE2664" s="3"/>
      <c r="AF2664" s="4"/>
      <c r="AG2664" s="4"/>
      <c r="AH2664" s="4"/>
    </row>
    <row r="2665" spans="1:34">
      <c r="A2665" s="16" t="s">
        <v>5427</v>
      </c>
      <c r="B2665" s="16" t="s">
        <v>5428</v>
      </c>
      <c r="C2665" s="16" t="s">
        <v>5429</v>
      </c>
      <c r="D2665" s="19">
        <v>35611</v>
      </c>
      <c r="E2665" s="16" t="s">
        <v>111</v>
      </c>
      <c r="F2665" s="20">
        <v>5</v>
      </c>
      <c r="G2665" s="20">
        <v>0</v>
      </c>
      <c r="H2665" s="20">
        <v>0</v>
      </c>
      <c r="I2665" s="20">
        <v>0</v>
      </c>
      <c r="J2665" s="21">
        <f t="shared" ref="J2665:J2676" si="750">(H2665*12)+I2665</f>
        <v>0</v>
      </c>
      <c r="K2665" s="22">
        <v>523.44000000000005</v>
      </c>
      <c r="L2665" s="19">
        <v>44804</v>
      </c>
      <c r="M2665" s="22">
        <v>523.44000000000005</v>
      </c>
      <c r="N2665" s="22">
        <v>0</v>
      </c>
      <c r="O2665" s="22">
        <f>+N2665+P2665</f>
        <v>0</v>
      </c>
      <c r="P2665" s="22">
        <v>0</v>
      </c>
      <c r="Q2665" s="22">
        <f t="shared" ref="Q2665:Q2676" si="751">+P2665/8</f>
        <v>0</v>
      </c>
      <c r="R2665" s="22">
        <f t="shared" ref="R2665:R2676" si="752">+Q2665*4</f>
        <v>0</v>
      </c>
      <c r="S2665" s="22">
        <f t="shared" ref="S2665:S2676" si="753">+O2665-P2665-R2665</f>
        <v>0</v>
      </c>
      <c r="U2665" s="22">
        <v>0</v>
      </c>
      <c r="V2665" s="23">
        <v>7</v>
      </c>
      <c r="W2665" s="41">
        <v>5</v>
      </c>
      <c r="X2665" s="23">
        <f t="shared" ref="X2665:X2676" si="754">+V2665-W2665</f>
        <v>2</v>
      </c>
      <c r="Y2665" s="24">
        <f t="shared" ref="Y2665:Y2676" si="755">+X2665*12</f>
        <v>24</v>
      </c>
      <c r="Z2665" s="24">
        <f t="shared" ref="Z2665:Z2676" si="756">+J2665+Y2665+8</f>
        <v>32</v>
      </c>
      <c r="AA2665" s="22">
        <f t="shared" ref="AA2665:AA2676" si="757">+U2665/Z2665</f>
        <v>0</v>
      </c>
      <c r="AB2665" s="22">
        <f t="shared" ref="AB2665:AB2676" si="758">+AA2665*12</f>
        <v>0</v>
      </c>
      <c r="AC2665" s="22">
        <f t="shared" ref="AC2665:AC2676" si="759">+U2665-AB2665</f>
        <v>0</v>
      </c>
      <c r="AD2665" s="22">
        <f t="shared" ref="AD2665:AD2676" si="760">+AC2665-S2665</f>
        <v>0</v>
      </c>
      <c r="AE2665" s="24"/>
      <c r="AF2665" s="4">
        <v>0</v>
      </c>
      <c r="AG2665" s="4">
        <v>0</v>
      </c>
      <c r="AH2665" s="4">
        <f t="shared" ref="AH2665:AH2676" si="761">+AF2665+AG2665</f>
        <v>0</v>
      </c>
    </row>
    <row r="2666" spans="1:34" hidden="1">
      <c r="A2666" s="16" t="s">
        <v>5430</v>
      </c>
      <c r="B2666" s="16" t="s">
        <v>5431</v>
      </c>
      <c r="C2666" s="16" t="s">
        <v>5432</v>
      </c>
      <c r="D2666" s="19">
        <v>38687</v>
      </c>
      <c r="E2666" s="16" t="s">
        <v>111</v>
      </c>
      <c r="F2666" s="20">
        <v>5</v>
      </c>
      <c r="G2666" s="20">
        <v>0</v>
      </c>
      <c r="H2666" s="20">
        <v>0</v>
      </c>
      <c r="I2666" s="20">
        <v>0</v>
      </c>
      <c r="J2666" s="21">
        <f t="shared" si="750"/>
        <v>0</v>
      </c>
      <c r="K2666" s="22">
        <v>11671.6</v>
      </c>
      <c r="L2666" s="19">
        <v>41790</v>
      </c>
      <c r="M2666" s="22">
        <v>11671.6</v>
      </c>
      <c r="N2666" s="22">
        <v>0</v>
      </c>
      <c r="O2666" s="22">
        <f>+N2666+P2666</f>
        <v>0</v>
      </c>
      <c r="P2666" s="22">
        <v>0</v>
      </c>
      <c r="Q2666" s="22">
        <f t="shared" si="751"/>
        <v>0</v>
      </c>
      <c r="R2666" s="22">
        <f t="shared" si="752"/>
        <v>0</v>
      </c>
      <c r="S2666" s="22">
        <f t="shared" si="753"/>
        <v>0</v>
      </c>
      <c r="U2666" s="22">
        <v>0</v>
      </c>
      <c r="V2666" s="23">
        <v>7</v>
      </c>
      <c r="W2666" s="41">
        <v>5</v>
      </c>
      <c r="X2666" s="23">
        <f t="shared" si="754"/>
        <v>2</v>
      </c>
      <c r="Y2666" s="24">
        <f t="shared" si="755"/>
        <v>24</v>
      </c>
      <c r="Z2666" s="24">
        <f t="shared" si="756"/>
        <v>32</v>
      </c>
      <c r="AA2666" s="22">
        <f t="shared" si="757"/>
        <v>0</v>
      </c>
      <c r="AB2666" s="22">
        <f t="shared" si="758"/>
        <v>0</v>
      </c>
      <c r="AC2666" s="22">
        <f t="shared" si="759"/>
        <v>0</v>
      </c>
      <c r="AD2666" s="22">
        <f t="shared" si="760"/>
        <v>0</v>
      </c>
      <c r="AE2666" s="24"/>
      <c r="AF2666" s="4">
        <v>0</v>
      </c>
      <c r="AG2666" s="4">
        <v>0</v>
      </c>
      <c r="AH2666" s="4">
        <f t="shared" si="761"/>
        <v>0</v>
      </c>
    </row>
    <row r="2667" spans="1:34" hidden="1">
      <c r="A2667" s="16" t="s">
        <v>5433</v>
      </c>
      <c r="B2667" s="16" t="s">
        <v>5434</v>
      </c>
      <c r="C2667" s="16" t="s">
        <v>5435</v>
      </c>
      <c r="D2667" s="19">
        <v>40269</v>
      </c>
      <c r="E2667" s="16" t="s">
        <v>111</v>
      </c>
      <c r="F2667" s="20">
        <v>5</v>
      </c>
      <c r="G2667" s="20">
        <v>0</v>
      </c>
      <c r="H2667" s="20">
        <v>0</v>
      </c>
      <c r="I2667" s="20">
        <v>10</v>
      </c>
      <c r="J2667" s="21">
        <v>0</v>
      </c>
      <c r="K2667" s="22">
        <v>7363.44</v>
      </c>
      <c r="L2667" s="19">
        <v>41790</v>
      </c>
      <c r="M2667" s="22">
        <v>6013.48</v>
      </c>
      <c r="N2667" s="22">
        <v>1349.96</v>
      </c>
      <c r="O2667" s="22">
        <v>0</v>
      </c>
      <c r="P2667" s="22">
        <v>0</v>
      </c>
      <c r="Q2667" s="22">
        <f t="shared" si="751"/>
        <v>0</v>
      </c>
      <c r="R2667" s="22">
        <f t="shared" si="752"/>
        <v>0</v>
      </c>
      <c r="S2667" s="22">
        <f t="shared" si="753"/>
        <v>0</v>
      </c>
      <c r="U2667" s="22">
        <v>0</v>
      </c>
      <c r="V2667" s="23">
        <v>7</v>
      </c>
      <c r="W2667" s="41">
        <v>5</v>
      </c>
      <c r="X2667" s="23">
        <f t="shared" si="754"/>
        <v>2</v>
      </c>
      <c r="Y2667" s="24">
        <f t="shared" si="755"/>
        <v>24</v>
      </c>
      <c r="Z2667" s="24">
        <f t="shared" si="756"/>
        <v>32</v>
      </c>
      <c r="AA2667" s="22">
        <f t="shared" si="757"/>
        <v>0</v>
      </c>
      <c r="AB2667" s="22">
        <f t="shared" si="758"/>
        <v>0</v>
      </c>
      <c r="AC2667" s="22">
        <f t="shared" si="759"/>
        <v>0</v>
      </c>
      <c r="AD2667" s="22">
        <f t="shared" si="760"/>
        <v>0</v>
      </c>
      <c r="AE2667" s="24"/>
      <c r="AF2667" s="4">
        <v>0</v>
      </c>
      <c r="AG2667" s="4">
        <v>0</v>
      </c>
      <c r="AH2667" s="4">
        <f t="shared" si="761"/>
        <v>0</v>
      </c>
    </row>
    <row r="2668" spans="1:34" hidden="1">
      <c r="A2668" s="16" t="s">
        <v>5436</v>
      </c>
      <c r="B2668" s="16" t="s">
        <v>5437</v>
      </c>
      <c r="C2668" s="16" t="s">
        <v>5438</v>
      </c>
      <c r="D2668" s="19">
        <v>40269</v>
      </c>
      <c r="E2668" s="16" t="s">
        <v>111</v>
      </c>
      <c r="F2668" s="20">
        <v>5</v>
      </c>
      <c r="G2668" s="20">
        <v>0</v>
      </c>
      <c r="H2668" s="20">
        <v>0</v>
      </c>
      <c r="I2668" s="20">
        <v>10</v>
      </c>
      <c r="J2668" s="21">
        <v>0</v>
      </c>
      <c r="K2668" s="22">
        <v>-2500</v>
      </c>
      <c r="L2668" s="19">
        <v>41790</v>
      </c>
      <c r="M2668" s="22">
        <f>-2041.67</f>
        <v>-2041.67</v>
      </c>
      <c r="N2668" s="22">
        <v>-458.33</v>
      </c>
      <c r="O2668" s="22">
        <v>0</v>
      </c>
      <c r="P2668" s="22">
        <v>0</v>
      </c>
      <c r="Q2668" s="22">
        <f t="shared" si="751"/>
        <v>0</v>
      </c>
      <c r="R2668" s="22">
        <f t="shared" si="752"/>
        <v>0</v>
      </c>
      <c r="S2668" s="22">
        <f t="shared" si="753"/>
        <v>0</v>
      </c>
      <c r="U2668" s="22">
        <v>0</v>
      </c>
      <c r="V2668" s="23">
        <v>7</v>
      </c>
      <c r="W2668" s="41">
        <v>5</v>
      </c>
      <c r="X2668" s="23">
        <f t="shared" si="754"/>
        <v>2</v>
      </c>
      <c r="Y2668" s="24">
        <f t="shared" si="755"/>
        <v>24</v>
      </c>
      <c r="Z2668" s="24">
        <f t="shared" si="756"/>
        <v>32</v>
      </c>
      <c r="AA2668" s="22">
        <f t="shared" si="757"/>
        <v>0</v>
      </c>
      <c r="AB2668" s="22">
        <f t="shared" si="758"/>
        <v>0</v>
      </c>
      <c r="AC2668" s="22">
        <f t="shared" si="759"/>
        <v>0</v>
      </c>
      <c r="AD2668" s="22">
        <f t="shared" si="760"/>
        <v>0</v>
      </c>
      <c r="AE2668" s="24"/>
      <c r="AF2668" s="4">
        <v>0</v>
      </c>
      <c r="AG2668" s="4">
        <v>0</v>
      </c>
      <c r="AH2668" s="4">
        <f t="shared" si="761"/>
        <v>0</v>
      </c>
    </row>
    <row r="2669" spans="1:34" hidden="1">
      <c r="A2669" s="16" t="s">
        <v>5439</v>
      </c>
      <c r="B2669" s="16" t="s">
        <v>5440</v>
      </c>
      <c r="C2669" s="16" t="s">
        <v>5441</v>
      </c>
      <c r="D2669" s="19">
        <v>40391</v>
      </c>
      <c r="E2669" s="16" t="s">
        <v>111</v>
      </c>
      <c r="F2669" s="20">
        <v>5</v>
      </c>
      <c r="G2669" s="20">
        <v>0</v>
      </c>
      <c r="H2669" s="20">
        <v>0</v>
      </c>
      <c r="I2669" s="20">
        <v>0</v>
      </c>
      <c r="J2669" s="21">
        <f t="shared" si="750"/>
        <v>0</v>
      </c>
      <c r="K2669" s="22">
        <v>17967.23</v>
      </c>
      <c r="L2669" s="19">
        <v>42674</v>
      </c>
      <c r="M2669" s="22">
        <v>17967.23</v>
      </c>
      <c r="N2669" s="22">
        <v>0</v>
      </c>
      <c r="O2669" s="22">
        <f>+N2669+P2669</f>
        <v>0</v>
      </c>
      <c r="P2669" s="22">
        <v>0</v>
      </c>
      <c r="Q2669" s="22">
        <f t="shared" si="751"/>
        <v>0</v>
      </c>
      <c r="R2669" s="22">
        <f t="shared" si="752"/>
        <v>0</v>
      </c>
      <c r="S2669" s="22">
        <f t="shared" si="753"/>
        <v>0</v>
      </c>
      <c r="U2669" s="22">
        <v>0</v>
      </c>
      <c r="V2669" s="23">
        <v>7</v>
      </c>
      <c r="W2669" s="41">
        <v>5</v>
      </c>
      <c r="X2669" s="23">
        <f t="shared" si="754"/>
        <v>2</v>
      </c>
      <c r="Y2669" s="24">
        <f t="shared" si="755"/>
        <v>24</v>
      </c>
      <c r="Z2669" s="24">
        <f t="shared" si="756"/>
        <v>32</v>
      </c>
      <c r="AA2669" s="22">
        <f t="shared" si="757"/>
        <v>0</v>
      </c>
      <c r="AB2669" s="22">
        <f t="shared" si="758"/>
        <v>0</v>
      </c>
      <c r="AC2669" s="22">
        <f t="shared" si="759"/>
        <v>0</v>
      </c>
      <c r="AD2669" s="22">
        <f t="shared" si="760"/>
        <v>0</v>
      </c>
      <c r="AE2669" s="24"/>
      <c r="AF2669" s="4">
        <v>0</v>
      </c>
      <c r="AG2669" s="4">
        <v>0</v>
      </c>
      <c r="AH2669" s="4">
        <f t="shared" si="761"/>
        <v>0</v>
      </c>
    </row>
    <row r="2670" spans="1:34" hidden="1">
      <c r="A2670" s="16" t="s">
        <v>5442</v>
      </c>
      <c r="B2670" s="16" t="s">
        <v>5443</v>
      </c>
      <c r="C2670" s="16" t="s">
        <v>5444</v>
      </c>
      <c r="D2670" s="19">
        <v>40391</v>
      </c>
      <c r="E2670" s="16" t="s">
        <v>111</v>
      </c>
      <c r="F2670" s="20">
        <v>5</v>
      </c>
      <c r="G2670" s="20">
        <v>0</v>
      </c>
      <c r="H2670" s="20">
        <v>0</v>
      </c>
      <c r="I2670" s="20">
        <v>0</v>
      </c>
      <c r="J2670" s="21">
        <f t="shared" si="750"/>
        <v>0</v>
      </c>
      <c r="K2670" s="22">
        <v>1147.2</v>
      </c>
      <c r="L2670" s="19">
        <v>42674</v>
      </c>
      <c r="M2670" s="22">
        <v>1147.2</v>
      </c>
      <c r="N2670" s="22">
        <v>0</v>
      </c>
      <c r="O2670" s="22">
        <f>+N2670+P2670</f>
        <v>0</v>
      </c>
      <c r="P2670" s="22">
        <v>0</v>
      </c>
      <c r="Q2670" s="22">
        <f t="shared" si="751"/>
        <v>0</v>
      </c>
      <c r="R2670" s="22">
        <f t="shared" si="752"/>
        <v>0</v>
      </c>
      <c r="S2670" s="22">
        <f t="shared" si="753"/>
        <v>0</v>
      </c>
      <c r="U2670" s="22">
        <v>0</v>
      </c>
      <c r="V2670" s="23">
        <v>7</v>
      </c>
      <c r="W2670" s="41">
        <v>5</v>
      </c>
      <c r="X2670" s="23">
        <f t="shared" si="754"/>
        <v>2</v>
      </c>
      <c r="Y2670" s="24">
        <f t="shared" si="755"/>
        <v>24</v>
      </c>
      <c r="Z2670" s="24">
        <f t="shared" si="756"/>
        <v>32</v>
      </c>
      <c r="AA2670" s="22">
        <f t="shared" si="757"/>
        <v>0</v>
      </c>
      <c r="AB2670" s="22">
        <f t="shared" si="758"/>
        <v>0</v>
      </c>
      <c r="AC2670" s="22">
        <f t="shared" si="759"/>
        <v>0</v>
      </c>
      <c r="AD2670" s="22">
        <f t="shared" si="760"/>
        <v>0</v>
      </c>
      <c r="AE2670" s="24"/>
      <c r="AF2670" s="4">
        <v>0</v>
      </c>
      <c r="AG2670" s="4">
        <v>0</v>
      </c>
      <c r="AH2670" s="4">
        <f t="shared" si="761"/>
        <v>0</v>
      </c>
    </row>
    <row r="2671" spans="1:34" hidden="1">
      <c r="A2671" s="16" t="s">
        <v>5445</v>
      </c>
      <c r="B2671" s="16" t="s">
        <v>5446</v>
      </c>
      <c r="C2671" s="16" t="s">
        <v>5438</v>
      </c>
      <c r="D2671" s="19">
        <v>40422</v>
      </c>
      <c r="E2671" s="16" t="s">
        <v>111</v>
      </c>
      <c r="F2671" s="20">
        <v>4</v>
      </c>
      <c r="G2671" s="20">
        <v>7</v>
      </c>
      <c r="H2671" s="20">
        <v>0</v>
      </c>
      <c r="I2671" s="20">
        <v>10</v>
      </c>
      <c r="J2671" s="21">
        <v>0</v>
      </c>
      <c r="K2671" s="22">
        <v>1000</v>
      </c>
      <c r="L2671" s="19">
        <v>41790</v>
      </c>
      <c r="M2671" s="22">
        <v>799.99</v>
      </c>
      <c r="N2671" s="22">
        <v>200.01</v>
      </c>
      <c r="O2671" s="22">
        <v>0</v>
      </c>
      <c r="P2671" s="22">
        <v>0</v>
      </c>
      <c r="Q2671" s="22">
        <f t="shared" si="751"/>
        <v>0</v>
      </c>
      <c r="R2671" s="22">
        <f t="shared" si="752"/>
        <v>0</v>
      </c>
      <c r="S2671" s="22">
        <f t="shared" si="753"/>
        <v>0</v>
      </c>
      <c r="U2671" s="22">
        <v>0</v>
      </c>
      <c r="V2671" s="23">
        <v>7</v>
      </c>
      <c r="W2671" s="41">
        <v>4.58</v>
      </c>
      <c r="X2671" s="23">
        <f t="shared" si="754"/>
        <v>2.42</v>
      </c>
      <c r="Y2671" s="24">
        <f t="shared" si="755"/>
        <v>29.04</v>
      </c>
      <c r="Z2671" s="24">
        <f t="shared" si="756"/>
        <v>37.04</v>
      </c>
      <c r="AA2671" s="22">
        <f t="shared" si="757"/>
        <v>0</v>
      </c>
      <c r="AB2671" s="22">
        <f t="shared" si="758"/>
        <v>0</v>
      </c>
      <c r="AC2671" s="22">
        <f t="shared" si="759"/>
        <v>0</v>
      </c>
      <c r="AD2671" s="22">
        <f t="shared" si="760"/>
        <v>0</v>
      </c>
      <c r="AE2671" s="24"/>
      <c r="AF2671" s="4">
        <v>0</v>
      </c>
      <c r="AG2671" s="4">
        <v>0</v>
      </c>
      <c r="AH2671" s="4">
        <f t="shared" si="761"/>
        <v>0</v>
      </c>
    </row>
    <row r="2672" spans="1:34" hidden="1">
      <c r="A2672" s="16" t="s">
        <v>5447</v>
      </c>
      <c r="B2672" s="16" t="s">
        <v>5448</v>
      </c>
      <c r="C2672" s="16" t="s">
        <v>5449</v>
      </c>
      <c r="D2672" s="19">
        <v>41640</v>
      </c>
      <c r="E2672" s="16" t="s">
        <v>111</v>
      </c>
      <c r="F2672" s="20">
        <v>5</v>
      </c>
      <c r="G2672" s="20">
        <v>0</v>
      </c>
      <c r="H2672" s="20">
        <v>0</v>
      </c>
      <c r="I2672" s="20">
        <v>0</v>
      </c>
      <c r="J2672" s="21">
        <f t="shared" si="750"/>
        <v>0</v>
      </c>
      <c r="K2672" s="22">
        <v>25080.94</v>
      </c>
      <c r="L2672" s="19">
        <v>44227</v>
      </c>
      <c r="M2672" s="22">
        <v>25080.94</v>
      </c>
      <c r="N2672" s="22">
        <v>0</v>
      </c>
      <c r="O2672" s="22">
        <f>+N2672+P2672</f>
        <v>0</v>
      </c>
      <c r="P2672" s="22">
        <v>0</v>
      </c>
      <c r="Q2672" s="22">
        <f t="shared" si="751"/>
        <v>0</v>
      </c>
      <c r="R2672" s="22">
        <f t="shared" si="752"/>
        <v>0</v>
      </c>
      <c r="S2672" s="22">
        <f t="shared" si="753"/>
        <v>0</v>
      </c>
      <c r="U2672" s="22">
        <v>0</v>
      </c>
      <c r="V2672" s="23">
        <v>7</v>
      </c>
      <c r="W2672" s="41">
        <v>5</v>
      </c>
      <c r="X2672" s="23">
        <f t="shared" si="754"/>
        <v>2</v>
      </c>
      <c r="Y2672" s="24">
        <f t="shared" si="755"/>
        <v>24</v>
      </c>
      <c r="Z2672" s="24">
        <f t="shared" si="756"/>
        <v>32</v>
      </c>
      <c r="AA2672" s="22">
        <f t="shared" si="757"/>
        <v>0</v>
      </c>
      <c r="AB2672" s="22">
        <f t="shared" si="758"/>
        <v>0</v>
      </c>
      <c r="AC2672" s="22">
        <f t="shared" si="759"/>
        <v>0</v>
      </c>
      <c r="AD2672" s="22">
        <f t="shared" si="760"/>
        <v>0</v>
      </c>
      <c r="AE2672" s="24"/>
      <c r="AF2672" s="4">
        <v>0</v>
      </c>
      <c r="AG2672" s="4">
        <v>0</v>
      </c>
      <c r="AH2672" s="4">
        <f t="shared" si="761"/>
        <v>0</v>
      </c>
    </row>
    <row r="2673" spans="1:34" hidden="1">
      <c r="A2673" s="16" t="s">
        <v>5450</v>
      </c>
      <c r="B2673" s="16" t="s">
        <v>515</v>
      </c>
      <c r="C2673" s="16" t="s">
        <v>5451</v>
      </c>
      <c r="D2673" s="19">
        <v>41730</v>
      </c>
      <c r="E2673" s="16" t="s">
        <v>111</v>
      </c>
      <c r="F2673" s="20">
        <v>4</v>
      </c>
      <c r="G2673" s="20">
        <v>9</v>
      </c>
      <c r="H2673" s="20">
        <v>0</v>
      </c>
      <c r="I2673" s="20">
        <v>0</v>
      </c>
      <c r="J2673" s="21">
        <f t="shared" si="750"/>
        <v>0</v>
      </c>
      <c r="K2673" s="22">
        <v>1271.98</v>
      </c>
      <c r="L2673" s="19">
        <v>44227</v>
      </c>
      <c r="M2673" s="22">
        <v>1271.98</v>
      </c>
      <c r="N2673" s="22">
        <v>0</v>
      </c>
      <c r="O2673" s="22">
        <f>+N2673+P2673</f>
        <v>0</v>
      </c>
      <c r="P2673" s="22">
        <v>0</v>
      </c>
      <c r="Q2673" s="22">
        <f t="shared" si="751"/>
        <v>0</v>
      </c>
      <c r="R2673" s="22">
        <f t="shared" si="752"/>
        <v>0</v>
      </c>
      <c r="S2673" s="22">
        <f t="shared" si="753"/>
        <v>0</v>
      </c>
      <c r="U2673" s="22">
        <v>0</v>
      </c>
      <c r="V2673" s="23">
        <v>7</v>
      </c>
      <c r="W2673" s="41">
        <v>4.75</v>
      </c>
      <c r="X2673" s="23">
        <f t="shared" si="754"/>
        <v>2.25</v>
      </c>
      <c r="Y2673" s="24">
        <f t="shared" si="755"/>
        <v>27</v>
      </c>
      <c r="Z2673" s="24">
        <f t="shared" si="756"/>
        <v>35</v>
      </c>
      <c r="AA2673" s="22">
        <f t="shared" si="757"/>
        <v>0</v>
      </c>
      <c r="AB2673" s="22">
        <f t="shared" si="758"/>
        <v>0</v>
      </c>
      <c r="AC2673" s="22">
        <f t="shared" si="759"/>
        <v>0</v>
      </c>
      <c r="AD2673" s="22">
        <f t="shared" si="760"/>
        <v>0</v>
      </c>
      <c r="AE2673" s="24"/>
      <c r="AF2673" s="4">
        <v>0</v>
      </c>
      <c r="AG2673" s="4">
        <v>0</v>
      </c>
      <c r="AH2673" s="4">
        <f t="shared" si="761"/>
        <v>0</v>
      </c>
    </row>
    <row r="2674" spans="1:34">
      <c r="A2674" s="16" t="s">
        <v>5452</v>
      </c>
      <c r="B2674" s="16" t="s">
        <v>515</v>
      </c>
      <c r="C2674" s="16" t="s">
        <v>5453</v>
      </c>
      <c r="D2674" s="19">
        <v>42644</v>
      </c>
      <c r="E2674" s="16" t="s">
        <v>111</v>
      </c>
      <c r="F2674" s="20">
        <v>5</v>
      </c>
      <c r="G2674" s="20">
        <v>0</v>
      </c>
      <c r="H2674" s="20">
        <v>0</v>
      </c>
      <c r="I2674" s="20">
        <v>0</v>
      </c>
      <c r="J2674" s="21">
        <f t="shared" si="750"/>
        <v>0</v>
      </c>
      <c r="K2674" s="22">
        <v>23739.57</v>
      </c>
      <c r="L2674" s="19">
        <v>44804</v>
      </c>
      <c r="M2674" s="22">
        <v>23739.57</v>
      </c>
      <c r="N2674" s="22">
        <v>0</v>
      </c>
      <c r="O2674" s="22">
        <f>+N2674+P2674</f>
        <v>0</v>
      </c>
      <c r="P2674" s="22">
        <v>0</v>
      </c>
      <c r="Q2674" s="22">
        <f t="shared" si="751"/>
        <v>0</v>
      </c>
      <c r="R2674" s="22">
        <f t="shared" si="752"/>
        <v>0</v>
      </c>
      <c r="S2674" s="22">
        <f t="shared" si="753"/>
        <v>0</v>
      </c>
      <c r="U2674" s="22">
        <v>0</v>
      </c>
      <c r="V2674" s="23">
        <v>7</v>
      </c>
      <c r="W2674" s="41">
        <v>5</v>
      </c>
      <c r="X2674" s="23">
        <f t="shared" si="754"/>
        <v>2</v>
      </c>
      <c r="Y2674" s="24">
        <f t="shared" si="755"/>
        <v>24</v>
      </c>
      <c r="Z2674" s="24">
        <f t="shared" si="756"/>
        <v>32</v>
      </c>
      <c r="AA2674" s="22">
        <f t="shared" si="757"/>
        <v>0</v>
      </c>
      <c r="AB2674" s="22">
        <f t="shared" si="758"/>
        <v>0</v>
      </c>
      <c r="AC2674" s="22">
        <f t="shared" si="759"/>
        <v>0</v>
      </c>
      <c r="AD2674" s="22">
        <f t="shared" si="760"/>
        <v>0</v>
      </c>
      <c r="AE2674" s="24"/>
      <c r="AF2674" s="4">
        <v>0</v>
      </c>
      <c r="AG2674" s="4">
        <v>0</v>
      </c>
      <c r="AH2674" s="4">
        <f t="shared" si="761"/>
        <v>0</v>
      </c>
    </row>
    <row r="2675" spans="1:34">
      <c r="A2675" s="16" t="s">
        <v>5454</v>
      </c>
      <c r="B2675" s="16" t="s">
        <v>515</v>
      </c>
      <c r="C2675" s="16" t="s">
        <v>5455</v>
      </c>
      <c r="D2675" s="19">
        <v>44013</v>
      </c>
      <c r="E2675" s="16" t="s">
        <v>111</v>
      </c>
      <c r="F2675" s="20">
        <v>5</v>
      </c>
      <c r="G2675" s="20">
        <v>0</v>
      </c>
      <c r="H2675" s="20">
        <v>2</v>
      </c>
      <c r="I2675" s="20">
        <v>10</v>
      </c>
      <c r="J2675" s="21">
        <f t="shared" si="750"/>
        <v>34</v>
      </c>
      <c r="K2675" s="22">
        <v>27081.94</v>
      </c>
      <c r="L2675" s="19">
        <v>44804</v>
      </c>
      <c r="M2675" s="22">
        <v>11735.5</v>
      </c>
      <c r="N2675" s="22">
        <v>15346.44</v>
      </c>
      <c r="O2675" s="22">
        <f>+N2675+P2675</f>
        <v>18957.36</v>
      </c>
      <c r="P2675" s="22">
        <v>3610.92</v>
      </c>
      <c r="Q2675" s="22">
        <f t="shared" si="751"/>
        <v>451.36500000000001</v>
      </c>
      <c r="R2675" s="22">
        <f t="shared" si="752"/>
        <v>1805.46</v>
      </c>
      <c r="S2675" s="22">
        <f t="shared" si="753"/>
        <v>13540.98</v>
      </c>
      <c r="U2675" s="22">
        <v>18957.36</v>
      </c>
      <c r="V2675" s="23">
        <v>7</v>
      </c>
      <c r="W2675" s="41">
        <v>5</v>
      </c>
      <c r="X2675" s="23">
        <f t="shared" si="754"/>
        <v>2</v>
      </c>
      <c r="Y2675" s="24">
        <f t="shared" si="755"/>
        <v>24</v>
      </c>
      <c r="Z2675" s="24">
        <f t="shared" si="756"/>
        <v>66</v>
      </c>
      <c r="AA2675" s="22">
        <f t="shared" si="757"/>
        <v>287.23272727272729</v>
      </c>
      <c r="AB2675" s="22">
        <f t="shared" si="758"/>
        <v>3446.7927272727275</v>
      </c>
      <c r="AC2675" s="22">
        <f t="shared" si="759"/>
        <v>15510.567272727272</v>
      </c>
      <c r="AD2675" s="22">
        <f t="shared" si="760"/>
        <v>1969.5872727272726</v>
      </c>
      <c r="AE2675" s="24"/>
      <c r="AF2675" s="4">
        <v>3446.7927272727275</v>
      </c>
      <c r="AG2675" s="4">
        <v>0</v>
      </c>
      <c r="AH2675" s="4">
        <f t="shared" si="761"/>
        <v>3446.7927272727275</v>
      </c>
    </row>
    <row r="2676" spans="1:34">
      <c r="A2676" s="16" t="s">
        <v>5456</v>
      </c>
      <c r="B2676" s="16" t="s">
        <v>515</v>
      </c>
      <c r="C2676" s="16" t="s">
        <v>5457</v>
      </c>
      <c r="D2676" s="19">
        <v>44197</v>
      </c>
      <c r="E2676" s="16" t="s">
        <v>111</v>
      </c>
      <c r="F2676" s="20">
        <v>5</v>
      </c>
      <c r="G2676" s="20">
        <v>0</v>
      </c>
      <c r="H2676" s="20">
        <v>3</v>
      </c>
      <c r="I2676" s="20">
        <v>4</v>
      </c>
      <c r="J2676" s="21">
        <f t="shared" si="750"/>
        <v>40</v>
      </c>
      <c r="K2676" s="22">
        <v>4281.3999999999996</v>
      </c>
      <c r="L2676" s="19">
        <v>44804</v>
      </c>
      <c r="M2676" s="22">
        <v>1427.13</v>
      </c>
      <c r="N2676" s="22">
        <v>2854.27</v>
      </c>
      <c r="O2676" s="22">
        <f>+N2676+P2676</f>
        <v>3425.12</v>
      </c>
      <c r="P2676" s="22">
        <v>570.85</v>
      </c>
      <c r="Q2676" s="22">
        <f t="shared" si="751"/>
        <v>71.356250000000003</v>
      </c>
      <c r="R2676" s="22">
        <f t="shared" si="752"/>
        <v>285.42500000000001</v>
      </c>
      <c r="S2676" s="22">
        <f t="shared" si="753"/>
        <v>2568.8449999999998</v>
      </c>
      <c r="U2676" s="22">
        <v>3425.12</v>
      </c>
      <c r="V2676" s="23">
        <v>7</v>
      </c>
      <c r="W2676" s="41">
        <v>5</v>
      </c>
      <c r="X2676" s="23">
        <f t="shared" si="754"/>
        <v>2</v>
      </c>
      <c r="Y2676" s="24">
        <f t="shared" si="755"/>
        <v>24</v>
      </c>
      <c r="Z2676" s="24">
        <f t="shared" si="756"/>
        <v>72</v>
      </c>
      <c r="AA2676" s="22">
        <f t="shared" si="757"/>
        <v>47.571111111111108</v>
      </c>
      <c r="AB2676" s="22">
        <f t="shared" si="758"/>
        <v>570.85333333333324</v>
      </c>
      <c r="AC2676" s="22">
        <f t="shared" si="759"/>
        <v>2854.2666666666664</v>
      </c>
      <c r="AD2676" s="22">
        <f t="shared" si="760"/>
        <v>285.42166666666662</v>
      </c>
      <c r="AE2676" s="24"/>
      <c r="AF2676" s="4">
        <v>570.85333333333324</v>
      </c>
      <c r="AG2676" s="4">
        <v>0</v>
      </c>
      <c r="AH2676" s="4">
        <f t="shared" si="761"/>
        <v>570.85333333333324</v>
      </c>
    </row>
    <row r="2677" spans="1:34">
      <c r="A2677" s="16" t="s">
        <v>5426</v>
      </c>
      <c r="K2677" s="35">
        <v>118628.74</v>
      </c>
      <c r="M2677" s="22">
        <v>99336.39</v>
      </c>
      <c r="N2677" s="22">
        <v>19292.349999999999</v>
      </c>
      <c r="O2677" s="22">
        <f>SUM(O2665:O2676)</f>
        <v>22382.48</v>
      </c>
      <c r="P2677" s="4">
        <f>SUM(P2665:P2676)</f>
        <v>4181.7700000000004</v>
      </c>
      <c r="Q2677" s="22">
        <f>SUM(Q2665:Q2676)</f>
        <v>522.72125000000005</v>
      </c>
      <c r="R2677" s="22">
        <f>SUM(R2665:R2676)</f>
        <v>2090.8850000000002</v>
      </c>
      <c r="S2677" s="35">
        <f>SUM(S2665:S2676)</f>
        <v>16109.824999999999</v>
      </c>
      <c r="U2677" s="22">
        <v>22382.48</v>
      </c>
      <c r="W2677" s="42"/>
      <c r="X2677" s="3"/>
      <c r="Y2677" s="3"/>
      <c r="Z2677" s="3"/>
      <c r="AA2677" s="22">
        <f>SUM(AA2665:AA2676)</f>
        <v>334.80383838383841</v>
      </c>
      <c r="AB2677" s="22">
        <f>SUM(AB2665:AB2676)</f>
        <v>4017.6460606060609</v>
      </c>
      <c r="AC2677" s="22">
        <f>SUM(AC2665:AC2676)</f>
        <v>18364.833939393939</v>
      </c>
      <c r="AD2677" s="22">
        <f>SUM(AD2665:AD2676)</f>
        <v>2255.0089393939393</v>
      </c>
      <c r="AE2677" s="3"/>
      <c r="AF2677" s="4">
        <f>SUM(AF2665:AF2676)</f>
        <v>4017.6460606060609</v>
      </c>
      <c r="AG2677" s="4">
        <f t="shared" ref="AG2677:AH2677" si="762">SUM(AG2665:AG2676)</f>
        <v>0</v>
      </c>
      <c r="AH2677" s="4">
        <f t="shared" si="762"/>
        <v>4017.6460606060609</v>
      </c>
    </row>
    <row r="2678" spans="1:34">
      <c r="A2678" s="16" t="s">
        <v>69</v>
      </c>
      <c r="K2678" s="22">
        <v>-63002.39</v>
      </c>
      <c r="M2678" s="22">
        <v>-61910.75</v>
      </c>
      <c r="N2678" s="22">
        <v>-1091.6400000000001</v>
      </c>
      <c r="W2678" s="42"/>
      <c r="X2678" s="3"/>
      <c r="Y2678" s="3"/>
      <c r="Z2678" s="3"/>
      <c r="AB2678" s="4"/>
      <c r="AC2678" s="4"/>
      <c r="AD2678" s="4"/>
      <c r="AE2678" s="3"/>
      <c r="AF2678" s="4"/>
      <c r="AG2678" s="4"/>
      <c r="AH2678" s="4"/>
    </row>
    <row r="2679" spans="1:34">
      <c r="A2679" s="16" t="s">
        <v>5458</v>
      </c>
      <c r="W2679" s="42"/>
      <c r="X2679" s="3"/>
      <c r="Y2679" s="3"/>
      <c r="Z2679" s="3"/>
      <c r="AB2679" s="4"/>
      <c r="AC2679" s="4"/>
      <c r="AD2679" s="4"/>
      <c r="AE2679" s="3"/>
      <c r="AF2679" s="4"/>
      <c r="AG2679" s="4"/>
      <c r="AH2679" s="4"/>
    </row>
    <row r="2680" spans="1:34">
      <c r="A2680" s="16" t="s">
        <v>71</v>
      </c>
      <c r="K2680" s="35">
        <f>+K2677+K2678</f>
        <v>55626.350000000006</v>
      </c>
      <c r="M2680" s="22">
        <v>37425.64</v>
      </c>
      <c r="N2680" s="22">
        <v>18200.71</v>
      </c>
      <c r="P2680" s="4">
        <f>+P2677</f>
        <v>4181.7700000000004</v>
      </c>
      <c r="W2680" s="42"/>
      <c r="X2680" s="3"/>
      <c r="Y2680" s="3"/>
      <c r="Z2680" s="3"/>
      <c r="AB2680" s="4"/>
      <c r="AC2680" s="4"/>
      <c r="AD2680" s="4"/>
      <c r="AE2680" s="3"/>
      <c r="AF2680" s="4"/>
      <c r="AG2680" s="4"/>
      <c r="AH2680" s="4"/>
    </row>
    <row r="2681" spans="1:34">
      <c r="A2681" s="16" t="s">
        <v>285</v>
      </c>
      <c r="M2681" s="22">
        <v>37286.36</v>
      </c>
      <c r="N2681" s="4">
        <f>+K2681-M2681</f>
        <v>-37286.36</v>
      </c>
      <c r="P2681" s="4">
        <v>4181.76</v>
      </c>
      <c r="W2681" s="42"/>
      <c r="X2681" s="3"/>
      <c r="Y2681" s="3"/>
      <c r="Z2681" s="3"/>
      <c r="AB2681" s="4"/>
      <c r="AC2681" s="4"/>
      <c r="AD2681" s="4"/>
      <c r="AE2681" s="3"/>
      <c r="AF2681" s="4"/>
      <c r="AG2681" s="4"/>
      <c r="AH2681" s="4"/>
    </row>
    <row r="2682" spans="1:34">
      <c r="A2682" s="16" t="s">
        <v>73</v>
      </c>
      <c r="M2682" s="22">
        <f>+M2681-M2680</f>
        <v>-139.27999999999884</v>
      </c>
      <c r="N2682" s="22">
        <f>+N2681-N2680</f>
        <v>-55487.07</v>
      </c>
      <c r="P2682" s="4">
        <f>+P2681-P2680</f>
        <v>-1.0000000000218279E-2</v>
      </c>
      <c r="W2682" s="42"/>
      <c r="X2682" s="3"/>
      <c r="Y2682" s="3"/>
      <c r="Z2682" s="3"/>
      <c r="AB2682" s="4"/>
      <c r="AC2682" s="4"/>
      <c r="AD2682" s="4"/>
      <c r="AE2682" s="3"/>
      <c r="AF2682" s="4"/>
      <c r="AG2682" s="4"/>
      <c r="AH2682" s="4"/>
    </row>
    <row r="2683" spans="1:34">
      <c r="A2683" s="16" t="s">
        <v>5459</v>
      </c>
      <c r="W2683" s="42"/>
      <c r="X2683" s="3"/>
      <c r="Y2683" s="3"/>
      <c r="Z2683" s="3"/>
      <c r="AB2683" s="4"/>
      <c r="AC2683" s="4"/>
      <c r="AD2683" s="4"/>
      <c r="AE2683" s="3"/>
      <c r="AF2683" s="4"/>
      <c r="AG2683" s="4"/>
      <c r="AH2683" s="4"/>
    </row>
    <row r="2684" spans="1:34">
      <c r="A2684" s="16" t="s">
        <v>5460</v>
      </c>
      <c r="B2684" s="16" t="s">
        <v>5461</v>
      </c>
      <c r="C2684" s="16" t="s">
        <v>5462</v>
      </c>
      <c r="D2684" s="19">
        <v>28368</v>
      </c>
      <c r="E2684" s="16" t="s">
        <v>111</v>
      </c>
      <c r="F2684" s="20">
        <v>12</v>
      </c>
      <c r="G2684" s="20">
        <v>6</v>
      </c>
      <c r="H2684" s="20">
        <v>0</v>
      </c>
      <c r="I2684" s="20">
        <v>0</v>
      </c>
      <c r="J2684" s="21">
        <f t="shared" ref="J2684:J2725" si="763">(H2684*12)+I2684</f>
        <v>0</v>
      </c>
      <c r="K2684" s="22">
        <v>123.5</v>
      </c>
      <c r="L2684" s="19">
        <v>44804</v>
      </c>
      <c r="M2684" s="22">
        <v>123.5</v>
      </c>
      <c r="N2684" s="22">
        <v>0</v>
      </c>
      <c r="O2684" s="22">
        <f t="shared" ref="O2684:O2725" si="764">+N2684+P2684</f>
        <v>0</v>
      </c>
      <c r="P2684" s="22">
        <v>0</v>
      </c>
      <c r="Q2684" s="22">
        <f t="shared" ref="Q2684:Q2724" si="765">+P2684/8</f>
        <v>0</v>
      </c>
      <c r="R2684" s="22">
        <f t="shared" ref="R2684:R2724" si="766">+Q2684*4</f>
        <v>0</v>
      </c>
      <c r="S2684" s="22">
        <f t="shared" ref="S2684:S2725" si="767">+O2684-P2684-R2684</f>
        <v>0</v>
      </c>
      <c r="U2684" s="22">
        <v>0</v>
      </c>
      <c r="V2684" s="23">
        <v>12.5</v>
      </c>
      <c r="W2684" s="41">
        <v>12.5</v>
      </c>
      <c r="X2684" s="23">
        <f t="shared" ref="X2684:X2725" si="768">+V2684-W2684</f>
        <v>0</v>
      </c>
      <c r="Y2684" s="24">
        <f t="shared" ref="Y2684:Y2725" si="769">+X2684*12</f>
        <v>0</v>
      </c>
      <c r="Z2684" s="24">
        <v>0</v>
      </c>
      <c r="AA2684" s="22">
        <v>0</v>
      </c>
      <c r="AB2684" s="22">
        <f t="shared" ref="AB2684:AB2724" si="770">+AA2684*12</f>
        <v>0</v>
      </c>
      <c r="AC2684" s="22">
        <f t="shared" ref="AC2684:AC2724" si="771">+U2684-AB2684</f>
        <v>0</v>
      </c>
      <c r="AD2684" s="22">
        <f t="shared" ref="AD2684:AD2725" si="772">+AC2684-S2684</f>
        <v>0</v>
      </c>
      <c r="AE2684" s="24"/>
      <c r="AF2684" s="4">
        <v>0</v>
      </c>
      <c r="AG2684" s="4">
        <v>0</v>
      </c>
      <c r="AH2684" s="4">
        <f t="shared" ref="AH2684:AH2725" si="773">+AF2684+AG2684</f>
        <v>0</v>
      </c>
    </row>
    <row r="2685" spans="1:34">
      <c r="A2685" s="16" t="s">
        <v>5463</v>
      </c>
      <c r="B2685" s="16" t="s">
        <v>5464</v>
      </c>
      <c r="C2685" s="16" t="s">
        <v>5462</v>
      </c>
      <c r="D2685" s="19">
        <v>29768</v>
      </c>
      <c r="E2685" s="16" t="s">
        <v>111</v>
      </c>
      <c r="F2685" s="20">
        <v>12</v>
      </c>
      <c r="G2685" s="20">
        <v>6</v>
      </c>
      <c r="H2685" s="20">
        <v>0</v>
      </c>
      <c r="I2685" s="20">
        <v>0</v>
      </c>
      <c r="J2685" s="21">
        <f t="shared" si="763"/>
        <v>0</v>
      </c>
      <c r="K2685" s="22">
        <v>105.42</v>
      </c>
      <c r="L2685" s="19">
        <v>44804</v>
      </c>
      <c r="M2685" s="22">
        <v>105.42</v>
      </c>
      <c r="N2685" s="22">
        <v>0</v>
      </c>
      <c r="O2685" s="22">
        <f t="shared" si="764"/>
        <v>0</v>
      </c>
      <c r="P2685" s="22">
        <v>0</v>
      </c>
      <c r="Q2685" s="22">
        <f t="shared" si="765"/>
        <v>0</v>
      </c>
      <c r="R2685" s="22">
        <f t="shared" si="766"/>
        <v>0</v>
      </c>
      <c r="S2685" s="22">
        <f t="shared" si="767"/>
        <v>0</v>
      </c>
      <c r="U2685" s="22">
        <v>0</v>
      </c>
      <c r="V2685" s="23">
        <v>12.5</v>
      </c>
      <c r="W2685" s="41">
        <v>12.5</v>
      </c>
      <c r="X2685" s="23">
        <f t="shared" si="768"/>
        <v>0</v>
      </c>
      <c r="Y2685" s="24">
        <f t="shared" si="769"/>
        <v>0</v>
      </c>
      <c r="Z2685" s="24">
        <v>0</v>
      </c>
      <c r="AA2685" s="22">
        <v>0</v>
      </c>
      <c r="AB2685" s="22">
        <f t="shared" si="770"/>
        <v>0</v>
      </c>
      <c r="AC2685" s="22">
        <f t="shared" si="771"/>
        <v>0</v>
      </c>
      <c r="AD2685" s="22">
        <f t="shared" si="772"/>
        <v>0</v>
      </c>
      <c r="AE2685" s="24"/>
      <c r="AF2685" s="4">
        <v>0</v>
      </c>
      <c r="AG2685" s="4">
        <v>0</v>
      </c>
      <c r="AH2685" s="4">
        <f t="shared" si="773"/>
        <v>0</v>
      </c>
    </row>
    <row r="2686" spans="1:34">
      <c r="A2686" s="16" t="s">
        <v>5465</v>
      </c>
      <c r="B2686" s="16" t="s">
        <v>5466</v>
      </c>
      <c r="C2686" s="16" t="s">
        <v>5467</v>
      </c>
      <c r="D2686" s="19">
        <v>34150</v>
      </c>
      <c r="E2686" s="16" t="s">
        <v>111</v>
      </c>
      <c r="F2686" s="20">
        <v>12</v>
      </c>
      <c r="G2686" s="20">
        <v>6</v>
      </c>
      <c r="H2686" s="20">
        <v>0</v>
      </c>
      <c r="I2686" s="20">
        <v>0</v>
      </c>
      <c r="J2686" s="21">
        <f t="shared" si="763"/>
        <v>0</v>
      </c>
      <c r="K2686" s="22">
        <v>1318.57</v>
      </c>
      <c r="L2686" s="19">
        <v>44804</v>
      </c>
      <c r="M2686" s="22">
        <v>1265.8499999999999</v>
      </c>
      <c r="N2686" s="22">
        <v>52.72</v>
      </c>
      <c r="O2686" s="22">
        <f t="shared" si="764"/>
        <v>52.72</v>
      </c>
      <c r="P2686" s="22">
        <v>0</v>
      </c>
      <c r="Q2686" s="22">
        <f t="shared" si="765"/>
        <v>0</v>
      </c>
      <c r="R2686" s="22">
        <f t="shared" si="766"/>
        <v>0</v>
      </c>
      <c r="S2686" s="22">
        <f t="shared" si="767"/>
        <v>52.72</v>
      </c>
      <c r="U2686" s="22">
        <v>52.72</v>
      </c>
      <c r="V2686" s="23">
        <v>12.5</v>
      </c>
      <c r="W2686" s="41">
        <v>12.5</v>
      </c>
      <c r="X2686" s="23">
        <f t="shared" si="768"/>
        <v>0</v>
      </c>
      <c r="Y2686" s="24">
        <f t="shared" si="769"/>
        <v>0</v>
      </c>
      <c r="Z2686" s="24">
        <v>0</v>
      </c>
      <c r="AA2686" s="22">
        <v>0</v>
      </c>
      <c r="AB2686" s="22">
        <f t="shared" si="770"/>
        <v>0</v>
      </c>
      <c r="AC2686" s="22">
        <v>0</v>
      </c>
      <c r="AD2686" s="22">
        <f t="shared" si="772"/>
        <v>-52.72</v>
      </c>
      <c r="AE2686" s="24"/>
      <c r="AF2686" s="4">
        <v>0</v>
      </c>
      <c r="AG2686" s="4">
        <v>52.72</v>
      </c>
      <c r="AH2686" s="4">
        <f t="shared" si="773"/>
        <v>52.72</v>
      </c>
    </row>
    <row r="2687" spans="1:34">
      <c r="A2687" s="16" t="s">
        <v>5468</v>
      </c>
      <c r="B2687" s="16" t="s">
        <v>5469</v>
      </c>
      <c r="C2687" s="16" t="s">
        <v>5470</v>
      </c>
      <c r="D2687" s="19">
        <v>34150</v>
      </c>
      <c r="E2687" s="16" t="s">
        <v>111</v>
      </c>
      <c r="F2687" s="20">
        <v>12</v>
      </c>
      <c r="G2687" s="20">
        <v>6</v>
      </c>
      <c r="H2687" s="20">
        <v>0</v>
      </c>
      <c r="I2687" s="20">
        <v>0</v>
      </c>
      <c r="J2687" s="21">
        <f t="shared" si="763"/>
        <v>0</v>
      </c>
      <c r="K2687" s="22">
        <v>842.7</v>
      </c>
      <c r="L2687" s="19">
        <v>44804</v>
      </c>
      <c r="M2687" s="22">
        <v>809.01</v>
      </c>
      <c r="N2687" s="22">
        <v>33.69</v>
      </c>
      <c r="O2687" s="22">
        <f t="shared" si="764"/>
        <v>33.69</v>
      </c>
      <c r="P2687" s="22">
        <v>0</v>
      </c>
      <c r="Q2687" s="22">
        <f t="shared" si="765"/>
        <v>0</v>
      </c>
      <c r="R2687" s="22">
        <f t="shared" si="766"/>
        <v>0</v>
      </c>
      <c r="S2687" s="22">
        <f t="shared" si="767"/>
        <v>33.69</v>
      </c>
      <c r="U2687" s="22">
        <v>33.69</v>
      </c>
      <c r="V2687" s="23">
        <v>12.5</v>
      </c>
      <c r="W2687" s="41">
        <v>12.5</v>
      </c>
      <c r="X2687" s="23">
        <f t="shared" si="768"/>
        <v>0</v>
      </c>
      <c r="Y2687" s="24">
        <f t="shared" si="769"/>
        <v>0</v>
      </c>
      <c r="Z2687" s="24">
        <v>0</v>
      </c>
      <c r="AA2687" s="22">
        <v>0</v>
      </c>
      <c r="AB2687" s="22">
        <f t="shared" si="770"/>
        <v>0</v>
      </c>
      <c r="AC2687" s="22">
        <v>0</v>
      </c>
      <c r="AD2687" s="22">
        <f t="shared" si="772"/>
        <v>-33.69</v>
      </c>
      <c r="AE2687" s="24"/>
      <c r="AF2687" s="4">
        <v>0</v>
      </c>
      <c r="AG2687" s="4">
        <v>33.69</v>
      </c>
      <c r="AH2687" s="4">
        <f t="shared" si="773"/>
        <v>33.69</v>
      </c>
    </row>
    <row r="2688" spans="1:34">
      <c r="A2688" s="16" t="s">
        <v>5471</v>
      </c>
      <c r="B2688" s="16" t="s">
        <v>5472</v>
      </c>
      <c r="C2688" s="16" t="s">
        <v>5473</v>
      </c>
      <c r="D2688" s="19">
        <v>34515</v>
      </c>
      <c r="E2688" s="16" t="s">
        <v>111</v>
      </c>
      <c r="F2688" s="20">
        <v>12</v>
      </c>
      <c r="G2688" s="20">
        <v>6</v>
      </c>
      <c r="H2688" s="20">
        <v>0</v>
      </c>
      <c r="I2688" s="20">
        <v>0</v>
      </c>
      <c r="J2688" s="21">
        <f t="shared" si="763"/>
        <v>0</v>
      </c>
      <c r="K2688" s="22">
        <v>1154.68</v>
      </c>
      <c r="L2688" s="19">
        <v>44804</v>
      </c>
      <c r="M2688" s="22">
        <v>1108.53</v>
      </c>
      <c r="N2688" s="22">
        <v>46.15</v>
      </c>
      <c r="O2688" s="22">
        <f t="shared" si="764"/>
        <v>46.15</v>
      </c>
      <c r="P2688" s="22">
        <v>0</v>
      </c>
      <c r="Q2688" s="22">
        <f t="shared" si="765"/>
        <v>0</v>
      </c>
      <c r="R2688" s="22">
        <f t="shared" si="766"/>
        <v>0</v>
      </c>
      <c r="S2688" s="22">
        <f t="shared" si="767"/>
        <v>46.15</v>
      </c>
      <c r="U2688" s="22">
        <v>46.15</v>
      </c>
      <c r="V2688" s="23">
        <v>12.5</v>
      </c>
      <c r="W2688" s="41">
        <v>12.5</v>
      </c>
      <c r="X2688" s="23">
        <f t="shared" si="768"/>
        <v>0</v>
      </c>
      <c r="Y2688" s="24">
        <f t="shared" si="769"/>
        <v>0</v>
      </c>
      <c r="Z2688" s="24">
        <v>0</v>
      </c>
      <c r="AA2688" s="22">
        <v>0</v>
      </c>
      <c r="AB2688" s="22">
        <f t="shared" si="770"/>
        <v>0</v>
      </c>
      <c r="AC2688" s="22">
        <v>0</v>
      </c>
      <c r="AD2688" s="22">
        <f t="shared" si="772"/>
        <v>-46.15</v>
      </c>
      <c r="AE2688" s="24"/>
      <c r="AF2688" s="4">
        <v>0</v>
      </c>
      <c r="AG2688" s="4">
        <v>46.15</v>
      </c>
      <c r="AH2688" s="4">
        <f t="shared" si="773"/>
        <v>46.15</v>
      </c>
    </row>
    <row r="2689" spans="1:34">
      <c r="A2689" s="16" t="s">
        <v>5474</v>
      </c>
      <c r="B2689" s="16" t="s">
        <v>5475</v>
      </c>
      <c r="C2689" s="16" t="s">
        <v>5476</v>
      </c>
      <c r="D2689" s="19">
        <v>34515</v>
      </c>
      <c r="E2689" s="16" t="s">
        <v>111</v>
      </c>
      <c r="F2689" s="20">
        <v>12</v>
      </c>
      <c r="G2689" s="20">
        <v>6</v>
      </c>
      <c r="H2689" s="20">
        <v>0</v>
      </c>
      <c r="I2689" s="20">
        <v>0</v>
      </c>
      <c r="J2689" s="21">
        <f t="shared" si="763"/>
        <v>0</v>
      </c>
      <c r="K2689" s="22">
        <v>125.85</v>
      </c>
      <c r="L2689" s="19">
        <v>44804</v>
      </c>
      <c r="M2689" s="22">
        <v>120.83</v>
      </c>
      <c r="N2689" s="22">
        <v>5.0199999999999996</v>
      </c>
      <c r="O2689" s="22">
        <f t="shared" si="764"/>
        <v>5.0199999999999996</v>
      </c>
      <c r="P2689" s="22">
        <v>0</v>
      </c>
      <c r="Q2689" s="22">
        <f t="shared" si="765"/>
        <v>0</v>
      </c>
      <c r="R2689" s="22">
        <f t="shared" si="766"/>
        <v>0</v>
      </c>
      <c r="S2689" s="22">
        <f t="shared" si="767"/>
        <v>5.0199999999999996</v>
      </c>
      <c r="U2689" s="22">
        <v>5.0199999999999996</v>
      </c>
      <c r="V2689" s="23">
        <v>12.5</v>
      </c>
      <c r="W2689" s="41">
        <v>12.5</v>
      </c>
      <c r="X2689" s="23">
        <f t="shared" si="768"/>
        <v>0</v>
      </c>
      <c r="Y2689" s="24">
        <f t="shared" si="769"/>
        <v>0</v>
      </c>
      <c r="Z2689" s="24">
        <v>0</v>
      </c>
      <c r="AA2689" s="22">
        <v>0</v>
      </c>
      <c r="AB2689" s="22">
        <f t="shared" si="770"/>
        <v>0</v>
      </c>
      <c r="AC2689" s="22">
        <v>0</v>
      </c>
      <c r="AD2689" s="22">
        <f t="shared" si="772"/>
        <v>-5.0199999999999996</v>
      </c>
      <c r="AE2689" s="24"/>
      <c r="AF2689" s="4">
        <v>0</v>
      </c>
      <c r="AG2689" s="4">
        <v>5.0199999999999996</v>
      </c>
      <c r="AH2689" s="4">
        <f t="shared" si="773"/>
        <v>5.0199999999999996</v>
      </c>
    </row>
    <row r="2690" spans="1:34">
      <c r="A2690" s="16" t="s">
        <v>5477</v>
      </c>
      <c r="B2690" s="16" t="s">
        <v>5478</v>
      </c>
      <c r="C2690" s="16" t="s">
        <v>5479</v>
      </c>
      <c r="D2690" s="19">
        <v>34515</v>
      </c>
      <c r="E2690" s="16" t="s">
        <v>111</v>
      </c>
      <c r="F2690" s="20">
        <v>12</v>
      </c>
      <c r="G2690" s="20">
        <v>6</v>
      </c>
      <c r="H2690" s="20">
        <v>0</v>
      </c>
      <c r="I2690" s="20">
        <v>0</v>
      </c>
      <c r="J2690" s="21">
        <f t="shared" si="763"/>
        <v>0</v>
      </c>
      <c r="K2690" s="22">
        <v>1681.34</v>
      </c>
      <c r="L2690" s="19">
        <v>44804</v>
      </c>
      <c r="M2690" s="22">
        <v>1614.1</v>
      </c>
      <c r="N2690" s="22">
        <v>67.239999999999995</v>
      </c>
      <c r="O2690" s="22">
        <f t="shared" si="764"/>
        <v>67.239999999999995</v>
      </c>
      <c r="P2690" s="22">
        <v>0</v>
      </c>
      <c r="Q2690" s="22">
        <f t="shared" si="765"/>
        <v>0</v>
      </c>
      <c r="R2690" s="22">
        <f t="shared" si="766"/>
        <v>0</v>
      </c>
      <c r="S2690" s="22">
        <f t="shared" si="767"/>
        <v>67.239999999999995</v>
      </c>
      <c r="U2690" s="22">
        <v>67.239999999999995</v>
      </c>
      <c r="V2690" s="23">
        <v>12.5</v>
      </c>
      <c r="W2690" s="41">
        <v>12.5</v>
      </c>
      <c r="X2690" s="23">
        <f t="shared" si="768"/>
        <v>0</v>
      </c>
      <c r="Y2690" s="24">
        <f t="shared" si="769"/>
        <v>0</v>
      </c>
      <c r="Z2690" s="24">
        <v>0</v>
      </c>
      <c r="AA2690" s="22">
        <v>0</v>
      </c>
      <c r="AB2690" s="22">
        <f t="shared" si="770"/>
        <v>0</v>
      </c>
      <c r="AC2690" s="22">
        <v>0</v>
      </c>
      <c r="AD2690" s="22">
        <f t="shared" si="772"/>
        <v>-67.239999999999995</v>
      </c>
      <c r="AE2690" s="24"/>
      <c r="AF2690" s="4">
        <v>0</v>
      </c>
      <c r="AG2690" s="4">
        <v>67.239999999999995</v>
      </c>
      <c r="AH2690" s="4">
        <f t="shared" si="773"/>
        <v>67.239999999999995</v>
      </c>
    </row>
    <row r="2691" spans="1:34">
      <c r="A2691" s="16" t="s">
        <v>5480</v>
      </c>
      <c r="B2691" s="16" t="s">
        <v>5481</v>
      </c>
      <c r="C2691" s="16" t="s">
        <v>5482</v>
      </c>
      <c r="D2691" s="19">
        <v>35611</v>
      </c>
      <c r="E2691" s="16" t="s">
        <v>111</v>
      </c>
      <c r="F2691" s="20">
        <v>12</v>
      </c>
      <c r="G2691" s="20">
        <v>6</v>
      </c>
      <c r="H2691" s="20">
        <v>0</v>
      </c>
      <c r="I2691" s="20">
        <v>0</v>
      </c>
      <c r="J2691" s="21">
        <f t="shared" si="763"/>
        <v>0</v>
      </c>
      <c r="K2691" s="22">
        <v>487.6</v>
      </c>
      <c r="L2691" s="19">
        <v>44804</v>
      </c>
      <c r="M2691" s="22">
        <v>468.12</v>
      </c>
      <c r="N2691" s="22">
        <v>19.48</v>
      </c>
      <c r="O2691" s="22">
        <f t="shared" si="764"/>
        <v>19.48</v>
      </c>
      <c r="P2691" s="22">
        <v>0</v>
      </c>
      <c r="Q2691" s="22">
        <f t="shared" si="765"/>
        <v>0</v>
      </c>
      <c r="R2691" s="22">
        <f t="shared" si="766"/>
        <v>0</v>
      </c>
      <c r="S2691" s="22">
        <f t="shared" si="767"/>
        <v>19.48</v>
      </c>
      <c r="U2691" s="22">
        <v>19.48</v>
      </c>
      <c r="V2691" s="23">
        <v>12.5</v>
      </c>
      <c r="W2691" s="41">
        <v>12.5</v>
      </c>
      <c r="X2691" s="23">
        <f t="shared" si="768"/>
        <v>0</v>
      </c>
      <c r="Y2691" s="24">
        <f t="shared" si="769"/>
        <v>0</v>
      </c>
      <c r="Z2691" s="24">
        <v>0</v>
      </c>
      <c r="AA2691" s="22">
        <v>0</v>
      </c>
      <c r="AB2691" s="22">
        <f t="shared" si="770"/>
        <v>0</v>
      </c>
      <c r="AC2691" s="22">
        <v>0</v>
      </c>
      <c r="AD2691" s="22">
        <f t="shared" si="772"/>
        <v>-19.48</v>
      </c>
      <c r="AE2691" s="24"/>
      <c r="AF2691" s="4">
        <v>0</v>
      </c>
      <c r="AG2691" s="4">
        <v>19.48</v>
      </c>
      <c r="AH2691" s="4">
        <f t="shared" si="773"/>
        <v>19.48</v>
      </c>
    </row>
    <row r="2692" spans="1:34">
      <c r="A2692" s="16" t="s">
        <v>5483</v>
      </c>
      <c r="B2692" s="16" t="s">
        <v>5484</v>
      </c>
      <c r="C2692" s="16" t="s">
        <v>5485</v>
      </c>
      <c r="D2692" s="19">
        <v>36739</v>
      </c>
      <c r="E2692" s="16" t="s">
        <v>111</v>
      </c>
      <c r="F2692" s="20">
        <v>12</v>
      </c>
      <c r="G2692" s="20">
        <v>6</v>
      </c>
      <c r="H2692" s="20">
        <v>0</v>
      </c>
      <c r="I2692" s="20">
        <v>0</v>
      </c>
      <c r="J2692" s="21">
        <f t="shared" si="763"/>
        <v>0</v>
      </c>
      <c r="K2692" s="22">
        <v>451.83</v>
      </c>
      <c r="L2692" s="19">
        <v>44804</v>
      </c>
      <c r="M2692" s="22">
        <v>451.83</v>
      </c>
      <c r="N2692" s="22">
        <v>0</v>
      </c>
      <c r="O2692" s="22">
        <f t="shared" si="764"/>
        <v>0</v>
      </c>
      <c r="P2692" s="22">
        <v>0</v>
      </c>
      <c r="Q2692" s="22">
        <f t="shared" si="765"/>
        <v>0</v>
      </c>
      <c r="R2692" s="22">
        <f t="shared" si="766"/>
        <v>0</v>
      </c>
      <c r="S2692" s="22">
        <f t="shared" si="767"/>
        <v>0</v>
      </c>
      <c r="U2692" s="22">
        <v>0</v>
      </c>
      <c r="V2692" s="23">
        <v>12.5</v>
      </c>
      <c r="W2692" s="41">
        <v>12.5</v>
      </c>
      <c r="X2692" s="23">
        <f t="shared" si="768"/>
        <v>0</v>
      </c>
      <c r="Y2692" s="24">
        <f t="shared" si="769"/>
        <v>0</v>
      </c>
      <c r="Z2692" s="24">
        <v>0</v>
      </c>
      <c r="AA2692" s="22">
        <v>0</v>
      </c>
      <c r="AB2692" s="22">
        <f t="shared" si="770"/>
        <v>0</v>
      </c>
      <c r="AC2692" s="22">
        <f t="shared" si="771"/>
        <v>0</v>
      </c>
      <c r="AD2692" s="22">
        <f t="shared" si="772"/>
        <v>0</v>
      </c>
      <c r="AE2692" s="24"/>
      <c r="AF2692" s="4">
        <v>0</v>
      </c>
      <c r="AG2692" s="4">
        <v>0</v>
      </c>
      <c r="AH2692" s="4">
        <f t="shared" si="773"/>
        <v>0</v>
      </c>
    </row>
    <row r="2693" spans="1:34">
      <c r="A2693" s="16" t="s">
        <v>5486</v>
      </c>
      <c r="B2693" s="16" t="s">
        <v>5487</v>
      </c>
      <c r="C2693" s="16" t="s">
        <v>5488</v>
      </c>
      <c r="D2693" s="19">
        <v>37073</v>
      </c>
      <c r="E2693" s="16" t="s">
        <v>111</v>
      </c>
      <c r="F2693" s="20">
        <v>12</v>
      </c>
      <c r="G2693" s="20">
        <v>6</v>
      </c>
      <c r="H2693" s="20">
        <v>0</v>
      </c>
      <c r="I2693" s="20">
        <v>0</v>
      </c>
      <c r="J2693" s="21">
        <f t="shared" si="763"/>
        <v>0</v>
      </c>
      <c r="K2693" s="22">
        <v>291.7</v>
      </c>
      <c r="L2693" s="19">
        <v>44804</v>
      </c>
      <c r="M2693" s="22">
        <v>291.7</v>
      </c>
      <c r="N2693" s="22">
        <v>0</v>
      </c>
      <c r="O2693" s="22">
        <f t="shared" si="764"/>
        <v>0</v>
      </c>
      <c r="P2693" s="22">
        <v>0</v>
      </c>
      <c r="Q2693" s="22">
        <f t="shared" si="765"/>
        <v>0</v>
      </c>
      <c r="R2693" s="22">
        <f t="shared" si="766"/>
        <v>0</v>
      </c>
      <c r="S2693" s="22">
        <f t="shared" si="767"/>
        <v>0</v>
      </c>
      <c r="U2693" s="22">
        <v>0</v>
      </c>
      <c r="V2693" s="23">
        <v>12.5</v>
      </c>
      <c r="W2693" s="41">
        <v>12.5</v>
      </c>
      <c r="X2693" s="23">
        <f t="shared" si="768"/>
        <v>0</v>
      </c>
      <c r="Y2693" s="24">
        <f t="shared" si="769"/>
        <v>0</v>
      </c>
      <c r="Z2693" s="24">
        <v>0</v>
      </c>
      <c r="AA2693" s="22">
        <v>0</v>
      </c>
      <c r="AB2693" s="22">
        <f t="shared" si="770"/>
        <v>0</v>
      </c>
      <c r="AC2693" s="22">
        <f t="shared" si="771"/>
        <v>0</v>
      </c>
      <c r="AD2693" s="22">
        <f t="shared" si="772"/>
        <v>0</v>
      </c>
      <c r="AE2693" s="24"/>
      <c r="AF2693" s="4">
        <v>0</v>
      </c>
      <c r="AG2693" s="4">
        <v>0</v>
      </c>
      <c r="AH2693" s="4">
        <f t="shared" si="773"/>
        <v>0</v>
      </c>
    </row>
    <row r="2694" spans="1:34">
      <c r="A2694" s="16" t="s">
        <v>5489</v>
      </c>
      <c r="B2694" s="16" t="s">
        <v>5490</v>
      </c>
      <c r="C2694" s="16" t="s">
        <v>5491</v>
      </c>
      <c r="D2694" s="19">
        <v>37500</v>
      </c>
      <c r="E2694" s="16" t="s">
        <v>111</v>
      </c>
      <c r="F2694" s="20">
        <v>12</v>
      </c>
      <c r="G2694" s="20">
        <v>6</v>
      </c>
      <c r="H2694" s="20">
        <v>0</v>
      </c>
      <c r="I2694" s="20">
        <v>0</v>
      </c>
      <c r="J2694" s="21">
        <f t="shared" si="763"/>
        <v>0</v>
      </c>
      <c r="K2694" s="22">
        <v>92.01</v>
      </c>
      <c r="L2694" s="19">
        <v>44804</v>
      </c>
      <c r="M2694" s="22">
        <v>92.01</v>
      </c>
      <c r="N2694" s="22">
        <v>0</v>
      </c>
      <c r="O2694" s="22">
        <f t="shared" si="764"/>
        <v>0</v>
      </c>
      <c r="P2694" s="22">
        <v>0</v>
      </c>
      <c r="Q2694" s="22">
        <f t="shared" si="765"/>
        <v>0</v>
      </c>
      <c r="R2694" s="22">
        <f t="shared" si="766"/>
        <v>0</v>
      </c>
      <c r="S2694" s="22">
        <f t="shared" si="767"/>
        <v>0</v>
      </c>
      <c r="U2694" s="22">
        <v>0</v>
      </c>
      <c r="V2694" s="23">
        <v>12.5</v>
      </c>
      <c r="W2694" s="41">
        <v>12.5</v>
      </c>
      <c r="X2694" s="23">
        <f t="shared" si="768"/>
        <v>0</v>
      </c>
      <c r="Y2694" s="24">
        <f t="shared" si="769"/>
        <v>0</v>
      </c>
      <c r="Z2694" s="24">
        <v>0</v>
      </c>
      <c r="AA2694" s="22">
        <v>0</v>
      </c>
      <c r="AB2694" s="22">
        <f t="shared" si="770"/>
        <v>0</v>
      </c>
      <c r="AC2694" s="22">
        <f t="shared" si="771"/>
        <v>0</v>
      </c>
      <c r="AD2694" s="22">
        <f t="shared" si="772"/>
        <v>0</v>
      </c>
      <c r="AE2694" s="24"/>
      <c r="AF2694" s="4">
        <v>0</v>
      </c>
      <c r="AG2694" s="4">
        <v>0</v>
      </c>
      <c r="AH2694" s="4">
        <f t="shared" si="773"/>
        <v>0</v>
      </c>
    </row>
    <row r="2695" spans="1:34">
      <c r="A2695" s="16" t="s">
        <v>5492</v>
      </c>
      <c r="B2695" s="16" t="s">
        <v>5493</v>
      </c>
      <c r="C2695" s="16" t="s">
        <v>5491</v>
      </c>
      <c r="D2695" s="19">
        <v>37500</v>
      </c>
      <c r="E2695" s="16" t="s">
        <v>111</v>
      </c>
      <c r="F2695" s="20">
        <v>12</v>
      </c>
      <c r="G2695" s="20">
        <v>6</v>
      </c>
      <c r="H2695" s="20">
        <v>0</v>
      </c>
      <c r="I2695" s="20">
        <v>0</v>
      </c>
      <c r="J2695" s="21">
        <f t="shared" si="763"/>
        <v>0</v>
      </c>
      <c r="K2695" s="22">
        <v>33.1</v>
      </c>
      <c r="L2695" s="19">
        <v>44804</v>
      </c>
      <c r="M2695" s="22">
        <v>33.1</v>
      </c>
      <c r="N2695" s="22">
        <v>0</v>
      </c>
      <c r="O2695" s="22">
        <f t="shared" si="764"/>
        <v>0</v>
      </c>
      <c r="P2695" s="22">
        <v>0</v>
      </c>
      <c r="Q2695" s="22">
        <f t="shared" si="765"/>
        <v>0</v>
      </c>
      <c r="R2695" s="22">
        <f t="shared" si="766"/>
        <v>0</v>
      </c>
      <c r="S2695" s="22">
        <f t="shared" si="767"/>
        <v>0</v>
      </c>
      <c r="U2695" s="22">
        <v>0</v>
      </c>
      <c r="V2695" s="23">
        <v>12.5</v>
      </c>
      <c r="W2695" s="41">
        <v>12.5</v>
      </c>
      <c r="X2695" s="23">
        <f t="shared" si="768"/>
        <v>0</v>
      </c>
      <c r="Y2695" s="24">
        <f t="shared" si="769"/>
        <v>0</v>
      </c>
      <c r="Z2695" s="24">
        <v>0</v>
      </c>
      <c r="AA2695" s="22">
        <v>0</v>
      </c>
      <c r="AB2695" s="22">
        <f t="shared" si="770"/>
        <v>0</v>
      </c>
      <c r="AC2695" s="22">
        <f t="shared" si="771"/>
        <v>0</v>
      </c>
      <c r="AD2695" s="22">
        <f t="shared" si="772"/>
        <v>0</v>
      </c>
      <c r="AE2695" s="24"/>
      <c r="AF2695" s="4">
        <v>0</v>
      </c>
      <c r="AG2695" s="4">
        <v>0</v>
      </c>
      <c r="AH2695" s="4">
        <f t="shared" si="773"/>
        <v>0</v>
      </c>
    </row>
    <row r="2696" spans="1:34">
      <c r="A2696" s="16" t="s">
        <v>5494</v>
      </c>
      <c r="B2696" s="16" t="s">
        <v>5495</v>
      </c>
      <c r="C2696" s="16" t="s">
        <v>5496</v>
      </c>
      <c r="D2696" s="19">
        <v>37500</v>
      </c>
      <c r="E2696" s="16" t="s">
        <v>111</v>
      </c>
      <c r="F2696" s="20">
        <v>12</v>
      </c>
      <c r="G2696" s="20">
        <v>6</v>
      </c>
      <c r="H2696" s="20">
        <v>0</v>
      </c>
      <c r="I2696" s="20">
        <v>0</v>
      </c>
      <c r="J2696" s="21">
        <f t="shared" si="763"/>
        <v>0</v>
      </c>
      <c r="K2696" s="22">
        <v>398</v>
      </c>
      <c r="L2696" s="19">
        <v>44804</v>
      </c>
      <c r="M2696" s="22">
        <v>398</v>
      </c>
      <c r="N2696" s="22">
        <v>0</v>
      </c>
      <c r="O2696" s="22">
        <f t="shared" si="764"/>
        <v>0</v>
      </c>
      <c r="P2696" s="22">
        <v>0</v>
      </c>
      <c r="Q2696" s="22">
        <f t="shared" si="765"/>
        <v>0</v>
      </c>
      <c r="R2696" s="22">
        <f t="shared" si="766"/>
        <v>0</v>
      </c>
      <c r="S2696" s="22">
        <f t="shared" si="767"/>
        <v>0</v>
      </c>
      <c r="U2696" s="22">
        <v>0</v>
      </c>
      <c r="V2696" s="23">
        <v>12.5</v>
      </c>
      <c r="W2696" s="41">
        <v>12.5</v>
      </c>
      <c r="X2696" s="23">
        <f t="shared" si="768"/>
        <v>0</v>
      </c>
      <c r="Y2696" s="24">
        <f t="shared" si="769"/>
        <v>0</v>
      </c>
      <c r="Z2696" s="24">
        <v>0</v>
      </c>
      <c r="AA2696" s="22">
        <v>0</v>
      </c>
      <c r="AB2696" s="22">
        <f t="shared" si="770"/>
        <v>0</v>
      </c>
      <c r="AC2696" s="22">
        <f t="shared" si="771"/>
        <v>0</v>
      </c>
      <c r="AD2696" s="22">
        <f t="shared" si="772"/>
        <v>0</v>
      </c>
      <c r="AE2696" s="24"/>
      <c r="AF2696" s="4">
        <v>0</v>
      </c>
      <c r="AG2696" s="4">
        <v>0</v>
      </c>
      <c r="AH2696" s="4">
        <f t="shared" si="773"/>
        <v>0</v>
      </c>
    </row>
    <row r="2697" spans="1:34">
      <c r="A2697" s="16" t="s">
        <v>5497</v>
      </c>
      <c r="B2697" s="16" t="s">
        <v>5498</v>
      </c>
      <c r="C2697" s="16" t="s">
        <v>5499</v>
      </c>
      <c r="D2697" s="19">
        <v>37773</v>
      </c>
      <c r="E2697" s="16" t="s">
        <v>111</v>
      </c>
      <c r="F2697" s="20">
        <v>12</v>
      </c>
      <c r="G2697" s="20">
        <v>6</v>
      </c>
      <c r="H2697" s="20">
        <v>0</v>
      </c>
      <c r="I2697" s="20">
        <v>0</v>
      </c>
      <c r="J2697" s="21">
        <f t="shared" si="763"/>
        <v>0</v>
      </c>
      <c r="K2697" s="22">
        <v>464.78</v>
      </c>
      <c r="L2697" s="19">
        <v>44804</v>
      </c>
      <c r="M2697" s="22">
        <v>464.78</v>
      </c>
      <c r="N2697" s="22">
        <v>0</v>
      </c>
      <c r="O2697" s="22">
        <f t="shared" si="764"/>
        <v>0</v>
      </c>
      <c r="P2697" s="22">
        <v>0</v>
      </c>
      <c r="Q2697" s="22">
        <f t="shared" si="765"/>
        <v>0</v>
      </c>
      <c r="R2697" s="22">
        <f t="shared" si="766"/>
        <v>0</v>
      </c>
      <c r="S2697" s="22">
        <f t="shared" si="767"/>
        <v>0</v>
      </c>
      <c r="U2697" s="22">
        <v>0</v>
      </c>
      <c r="V2697" s="23">
        <v>12.5</v>
      </c>
      <c r="W2697" s="41">
        <v>12.5</v>
      </c>
      <c r="X2697" s="23">
        <f t="shared" si="768"/>
        <v>0</v>
      </c>
      <c r="Y2697" s="24">
        <f t="shared" si="769"/>
        <v>0</v>
      </c>
      <c r="Z2697" s="24">
        <v>0</v>
      </c>
      <c r="AA2697" s="22">
        <v>0</v>
      </c>
      <c r="AB2697" s="22">
        <f t="shared" si="770"/>
        <v>0</v>
      </c>
      <c r="AC2697" s="22">
        <f t="shared" si="771"/>
        <v>0</v>
      </c>
      <c r="AD2697" s="22">
        <f t="shared" si="772"/>
        <v>0</v>
      </c>
      <c r="AE2697" s="24"/>
      <c r="AF2697" s="4">
        <v>0</v>
      </c>
      <c r="AG2697" s="4">
        <v>0</v>
      </c>
      <c r="AH2697" s="4">
        <f t="shared" si="773"/>
        <v>0</v>
      </c>
    </row>
    <row r="2698" spans="1:34">
      <c r="A2698" s="16" t="s">
        <v>5500</v>
      </c>
      <c r="B2698" s="16" t="s">
        <v>5501</v>
      </c>
      <c r="C2698" s="16" t="s">
        <v>5502</v>
      </c>
      <c r="D2698" s="19">
        <v>37803</v>
      </c>
      <c r="E2698" s="16" t="s">
        <v>111</v>
      </c>
      <c r="F2698" s="20">
        <v>12</v>
      </c>
      <c r="G2698" s="20">
        <v>6</v>
      </c>
      <c r="H2698" s="20">
        <v>0</v>
      </c>
      <c r="I2698" s="20">
        <v>0</v>
      </c>
      <c r="J2698" s="21">
        <f t="shared" si="763"/>
        <v>0</v>
      </c>
      <c r="K2698" s="22">
        <v>327.45</v>
      </c>
      <c r="L2698" s="19">
        <v>44804</v>
      </c>
      <c r="M2698" s="22">
        <v>327.45</v>
      </c>
      <c r="N2698" s="22">
        <v>0</v>
      </c>
      <c r="O2698" s="22">
        <f t="shared" si="764"/>
        <v>0</v>
      </c>
      <c r="P2698" s="22">
        <v>0</v>
      </c>
      <c r="Q2698" s="22">
        <f t="shared" si="765"/>
        <v>0</v>
      </c>
      <c r="R2698" s="22">
        <f t="shared" si="766"/>
        <v>0</v>
      </c>
      <c r="S2698" s="22">
        <f t="shared" si="767"/>
        <v>0</v>
      </c>
      <c r="U2698" s="22">
        <v>0</v>
      </c>
      <c r="V2698" s="23">
        <v>12.5</v>
      </c>
      <c r="W2698" s="41">
        <v>12.5</v>
      </c>
      <c r="X2698" s="23">
        <f t="shared" si="768"/>
        <v>0</v>
      </c>
      <c r="Y2698" s="24">
        <f t="shared" si="769"/>
        <v>0</v>
      </c>
      <c r="Z2698" s="24">
        <v>0</v>
      </c>
      <c r="AA2698" s="22">
        <v>0</v>
      </c>
      <c r="AB2698" s="22">
        <f t="shared" si="770"/>
        <v>0</v>
      </c>
      <c r="AC2698" s="22">
        <f t="shared" si="771"/>
        <v>0</v>
      </c>
      <c r="AD2698" s="22">
        <f t="shared" si="772"/>
        <v>0</v>
      </c>
      <c r="AE2698" s="24"/>
      <c r="AF2698" s="4">
        <v>0</v>
      </c>
      <c r="AG2698" s="4">
        <v>0</v>
      </c>
      <c r="AH2698" s="4">
        <f t="shared" si="773"/>
        <v>0</v>
      </c>
    </row>
    <row r="2699" spans="1:34">
      <c r="A2699" s="16" t="s">
        <v>5503</v>
      </c>
      <c r="B2699" s="16" t="s">
        <v>5504</v>
      </c>
      <c r="C2699" s="16" t="s">
        <v>5505</v>
      </c>
      <c r="D2699" s="19">
        <v>37895</v>
      </c>
      <c r="E2699" s="16" t="s">
        <v>111</v>
      </c>
      <c r="F2699" s="20">
        <v>12</v>
      </c>
      <c r="G2699" s="20">
        <v>6</v>
      </c>
      <c r="H2699" s="20">
        <v>0</v>
      </c>
      <c r="I2699" s="20">
        <v>0</v>
      </c>
      <c r="J2699" s="21">
        <f t="shared" si="763"/>
        <v>0</v>
      </c>
      <c r="K2699" s="22">
        <v>58.53</v>
      </c>
      <c r="L2699" s="19">
        <v>44804</v>
      </c>
      <c r="M2699" s="22">
        <v>58.53</v>
      </c>
      <c r="N2699" s="22">
        <v>0</v>
      </c>
      <c r="O2699" s="22">
        <f t="shared" si="764"/>
        <v>0</v>
      </c>
      <c r="P2699" s="22">
        <v>0</v>
      </c>
      <c r="Q2699" s="22">
        <f t="shared" si="765"/>
        <v>0</v>
      </c>
      <c r="R2699" s="22">
        <f t="shared" si="766"/>
        <v>0</v>
      </c>
      <c r="S2699" s="22">
        <f t="shared" si="767"/>
        <v>0</v>
      </c>
      <c r="U2699" s="22">
        <v>0</v>
      </c>
      <c r="V2699" s="23">
        <v>12.5</v>
      </c>
      <c r="W2699" s="41">
        <v>12.5</v>
      </c>
      <c r="X2699" s="23">
        <f t="shared" si="768"/>
        <v>0</v>
      </c>
      <c r="Y2699" s="24">
        <f t="shared" si="769"/>
        <v>0</v>
      </c>
      <c r="Z2699" s="24">
        <v>0</v>
      </c>
      <c r="AA2699" s="22">
        <v>0</v>
      </c>
      <c r="AB2699" s="22">
        <f t="shared" si="770"/>
        <v>0</v>
      </c>
      <c r="AC2699" s="22">
        <f t="shared" si="771"/>
        <v>0</v>
      </c>
      <c r="AD2699" s="22">
        <f t="shared" si="772"/>
        <v>0</v>
      </c>
      <c r="AE2699" s="24"/>
      <c r="AF2699" s="4">
        <v>0</v>
      </c>
      <c r="AG2699" s="4">
        <v>0</v>
      </c>
      <c r="AH2699" s="4">
        <f t="shared" si="773"/>
        <v>0</v>
      </c>
    </row>
    <row r="2700" spans="1:34">
      <c r="A2700" s="16" t="s">
        <v>5506</v>
      </c>
      <c r="B2700" s="16" t="s">
        <v>5507</v>
      </c>
      <c r="C2700" s="16" t="s">
        <v>5508</v>
      </c>
      <c r="D2700" s="19">
        <v>37895</v>
      </c>
      <c r="E2700" s="16" t="s">
        <v>111</v>
      </c>
      <c r="F2700" s="20">
        <v>12</v>
      </c>
      <c r="G2700" s="20">
        <v>6</v>
      </c>
      <c r="H2700" s="20">
        <v>0</v>
      </c>
      <c r="I2700" s="20">
        <v>0</v>
      </c>
      <c r="J2700" s="21">
        <f t="shared" si="763"/>
        <v>0</v>
      </c>
      <c r="K2700" s="22">
        <v>1132.58</v>
      </c>
      <c r="L2700" s="19">
        <v>44804</v>
      </c>
      <c r="M2700" s="22">
        <v>1132.58</v>
      </c>
      <c r="N2700" s="22">
        <v>0</v>
      </c>
      <c r="O2700" s="22">
        <f t="shared" si="764"/>
        <v>0</v>
      </c>
      <c r="P2700" s="22">
        <v>0</v>
      </c>
      <c r="Q2700" s="22">
        <f t="shared" si="765"/>
        <v>0</v>
      </c>
      <c r="R2700" s="22">
        <f t="shared" si="766"/>
        <v>0</v>
      </c>
      <c r="S2700" s="22">
        <f t="shared" si="767"/>
        <v>0</v>
      </c>
      <c r="U2700" s="22">
        <v>0</v>
      </c>
      <c r="V2700" s="23">
        <v>12.5</v>
      </c>
      <c r="W2700" s="41">
        <v>12.5</v>
      </c>
      <c r="X2700" s="23">
        <f t="shared" si="768"/>
        <v>0</v>
      </c>
      <c r="Y2700" s="24">
        <f t="shared" si="769"/>
        <v>0</v>
      </c>
      <c r="Z2700" s="24">
        <v>0</v>
      </c>
      <c r="AA2700" s="22">
        <v>0</v>
      </c>
      <c r="AB2700" s="22">
        <f t="shared" si="770"/>
        <v>0</v>
      </c>
      <c r="AC2700" s="22">
        <f t="shared" si="771"/>
        <v>0</v>
      </c>
      <c r="AD2700" s="22">
        <f t="shared" si="772"/>
        <v>0</v>
      </c>
      <c r="AE2700" s="24"/>
      <c r="AF2700" s="4">
        <v>0</v>
      </c>
      <c r="AG2700" s="4">
        <v>0</v>
      </c>
      <c r="AH2700" s="4">
        <f t="shared" si="773"/>
        <v>0</v>
      </c>
    </row>
    <row r="2701" spans="1:34">
      <c r="A2701" s="16" t="s">
        <v>5509</v>
      </c>
      <c r="B2701" s="16" t="s">
        <v>5510</v>
      </c>
      <c r="C2701" s="16" t="s">
        <v>5511</v>
      </c>
      <c r="D2701" s="19">
        <v>39356</v>
      </c>
      <c r="E2701" s="16" t="s">
        <v>111</v>
      </c>
      <c r="F2701" s="20">
        <v>12</v>
      </c>
      <c r="G2701" s="20">
        <v>6</v>
      </c>
      <c r="H2701" s="20">
        <v>0</v>
      </c>
      <c r="I2701" s="20">
        <v>0</v>
      </c>
      <c r="J2701" s="21">
        <f t="shared" si="763"/>
        <v>0</v>
      </c>
      <c r="K2701" s="22">
        <v>390.65</v>
      </c>
      <c r="L2701" s="19">
        <v>44804</v>
      </c>
      <c r="M2701" s="22">
        <v>390.65</v>
      </c>
      <c r="N2701" s="22">
        <v>0</v>
      </c>
      <c r="O2701" s="22">
        <f t="shared" si="764"/>
        <v>0</v>
      </c>
      <c r="P2701" s="22">
        <v>0</v>
      </c>
      <c r="Q2701" s="22">
        <f t="shared" si="765"/>
        <v>0</v>
      </c>
      <c r="R2701" s="22">
        <f t="shared" si="766"/>
        <v>0</v>
      </c>
      <c r="S2701" s="22">
        <f t="shared" si="767"/>
        <v>0</v>
      </c>
      <c r="U2701" s="22">
        <v>0</v>
      </c>
      <c r="V2701" s="23">
        <v>12.5</v>
      </c>
      <c r="W2701" s="41">
        <v>12.5</v>
      </c>
      <c r="X2701" s="23">
        <f t="shared" si="768"/>
        <v>0</v>
      </c>
      <c r="Y2701" s="24">
        <f t="shared" si="769"/>
        <v>0</v>
      </c>
      <c r="Z2701" s="24">
        <v>0</v>
      </c>
      <c r="AA2701" s="22">
        <v>0</v>
      </c>
      <c r="AB2701" s="22">
        <f t="shared" si="770"/>
        <v>0</v>
      </c>
      <c r="AC2701" s="22">
        <f t="shared" si="771"/>
        <v>0</v>
      </c>
      <c r="AD2701" s="22">
        <f t="shared" si="772"/>
        <v>0</v>
      </c>
      <c r="AE2701" s="24"/>
      <c r="AF2701" s="4">
        <v>0</v>
      </c>
      <c r="AG2701" s="4">
        <v>0</v>
      </c>
      <c r="AH2701" s="4">
        <f t="shared" si="773"/>
        <v>0</v>
      </c>
    </row>
    <row r="2702" spans="1:34">
      <c r="A2702" s="16" t="s">
        <v>5512</v>
      </c>
      <c r="B2702" s="16" t="s">
        <v>5513</v>
      </c>
      <c r="C2702" s="16" t="s">
        <v>5514</v>
      </c>
      <c r="D2702" s="19">
        <v>39448</v>
      </c>
      <c r="E2702" s="16" t="s">
        <v>111</v>
      </c>
      <c r="F2702" s="20">
        <v>12</v>
      </c>
      <c r="G2702" s="20">
        <v>6</v>
      </c>
      <c r="H2702" s="20">
        <v>0</v>
      </c>
      <c r="I2702" s="20">
        <v>0</v>
      </c>
      <c r="J2702" s="21">
        <f t="shared" si="763"/>
        <v>0</v>
      </c>
      <c r="K2702" s="22">
        <v>2946.5</v>
      </c>
      <c r="L2702" s="19">
        <v>44804</v>
      </c>
      <c r="M2702" s="22">
        <v>2946.5</v>
      </c>
      <c r="N2702" s="22">
        <v>0</v>
      </c>
      <c r="O2702" s="22">
        <f t="shared" si="764"/>
        <v>0</v>
      </c>
      <c r="P2702" s="22">
        <v>0</v>
      </c>
      <c r="Q2702" s="22">
        <f t="shared" si="765"/>
        <v>0</v>
      </c>
      <c r="R2702" s="22">
        <f t="shared" si="766"/>
        <v>0</v>
      </c>
      <c r="S2702" s="22">
        <f t="shared" si="767"/>
        <v>0</v>
      </c>
      <c r="U2702" s="22">
        <v>0</v>
      </c>
      <c r="V2702" s="23">
        <v>12.5</v>
      </c>
      <c r="W2702" s="41">
        <v>12.5</v>
      </c>
      <c r="X2702" s="23">
        <f t="shared" si="768"/>
        <v>0</v>
      </c>
      <c r="Y2702" s="24">
        <f t="shared" si="769"/>
        <v>0</v>
      </c>
      <c r="Z2702" s="24">
        <v>0</v>
      </c>
      <c r="AA2702" s="22">
        <v>0</v>
      </c>
      <c r="AB2702" s="22">
        <f t="shared" si="770"/>
        <v>0</v>
      </c>
      <c r="AC2702" s="22">
        <f t="shared" si="771"/>
        <v>0</v>
      </c>
      <c r="AD2702" s="22">
        <f t="shared" si="772"/>
        <v>0</v>
      </c>
      <c r="AE2702" s="24"/>
      <c r="AF2702" s="4">
        <v>0</v>
      </c>
      <c r="AG2702" s="4">
        <v>0</v>
      </c>
      <c r="AH2702" s="4">
        <f t="shared" si="773"/>
        <v>0</v>
      </c>
    </row>
    <row r="2703" spans="1:34">
      <c r="A2703" s="16" t="s">
        <v>5515</v>
      </c>
      <c r="B2703" s="16" t="s">
        <v>5516</v>
      </c>
      <c r="C2703" s="16" t="s">
        <v>5517</v>
      </c>
      <c r="D2703" s="19">
        <v>40360</v>
      </c>
      <c r="E2703" s="16" t="s">
        <v>111</v>
      </c>
      <c r="F2703" s="20">
        <v>12</v>
      </c>
      <c r="G2703" s="20">
        <v>6</v>
      </c>
      <c r="H2703" s="20">
        <v>0</v>
      </c>
      <c r="I2703" s="20">
        <v>4</v>
      </c>
      <c r="J2703" s="21">
        <f t="shared" si="763"/>
        <v>4</v>
      </c>
      <c r="K2703" s="22">
        <v>1900</v>
      </c>
      <c r="L2703" s="19">
        <v>44804</v>
      </c>
      <c r="M2703" s="22">
        <v>1849.34</v>
      </c>
      <c r="N2703" s="22">
        <v>50.66</v>
      </c>
      <c r="O2703" s="22">
        <f t="shared" si="764"/>
        <v>151.99</v>
      </c>
      <c r="P2703" s="22">
        <v>101.33</v>
      </c>
      <c r="Q2703" s="22">
        <f t="shared" si="765"/>
        <v>12.66625</v>
      </c>
      <c r="R2703" s="22">
        <f t="shared" si="766"/>
        <v>50.664999999999999</v>
      </c>
      <c r="S2703" s="22">
        <f t="shared" si="767"/>
        <v>-4.9999999999883471E-3</v>
      </c>
      <c r="U2703" s="22">
        <v>151.99</v>
      </c>
      <c r="V2703" s="23">
        <v>12.5</v>
      </c>
      <c r="W2703" s="41">
        <v>12.5</v>
      </c>
      <c r="X2703" s="23">
        <f t="shared" si="768"/>
        <v>0</v>
      </c>
      <c r="Y2703" s="24">
        <f t="shared" si="769"/>
        <v>0</v>
      </c>
      <c r="Z2703" s="24">
        <f t="shared" ref="Z2703:Z2724" si="774">+J2703+Y2703+8</f>
        <v>12</v>
      </c>
      <c r="AA2703" s="22">
        <f t="shared" ref="AA2703:AA2725" si="775">+U2703/Z2703</f>
        <v>12.665833333333333</v>
      </c>
      <c r="AB2703" s="22">
        <f t="shared" si="770"/>
        <v>151.99</v>
      </c>
      <c r="AC2703" s="22">
        <f t="shared" si="771"/>
        <v>0</v>
      </c>
      <c r="AD2703" s="22">
        <f t="shared" si="772"/>
        <v>4.9999999999883471E-3</v>
      </c>
      <c r="AE2703" s="24"/>
      <c r="AF2703" s="4">
        <v>151.99</v>
      </c>
      <c r="AG2703" s="4">
        <v>0</v>
      </c>
      <c r="AH2703" s="4">
        <f t="shared" si="773"/>
        <v>151.99</v>
      </c>
    </row>
    <row r="2704" spans="1:34">
      <c r="A2704" s="16" t="s">
        <v>5518</v>
      </c>
      <c r="B2704" s="16" t="s">
        <v>5519</v>
      </c>
      <c r="C2704" s="16" t="s">
        <v>5520</v>
      </c>
      <c r="D2704" s="19">
        <v>41000</v>
      </c>
      <c r="E2704" s="16" t="s">
        <v>111</v>
      </c>
      <c r="F2704" s="20">
        <v>12</v>
      </c>
      <c r="G2704" s="20">
        <v>6</v>
      </c>
      <c r="H2704" s="20">
        <v>2</v>
      </c>
      <c r="I2704" s="20">
        <v>1</v>
      </c>
      <c r="J2704" s="21">
        <f t="shared" si="763"/>
        <v>25</v>
      </c>
      <c r="K2704" s="22">
        <v>521.64</v>
      </c>
      <c r="L2704" s="19">
        <v>44804</v>
      </c>
      <c r="M2704" s="22">
        <v>434.7</v>
      </c>
      <c r="N2704" s="22">
        <v>86.94</v>
      </c>
      <c r="O2704" s="22">
        <f t="shared" si="764"/>
        <v>114.75999999999999</v>
      </c>
      <c r="P2704" s="22">
        <v>27.82</v>
      </c>
      <c r="Q2704" s="22">
        <f t="shared" si="765"/>
        <v>3.4775</v>
      </c>
      <c r="R2704" s="22">
        <f t="shared" si="766"/>
        <v>13.91</v>
      </c>
      <c r="S2704" s="22">
        <f t="shared" si="767"/>
        <v>73.03</v>
      </c>
      <c r="U2704" s="22">
        <v>114.75999999999999</v>
      </c>
      <c r="V2704" s="23">
        <v>12.5</v>
      </c>
      <c r="W2704" s="41">
        <v>12.5</v>
      </c>
      <c r="X2704" s="23">
        <f t="shared" si="768"/>
        <v>0</v>
      </c>
      <c r="Y2704" s="24">
        <f t="shared" si="769"/>
        <v>0</v>
      </c>
      <c r="Z2704" s="24">
        <f t="shared" si="774"/>
        <v>33</v>
      </c>
      <c r="AA2704" s="22">
        <f t="shared" si="775"/>
        <v>3.4775757575757571</v>
      </c>
      <c r="AB2704" s="22">
        <f t="shared" si="770"/>
        <v>41.730909090909087</v>
      </c>
      <c r="AC2704" s="22">
        <f t="shared" si="771"/>
        <v>73.029090909090911</v>
      </c>
      <c r="AD2704" s="22">
        <f t="shared" si="772"/>
        <v>-9.0909090909008228E-4</v>
      </c>
      <c r="AE2704" s="24"/>
      <c r="AF2704" s="4">
        <v>41.730909090909087</v>
      </c>
      <c r="AG2704" s="4">
        <v>0</v>
      </c>
      <c r="AH2704" s="4">
        <f t="shared" si="773"/>
        <v>41.730909090909087</v>
      </c>
    </row>
    <row r="2705" spans="1:34">
      <c r="A2705" s="16" t="s">
        <v>5521</v>
      </c>
      <c r="B2705" s="16" t="s">
        <v>5522</v>
      </c>
      <c r="C2705" s="16" t="s">
        <v>5523</v>
      </c>
      <c r="D2705" s="19">
        <v>41275</v>
      </c>
      <c r="E2705" s="16" t="s">
        <v>111</v>
      </c>
      <c r="F2705" s="20">
        <v>12</v>
      </c>
      <c r="G2705" s="20">
        <v>6</v>
      </c>
      <c r="H2705" s="20">
        <v>2</v>
      </c>
      <c r="I2705" s="20">
        <v>10</v>
      </c>
      <c r="J2705" s="21">
        <f t="shared" si="763"/>
        <v>34</v>
      </c>
      <c r="K2705" s="22">
        <v>94.11</v>
      </c>
      <c r="L2705" s="19">
        <v>44804</v>
      </c>
      <c r="M2705" s="22">
        <v>72.8</v>
      </c>
      <c r="N2705" s="22">
        <v>21.31</v>
      </c>
      <c r="O2705" s="22">
        <f t="shared" si="764"/>
        <v>26.33</v>
      </c>
      <c r="P2705" s="22">
        <v>5.0199999999999996</v>
      </c>
      <c r="Q2705" s="22">
        <f t="shared" si="765"/>
        <v>0.62749999999999995</v>
      </c>
      <c r="R2705" s="22">
        <f t="shared" si="766"/>
        <v>2.5099999999999998</v>
      </c>
      <c r="S2705" s="22">
        <f t="shared" si="767"/>
        <v>18.799999999999997</v>
      </c>
      <c r="U2705" s="22">
        <v>26.33</v>
      </c>
      <c r="V2705" s="23">
        <v>12.5</v>
      </c>
      <c r="W2705" s="41">
        <v>12.5</v>
      </c>
      <c r="X2705" s="23">
        <f t="shared" si="768"/>
        <v>0</v>
      </c>
      <c r="Y2705" s="24">
        <f t="shared" si="769"/>
        <v>0</v>
      </c>
      <c r="Z2705" s="24">
        <f t="shared" si="774"/>
        <v>42</v>
      </c>
      <c r="AA2705" s="22">
        <f t="shared" si="775"/>
        <v>0.62690476190476185</v>
      </c>
      <c r="AB2705" s="22">
        <f t="shared" si="770"/>
        <v>7.5228571428571422</v>
      </c>
      <c r="AC2705" s="22">
        <f t="shared" si="771"/>
        <v>18.807142857142857</v>
      </c>
      <c r="AD2705" s="22">
        <f t="shared" si="772"/>
        <v>7.142857142859782E-3</v>
      </c>
      <c r="AE2705" s="24"/>
      <c r="AF2705" s="4">
        <v>7.5228571428571422</v>
      </c>
      <c r="AG2705" s="4">
        <v>0</v>
      </c>
      <c r="AH2705" s="4">
        <f t="shared" si="773"/>
        <v>7.5228571428571422</v>
      </c>
    </row>
    <row r="2706" spans="1:34">
      <c r="A2706" s="16" t="s">
        <v>5524</v>
      </c>
      <c r="B2706" s="16" t="s">
        <v>5525</v>
      </c>
      <c r="C2706" s="16" t="s">
        <v>5526</v>
      </c>
      <c r="D2706" s="19">
        <v>41365</v>
      </c>
      <c r="E2706" s="16" t="s">
        <v>111</v>
      </c>
      <c r="F2706" s="20">
        <v>12</v>
      </c>
      <c r="G2706" s="20">
        <v>6</v>
      </c>
      <c r="H2706" s="20">
        <v>3</v>
      </c>
      <c r="I2706" s="20">
        <v>1</v>
      </c>
      <c r="J2706" s="21">
        <f t="shared" si="763"/>
        <v>37</v>
      </c>
      <c r="K2706" s="22">
        <v>483.35</v>
      </c>
      <c r="L2706" s="19">
        <v>44804</v>
      </c>
      <c r="M2706" s="22">
        <v>364.14</v>
      </c>
      <c r="N2706" s="22">
        <v>119.21</v>
      </c>
      <c r="O2706" s="22">
        <f t="shared" si="764"/>
        <v>144.99</v>
      </c>
      <c r="P2706" s="22">
        <v>25.78</v>
      </c>
      <c r="Q2706" s="22">
        <f t="shared" si="765"/>
        <v>3.2225000000000001</v>
      </c>
      <c r="R2706" s="22">
        <f t="shared" si="766"/>
        <v>12.89</v>
      </c>
      <c r="S2706" s="22">
        <f t="shared" si="767"/>
        <v>106.32000000000001</v>
      </c>
      <c r="U2706" s="22">
        <v>144.99</v>
      </c>
      <c r="V2706" s="23">
        <v>12.5</v>
      </c>
      <c r="W2706" s="41">
        <v>12.5</v>
      </c>
      <c r="X2706" s="23">
        <f t="shared" si="768"/>
        <v>0</v>
      </c>
      <c r="Y2706" s="24">
        <f t="shared" si="769"/>
        <v>0</v>
      </c>
      <c r="Z2706" s="24">
        <f t="shared" si="774"/>
        <v>45</v>
      </c>
      <c r="AA2706" s="22">
        <f t="shared" si="775"/>
        <v>3.2220000000000004</v>
      </c>
      <c r="AB2706" s="22">
        <f t="shared" si="770"/>
        <v>38.664000000000001</v>
      </c>
      <c r="AC2706" s="22">
        <f t="shared" si="771"/>
        <v>106.32600000000001</v>
      </c>
      <c r="AD2706" s="22">
        <f t="shared" si="772"/>
        <v>6.0000000000002274E-3</v>
      </c>
      <c r="AE2706" s="24"/>
      <c r="AF2706" s="4">
        <v>38.664000000000001</v>
      </c>
      <c r="AG2706" s="4">
        <v>0</v>
      </c>
      <c r="AH2706" s="4">
        <f t="shared" si="773"/>
        <v>38.664000000000001</v>
      </c>
    </row>
    <row r="2707" spans="1:34">
      <c r="A2707" s="16" t="s">
        <v>5527</v>
      </c>
      <c r="B2707" s="16" t="s">
        <v>5525</v>
      </c>
      <c r="C2707" s="16" t="s">
        <v>5528</v>
      </c>
      <c r="D2707" s="19">
        <v>42005</v>
      </c>
      <c r="E2707" s="16" t="s">
        <v>111</v>
      </c>
      <c r="F2707" s="20">
        <v>12</v>
      </c>
      <c r="G2707" s="20">
        <v>6</v>
      </c>
      <c r="H2707" s="20">
        <v>4</v>
      </c>
      <c r="I2707" s="20">
        <v>10</v>
      </c>
      <c r="J2707" s="21">
        <f t="shared" si="763"/>
        <v>58</v>
      </c>
      <c r="K2707" s="22">
        <v>138.4</v>
      </c>
      <c r="L2707" s="19">
        <v>44804</v>
      </c>
      <c r="M2707" s="22">
        <v>84.87</v>
      </c>
      <c r="N2707" s="22">
        <v>53.53</v>
      </c>
      <c r="O2707" s="22">
        <f t="shared" si="764"/>
        <v>60.910000000000004</v>
      </c>
      <c r="P2707" s="22">
        <v>7.38</v>
      </c>
      <c r="Q2707" s="22">
        <f t="shared" si="765"/>
        <v>0.92249999999999999</v>
      </c>
      <c r="R2707" s="22">
        <f t="shared" si="766"/>
        <v>3.69</v>
      </c>
      <c r="S2707" s="22">
        <f t="shared" si="767"/>
        <v>49.84</v>
      </c>
      <c r="U2707" s="22">
        <v>60.910000000000004</v>
      </c>
      <c r="V2707" s="23">
        <v>12.5</v>
      </c>
      <c r="W2707" s="41">
        <v>12.5</v>
      </c>
      <c r="X2707" s="23">
        <f t="shared" si="768"/>
        <v>0</v>
      </c>
      <c r="Y2707" s="24">
        <f t="shared" si="769"/>
        <v>0</v>
      </c>
      <c r="Z2707" s="24">
        <f t="shared" si="774"/>
        <v>66</v>
      </c>
      <c r="AA2707" s="22">
        <f t="shared" si="775"/>
        <v>0.92287878787878797</v>
      </c>
      <c r="AB2707" s="22">
        <f t="shared" si="770"/>
        <v>11.074545454545456</v>
      </c>
      <c r="AC2707" s="22">
        <f t="shared" si="771"/>
        <v>49.835454545454546</v>
      </c>
      <c r="AD2707" s="22">
        <f t="shared" si="772"/>
        <v>-4.5454545454575168E-3</v>
      </c>
      <c r="AE2707" s="24"/>
      <c r="AF2707" s="4">
        <v>11.074545454545456</v>
      </c>
      <c r="AG2707" s="4">
        <v>0</v>
      </c>
      <c r="AH2707" s="4">
        <f t="shared" si="773"/>
        <v>11.074545454545456</v>
      </c>
    </row>
    <row r="2708" spans="1:34">
      <c r="A2708" s="16" t="s">
        <v>5529</v>
      </c>
      <c r="B2708" s="16" t="s">
        <v>5525</v>
      </c>
      <c r="C2708" s="16" t="s">
        <v>5530</v>
      </c>
      <c r="D2708" s="19">
        <v>42095</v>
      </c>
      <c r="E2708" s="16" t="s">
        <v>111</v>
      </c>
      <c r="F2708" s="20">
        <v>12</v>
      </c>
      <c r="G2708" s="20">
        <v>6</v>
      </c>
      <c r="H2708" s="20">
        <v>5</v>
      </c>
      <c r="I2708" s="20">
        <v>1</v>
      </c>
      <c r="J2708" s="21">
        <f t="shared" si="763"/>
        <v>61</v>
      </c>
      <c r="K2708" s="22">
        <v>462</v>
      </c>
      <c r="L2708" s="19">
        <v>44804</v>
      </c>
      <c r="M2708" s="22">
        <v>274.12</v>
      </c>
      <c r="N2708" s="22">
        <v>187.88</v>
      </c>
      <c r="O2708" s="22">
        <f t="shared" si="764"/>
        <v>212.51999999999998</v>
      </c>
      <c r="P2708" s="22">
        <v>24.64</v>
      </c>
      <c r="Q2708" s="22">
        <f t="shared" si="765"/>
        <v>3.08</v>
      </c>
      <c r="R2708" s="22">
        <f t="shared" si="766"/>
        <v>12.32</v>
      </c>
      <c r="S2708" s="22">
        <f t="shared" si="767"/>
        <v>175.56</v>
      </c>
      <c r="U2708" s="22">
        <v>212.51999999999998</v>
      </c>
      <c r="V2708" s="23">
        <v>12.5</v>
      </c>
      <c r="W2708" s="41">
        <v>12.5</v>
      </c>
      <c r="X2708" s="23">
        <f t="shared" si="768"/>
        <v>0</v>
      </c>
      <c r="Y2708" s="24">
        <f t="shared" si="769"/>
        <v>0</v>
      </c>
      <c r="Z2708" s="24">
        <f t="shared" si="774"/>
        <v>69</v>
      </c>
      <c r="AA2708" s="22">
        <f t="shared" si="775"/>
        <v>3.0799999999999996</v>
      </c>
      <c r="AB2708" s="22">
        <f t="shared" si="770"/>
        <v>36.959999999999994</v>
      </c>
      <c r="AC2708" s="22">
        <f t="shared" si="771"/>
        <v>175.56</v>
      </c>
      <c r="AD2708" s="22">
        <f t="shared" si="772"/>
        <v>0</v>
      </c>
      <c r="AE2708" s="24"/>
      <c r="AF2708" s="4">
        <v>36.959999999999994</v>
      </c>
      <c r="AG2708" s="4">
        <v>0</v>
      </c>
      <c r="AH2708" s="4">
        <f t="shared" si="773"/>
        <v>36.959999999999994</v>
      </c>
    </row>
    <row r="2709" spans="1:34">
      <c r="A2709" s="16" t="s">
        <v>5531</v>
      </c>
      <c r="B2709" s="16" t="s">
        <v>5525</v>
      </c>
      <c r="C2709" s="16" t="s">
        <v>5532</v>
      </c>
      <c r="D2709" s="19">
        <v>42401</v>
      </c>
      <c r="E2709" s="16" t="s">
        <v>111</v>
      </c>
      <c r="F2709" s="20">
        <v>12</v>
      </c>
      <c r="G2709" s="20">
        <v>6</v>
      </c>
      <c r="H2709" s="20">
        <v>5</v>
      </c>
      <c r="I2709" s="20">
        <v>11</v>
      </c>
      <c r="J2709" s="21">
        <f t="shared" si="763"/>
        <v>71</v>
      </c>
      <c r="K2709" s="22">
        <v>129.24</v>
      </c>
      <c r="L2709" s="19">
        <v>44804</v>
      </c>
      <c r="M2709" s="22">
        <v>68.069999999999993</v>
      </c>
      <c r="N2709" s="22">
        <v>61.17</v>
      </c>
      <c r="O2709" s="22">
        <f t="shared" si="764"/>
        <v>68.06</v>
      </c>
      <c r="P2709" s="22">
        <v>6.89</v>
      </c>
      <c r="Q2709" s="22">
        <f t="shared" si="765"/>
        <v>0.86124999999999996</v>
      </c>
      <c r="R2709" s="22">
        <f t="shared" si="766"/>
        <v>3.4449999999999998</v>
      </c>
      <c r="S2709" s="22">
        <f t="shared" si="767"/>
        <v>57.725000000000001</v>
      </c>
      <c r="U2709" s="22">
        <v>68.06</v>
      </c>
      <c r="V2709" s="23">
        <v>12.5</v>
      </c>
      <c r="W2709" s="41">
        <v>12.5</v>
      </c>
      <c r="X2709" s="23">
        <f t="shared" si="768"/>
        <v>0</v>
      </c>
      <c r="Y2709" s="24">
        <f t="shared" si="769"/>
        <v>0</v>
      </c>
      <c r="Z2709" s="24">
        <f t="shared" si="774"/>
        <v>79</v>
      </c>
      <c r="AA2709" s="22">
        <f t="shared" si="775"/>
        <v>0.86151898734177224</v>
      </c>
      <c r="AB2709" s="22">
        <f t="shared" si="770"/>
        <v>10.338227848101267</v>
      </c>
      <c r="AC2709" s="22">
        <f t="shared" si="771"/>
        <v>57.721772151898733</v>
      </c>
      <c r="AD2709" s="22">
        <f t="shared" si="772"/>
        <v>-3.2278481012681937E-3</v>
      </c>
      <c r="AE2709" s="24"/>
      <c r="AF2709" s="4">
        <v>10.338227848101267</v>
      </c>
      <c r="AG2709" s="4">
        <v>0</v>
      </c>
      <c r="AH2709" s="4">
        <f t="shared" si="773"/>
        <v>10.338227848101267</v>
      </c>
    </row>
    <row r="2710" spans="1:34">
      <c r="A2710" s="16" t="s">
        <v>5533</v>
      </c>
      <c r="B2710" s="16" t="s">
        <v>5525</v>
      </c>
      <c r="C2710" s="16" t="s">
        <v>5534</v>
      </c>
      <c r="D2710" s="19">
        <v>42736</v>
      </c>
      <c r="E2710" s="16" t="s">
        <v>111</v>
      </c>
      <c r="F2710" s="20">
        <v>12</v>
      </c>
      <c r="G2710" s="20">
        <v>6</v>
      </c>
      <c r="H2710" s="20">
        <v>6</v>
      </c>
      <c r="I2710" s="20">
        <v>10</v>
      </c>
      <c r="J2710" s="21">
        <f t="shared" si="763"/>
        <v>82</v>
      </c>
      <c r="K2710" s="22">
        <v>113.33</v>
      </c>
      <c r="L2710" s="19">
        <v>44804</v>
      </c>
      <c r="M2710" s="22">
        <v>51.39</v>
      </c>
      <c r="N2710" s="22">
        <v>61.94</v>
      </c>
      <c r="O2710" s="22">
        <f t="shared" si="764"/>
        <v>67.98</v>
      </c>
      <c r="P2710" s="22">
        <v>6.04</v>
      </c>
      <c r="Q2710" s="22">
        <f t="shared" si="765"/>
        <v>0.755</v>
      </c>
      <c r="R2710" s="22">
        <f t="shared" si="766"/>
        <v>3.02</v>
      </c>
      <c r="S2710" s="22">
        <f t="shared" si="767"/>
        <v>58.92</v>
      </c>
      <c r="U2710" s="22">
        <v>67.98</v>
      </c>
      <c r="V2710" s="23">
        <v>12.5</v>
      </c>
      <c r="W2710" s="41">
        <v>12.5</v>
      </c>
      <c r="X2710" s="23">
        <f t="shared" si="768"/>
        <v>0</v>
      </c>
      <c r="Y2710" s="24">
        <f t="shared" si="769"/>
        <v>0</v>
      </c>
      <c r="Z2710" s="24">
        <f t="shared" si="774"/>
        <v>90</v>
      </c>
      <c r="AA2710" s="22">
        <f t="shared" si="775"/>
        <v>0.75533333333333341</v>
      </c>
      <c r="AB2710" s="22">
        <f t="shared" si="770"/>
        <v>9.0640000000000001</v>
      </c>
      <c r="AC2710" s="22">
        <f t="shared" si="771"/>
        <v>58.916000000000004</v>
      </c>
      <c r="AD2710" s="22">
        <f t="shared" si="772"/>
        <v>-3.9999999999977831E-3</v>
      </c>
      <c r="AE2710" s="24"/>
      <c r="AF2710" s="4">
        <v>9.0640000000000001</v>
      </c>
      <c r="AG2710" s="4">
        <v>0</v>
      </c>
      <c r="AH2710" s="4">
        <f t="shared" si="773"/>
        <v>9.0640000000000001</v>
      </c>
    </row>
    <row r="2711" spans="1:34">
      <c r="A2711" s="16" t="s">
        <v>5535</v>
      </c>
      <c r="B2711" s="16" t="s">
        <v>5525</v>
      </c>
      <c r="C2711" s="16" t="s">
        <v>5536</v>
      </c>
      <c r="D2711" s="19">
        <v>42826</v>
      </c>
      <c r="E2711" s="16" t="s">
        <v>111</v>
      </c>
      <c r="F2711" s="20">
        <v>12</v>
      </c>
      <c r="G2711" s="20">
        <v>6</v>
      </c>
      <c r="H2711" s="20">
        <v>7</v>
      </c>
      <c r="I2711" s="20">
        <v>1</v>
      </c>
      <c r="J2711" s="21">
        <f t="shared" si="763"/>
        <v>85</v>
      </c>
      <c r="K2711" s="22">
        <v>67.83</v>
      </c>
      <c r="L2711" s="19">
        <v>44804</v>
      </c>
      <c r="M2711" s="22">
        <v>29.41</v>
      </c>
      <c r="N2711" s="22">
        <v>38.42</v>
      </c>
      <c r="O2711" s="22">
        <f t="shared" si="764"/>
        <v>42.04</v>
      </c>
      <c r="P2711" s="22">
        <v>3.62</v>
      </c>
      <c r="Q2711" s="22">
        <f t="shared" si="765"/>
        <v>0.45250000000000001</v>
      </c>
      <c r="R2711" s="22">
        <f t="shared" si="766"/>
        <v>1.81</v>
      </c>
      <c r="S2711" s="22">
        <f t="shared" si="767"/>
        <v>36.61</v>
      </c>
      <c r="U2711" s="22">
        <v>42.04</v>
      </c>
      <c r="V2711" s="23">
        <v>12.5</v>
      </c>
      <c r="W2711" s="41">
        <v>12.5</v>
      </c>
      <c r="X2711" s="23">
        <f t="shared" si="768"/>
        <v>0</v>
      </c>
      <c r="Y2711" s="24">
        <f t="shared" si="769"/>
        <v>0</v>
      </c>
      <c r="Z2711" s="24">
        <f t="shared" si="774"/>
        <v>93</v>
      </c>
      <c r="AA2711" s="22">
        <f t="shared" si="775"/>
        <v>0.45204301075268816</v>
      </c>
      <c r="AB2711" s="22">
        <f t="shared" si="770"/>
        <v>5.4245161290322574</v>
      </c>
      <c r="AC2711" s="22">
        <f t="shared" si="771"/>
        <v>36.615483870967743</v>
      </c>
      <c r="AD2711" s="22">
        <f t="shared" si="772"/>
        <v>5.4838709677440534E-3</v>
      </c>
      <c r="AE2711" s="24"/>
      <c r="AF2711" s="4">
        <v>5.4245161290322574</v>
      </c>
      <c r="AG2711" s="4">
        <v>0</v>
      </c>
      <c r="AH2711" s="4">
        <f t="shared" si="773"/>
        <v>5.4245161290322574</v>
      </c>
    </row>
    <row r="2712" spans="1:34">
      <c r="A2712" s="16" t="s">
        <v>5537</v>
      </c>
      <c r="B2712" s="16" t="s">
        <v>5525</v>
      </c>
      <c r="C2712" s="16" t="s">
        <v>5538</v>
      </c>
      <c r="D2712" s="19">
        <v>42917</v>
      </c>
      <c r="E2712" s="16" t="s">
        <v>111</v>
      </c>
      <c r="F2712" s="20">
        <v>12</v>
      </c>
      <c r="G2712" s="20">
        <v>6</v>
      </c>
      <c r="H2712" s="20">
        <v>7</v>
      </c>
      <c r="I2712" s="20">
        <v>4</v>
      </c>
      <c r="J2712" s="21">
        <f t="shared" si="763"/>
        <v>88</v>
      </c>
      <c r="K2712" s="22">
        <v>1383.35</v>
      </c>
      <c r="L2712" s="19">
        <v>44804</v>
      </c>
      <c r="M2712" s="22">
        <v>571.79</v>
      </c>
      <c r="N2712" s="22">
        <v>811.56</v>
      </c>
      <c r="O2712" s="22">
        <f t="shared" si="764"/>
        <v>885.33999999999992</v>
      </c>
      <c r="P2712" s="22">
        <v>73.78</v>
      </c>
      <c r="Q2712" s="22">
        <f t="shared" si="765"/>
        <v>9.2225000000000001</v>
      </c>
      <c r="R2712" s="22">
        <f t="shared" si="766"/>
        <v>36.89</v>
      </c>
      <c r="S2712" s="22">
        <f t="shared" si="767"/>
        <v>774.67</v>
      </c>
      <c r="U2712" s="22">
        <v>885.33999999999992</v>
      </c>
      <c r="V2712" s="23">
        <v>12.5</v>
      </c>
      <c r="W2712" s="41">
        <v>12.5</v>
      </c>
      <c r="X2712" s="23">
        <f t="shared" si="768"/>
        <v>0</v>
      </c>
      <c r="Y2712" s="24">
        <f t="shared" si="769"/>
        <v>0</v>
      </c>
      <c r="Z2712" s="24">
        <f t="shared" si="774"/>
        <v>96</v>
      </c>
      <c r="AA2712" s="22">
        <f t="shared" si="775"/>
        <v>9.2222916666666652</v>
      </c>
      <c r="AB2712" s="22">
        <f t="shared" si="770"/>
        <v>110.66749999999999</v>
      </c>
      <c r="AC2712" s="22">
        <f t="shared" si="771"/>
        <v>774.6724999999999</v>
      </c>
      <c r="AD2712" s="22">
        <f t="shared" si="772"/>
        <v>2.4999999999408828E-3</v>
      </c>
      <c r="AE2712" s="24"/>
      <c r="AF2712" s="4">
        <v>110.66749999999999</v>
      </c>
      <c r="AG2712" s="4">
        <v>0</v>
      </c>
      <c r="AH2712" s="4">
        <f t="shared" si="773"/>
        <v>110.66749999999999</v>
      </c>
    </row>
    <row r="2713" spans="1:34">
      <c r="A2713" s="16" t="s">
        <v>5539</v>
      </c>
      <c r="B2713" s="16" t="s">
        <v>5525</v>
      </c>
      <c r="C2713" s="16" t="s">
        <v>5540</v>
      </c>
      <c r="D2713" s="19">
        <v>43009</v>
      </c>
      <c r="E2713" s="16" t="s">
        <v>111</v>
      </c>
      <c r="F2713" s="20">
        <v>12</v>
      </c>
      <c r="G2713" s="20">
        <v>6</v>
      </c>
      <c r="H2713" s="20">
        <v>7</v>
      </c>
      <c r="I2713" s="20">
        <v>7</v>
      </c>
      <c r="J2713" s="21">
        <f t="shared" si="763"/>
        <v>91</v>
      </c>
      <c r="K2713" s="22">
        <v>58.14</v>
      </c>
      <c r="L2713" s="19">
        <v>44804</v>
      </c>
      <c r="M2713" s="22">
        <v>22.86</v>
      </c>
      <c r="N2713" s="22">
        <v>35.28</v>
      </c>
      <c r="O2713" s="22">
        <f t="shared" si="764"/>
        <v>38.380000000000003</v>
      </c>
      <c r="P2713" s="22">
        <v>3.1</v>
      </c>
      <c r="Q2713" s="22">
        <f t="shared" si="765"/>
        <v>0.38750000000000001</v>
      </c>
      <c r="R2713" s="22">
        <f t="shared" si="766"/>
        <v>1.55</v>
      </c>
      <c r="S2713" s="22">
        <f t="shared" si="767"/>
        <v>33.730000000000004</v>
      </c>
      <c r="U2713" s="22">
        <v>38.380000000000003</v>
      </c>
      <c r="V2713" s="23">
        <v>12.5</v>
      </c>
      <c r="W2713" s="41">
        <v>12.5</v>
      </c>
      <c r="X2713" s="23">
        <f t="shared" si="768"/>
        <v>0</v>
      </c>
      <c r="Y2713" s="24">
        <f t="shared" si="769"/>
        <v>0</v>
      </c>
      <c r="Z2713" s="24">
        <f t="shared" si="774"/>
        <v>99</v>
      </c>
      <c r="AA2713" s="22">
        <f t="shared" si="775"/>
        <v>0.38767676767676768</v>
      </c>
      <c r="AB2713" s="22">
        <f t="shared" si="770"/>
        <v>4.6521212121212123</v>
      </c>
      <c r="AC2713" s="22">
        <f t="shared" si="771"/>
        <v>33.727878787878794</v>
      </c>
      <c r="AD2713" s="22">
        <f t="shared" si="772"/>
        <v>-2.121212121210192E-3</v>
      </c>
      <c r="AE2713" s="24"/>
      <c r="AF2713" s="4">
        <v>4.6521212121212123</v>
      </c>
      <c r="AG2713" s="4">
        <v>0</v>
      </c>
      <c r="AH2713" s="4">
        <f t="shared" si="773"/>
        <v>4.6521212121212123</v>
      </c>
    </row>
    <row r="2714" spans="1:34">
      <c r="A2714" s="16" t="s">
        <v>5541</v>
      </c>
      <c r="B2714" s="16" t="s">
        <v>5525</v>
      </c>
      <c r="C2714" s="16" t="s">
        <v>5542</v>
      </c>
      <c r="D2714" s="19">
        <v>43282</v>
      </c>
      <c r="E2714" s="16" t="s">
        <v>111</v>
      </c>
      <c r="F2714" s="20">
        <v>12</v>
      </c>
      <c r="G2714" s="20">
        <v>6</v>
      </c>
      <c r="H2714" s="20">
        <v>8</v>
      </c>
      <c r="I2714" s="20">
        <v>4</v>
      </c>
      <c r="J2714" s="21">
        <f t="shared" si="763"/>
        <v>100</v>
      </c>
      <c r="K2714" s="22">
        <v>1489.43</v>
      </c>
      <c r="L2714" s="19">
        <v>44804</v>
      </c>
      <c r="M2714" s="22">
        <v>496.5</v>
      </c>
      <c r="N2714" s="22">
        <v>992.93</v>
      </c>
      <c r="O2714" s="22">
        <f t="shared" si="764"/>
        <v>1072.3699999999999</v>
      </c>
      <c r="P2714" s="22">
        <v>79.44</v>
      </c>
      <c r="Q2714" s="22">
        <f t="shared" si="765"/>
        <v>9.93</v>
      </c>
      <c r="R2714" s="22">
        <f t="shared" si="766"/>
        <v>39.72</v>
      </c>
      <c r="S2714" s="22">
        <f t="shared" si="767"/>
        <v>953.20999999999981</v>
      </c>
      <c r="U2714" s="22">
        <v>1072.3699999999999</v>
      </c>
      <c r="V2714" s="23">
        <v>12.5</v>
      </c>
      <c r="W2714" s="41">
        <v>12.5</v>
      </c>
      <c r="X2714" s="23">
        <f t="shared" si="768"/>
        <v>0</v>
      </c>
      <c r="Y2714" s="24">
        <f t="shared" si="769"/>
        <v>0</v>
      </c>
      <c r="Z2714" s="24">
        <f t="shared" si="774"/>
        <v>108</v>
      </c>
      <c r="AA2714" s="22">
        <f t="shared" si="775"/>
        <v>9.92935185185185</v>
      </c>
      <c r="AB2714" s="22">
        <f t="shared" si="770"/>
        <v>119.15222222222221</v>
      </c>
      <c r="AC2714" s="22">
        <f t="shared" si="771"/>
        <v>953.21777777777766</v>
      </c>
      <c r="AD2714" s="22">
        <f t="shared" si="772"/>
        <v>7.7777777778464952E-3</v>
      </c>
      <c r="AE2714" s="24"/>
      <c r="AF2714" s="4">
        <v>119.15222222222221</v>
      </c>
      <c r="AG2714" s="4">
        <v>0</v>
      </c>
      <c r="AH2714" s="4">
        <f t="shared" si="773"/>
        <v>119.15222222222221</v>
      </c>
    </row>
    <row r="2715" spans="1:34">
      <c r="A2715" s="16" t="s">
        <v>5543</v>
      </c>
      <c r="B2715" s="16" t="s">
        <v>5525</v>
      </c>
      <c r="C2715" s="16" t="s">
        <v>5544</v>
      </c>
      <c r="D2715" s="19">
        <v>43374</v>
      </c>
      <c r="E2715" s="16" t="s">
        <v>111</v>
      </c>
      <c r="F2715" s="20">
        <v>12</v>
      </c>
      <c r="G2715" s="20">
        <v>6</v>
      </c>
      <c r="H2715" s="20">
        <v>8</v>
      </c>
      <c r="I2715" s="20">
        <v>7</v>
      </c>
      <c r="J2715" s="21">
        <f t="shared" si="763"/>
        <v>103</v>
      </c>
      <c r="K2715" s="22">
        <v>20.2</v>
      </c>
      <c r="L2715" s="19">
        <v>44804</v>
      </c>
      <c r="M2715" s="22">
        <v>6.34</v>
      </c>
      <c r="N2715" s="22">
        <v>13.86</v>
      </c>
      <c r="O2715" s="22">
        <f t="shared" si="764"/>
        <v>14.94</v>
      </c>
      <c r="P2715" s="22">
        <v>1.08</v>
      </c>
      <c r="Q2715" s="22">
        <f t="shared" si="765"/>
        <v>0.13500000000000001</v>
      </c>
      <c r="R2715" s="22">
        <f t="shared" si="766"/>
        <v>0.54</v>
      </c>
      <c r="S2715" s="22">
        <f t="shared" si="767"/>
        <v>13.32</v>
      </c>
      <c r="U2715" s="22">
        <v>14.94</v>
      </c>
      <c r="V2715" s="23">
        <v>12.5</v>
      </c>
      <c r="W2715" s="41">
        <v>12.5</v>
      </c>
      <c r="X2715" s="23">
        <f t="shared" si="768"/>
        <v>0</v>
      </c>
      <c r="Y2715" s="24">
        <f t="shared" si="769"/>
        <v>0</v>
      </c>
      <c r="Z2715" s="24">
        <f t="shared" si="774"/>
        <v>111</v>
      </c>
      <c r="AA2715" s="22">
        <f t="shared" si="775"/>
        <v>0.13459459459459458</v>
      </c>
      <c r="AB2715" s="22">
        <f t="shared" si="770"/>
        <v>1.6151351351351351</v>
      </c>
      <c r="AC2715" s="22">
        <f t="shared" si="771"/>
        <v>13.324864864864864</v>
      </c>
      <c r="AD2715" s="22">
        <f t="shared" si="772"/>
        <v>4.864864864863705E-3</v>
      </c>
      <c r="AE2715" s="24"/>
      <c r="AF2715" s="4">
        <v>1.6151351351351351</v>
      </c>
      <c r="AG2715" s="4">
        <v>0</v>
      </c>
      <c r="AH2715" s="4">
        <f t="shared" si="773"/>
        <v>1.6151351351351351</v>
      </c>
    </row>
    <row r="2716" spans="1:34">
      <c r="A2716" s="16" t="s">
        <v>5545</v>
      </c>
      <c r="B2716" s="16" t="s">
        <v>515</v>
      </c>
      <c r="C2716" s="16" t="s">
        <v>5546</v>
      </c>
      <c r="D2716" s="19">
        <v>43466</v>
      </c>
      <c r="E2716" s="16" t="s">
        <v>111</v>
      </c>
      <c r="F2716" s="20">
        <v>12</v>
      </c>
      <c r="G2716" s="20">
        <v>6</v>
      </c>
      <c r="H2716" s="20">
        <v>8</v>
      </c>
      <c r="I2716" s="20">
        <v>10</v>
      </c>
      <c r="J2716" s="21">
        <f t="shared" si="763"/>
        <v>106</v>
      </c>
      <c r="K2716" s="22">
        <v>206.76</v>
      </c>
      <c r="L2716" s="19">
        <v>44804</v>
      </c>
      <c r="M2716" s="22">
        <v>60.64</v>
      </c>
      <c r="N2716" s="22">
        <v>146.12</v>
      </c>
      <c r="O2716" s="22">
        <f t="shared" si="764"/>
        <v>157.14000000000001</v>
      </c>
      <c r="P2716" s="22">
        <v>11.02</v>
      </c>
      <c r="Q2716" s="22">
        <f t="shared" si="765"/>
        <v>1.3774999999999999</v>
      </c>
      <c r="R2716" s="22">
        <f t="shared" si="766"/>
        <v>5.51</v>
      </c>
      <c r="S2716" s="22">
        <f t="shared" si="767"/>
        <v>140.61000000000001</v>
      </c>
      <c r="U2716" s="22">
        <v>157.14000000000001</v>
      </c>
      <c r="V2716" s="23">
        <v>12.5</v>
      </c>
      <c r="W2716" s="41">
        <v>12.5</v>
      </c>
      <c r="X2716" s="23">
        <f t="shared" si="768"/>
        <v>0</v>
      </c>
      <c r="Y2716" s="24">
        <f t="shared" si="769"/>
        <v>0</v>
      </c>
      <c r="Z2716" s="24">
        <f t="shared" si="774"/>
        <v>114</v>
      </c>
      <c r="AA2716" s="22">
        <f t="shared" si="775"/>
        <v>1.378421052631579</v>
      </c>
      <c r="AB2716" s="22">
        <f t="shared" si="770"/>
        <v>16.54105263157895</v>
      </c>
      <c r="AC2716" s="22">
        <f t="shared" si="771"/>
        <v>140.59894736842108</v>
      </c>
      <c r="AD2716" s="22">
        <f t="shared" si="772"/>
        <v>-1.1052631578934324E-2</v>
      </c>
      <c r="AE2716" s="24"/>
      <c r="AF2716" s="4">
        <v>16.54105263157895</v>
      </c>
      <c r="AG2716" s="4">
        <v>0</v>
      </c>
      <c r="AH2716" s="4">
        <f t="shared" si="773"/>
        <v>16.54105263157895</v>
      </c>
    </row>
    <row r="2717" spans="1:34">
      <c r="A2717" s="16" t="s">
        <v>5547</v>
      </c>
      <c r="B2717" s="16" t="s">
        <v>515</v>
      </c>
      <c r="C2717" s="16" t="s">
        <v>5548</v>
      </c>
      <c r="D2717" s="19">
        <v>43556</v>
      </c>
      <c r="E2717" s="16" t="s">
        <v>111</v>
      </c>
      <c r="F2717" s="20">
        <v>12</v>
      </c>
      <c r="G2717" s="20">
        <v>6</v>
      </c>
      <c r="H2717" s="20">
        <v>9</v>
      </c>
      <c r="I2717" s="20">
        <v>1</v>
      </c>
      <c r="J2717" s="21">
        <f t="shared" si="763"/>
        <v>109</v>
      </c>
      <c r="K2717" s="22">
        <v>294.3</v>
      </c>
      <c r="L2717" s="19">
        <v>44804</v>
      </c>
      <c r="M2717" s="22">
        <v>80.430000000000007</v>
      </c>
      <c r="N2717" s="22">
        <v>213.87</v>
      </c>
      <c r="O2717" s="22">
        <f t="shared" si="764"/>
        <v>229.56</v>
      </c>
      <c r="P2717" s="22">
        <v>15.69</v>
      </c>
      <c r="Q2717" s="22">
        <f t="shared" si="765"/>
        <v>1.9612499999999999</v>
      </c>
      <c r="R2717" s="22">
        <f t="shared" si="766"/>
        <v>7.8449999999999998</v>
      </c>
      <c r="S2717" s="22">
        <f t="shared" si="767"/>
        <v>206.02500000000001</v>
      </c>
      <c r="U2717" s="22">
        <v>229.56</v>
      </c>
      <c r="V2717" s="23">
        <v>12.5</v>
      </c>
      <c r="W2717" s="41">
        <v>12.5</v>
      </c>
      <c r="X2717" s="23">
        <f t="shared" si="768"/>
        <v>0</v>
      </c>
      <c r="Y2717" s="24">
        <f t="shared" si="769"/>
        <v>0</v>
      </c>
      <c r="Z2717" s="24">
        <f t="shared" si="774"/>
        <v>117</v>
      </c>
      <c r="AA2717" s="22">
        <f t="shared" si="775"/>
        <v>1.9620512820512821</v>
      </c>
      <c r="AB2717" s="22">
        <f t="shared" si="770"/>
        <v>23.544615384615383</v>
      </c>
      <c r="AC2717" s="22">
        <f t="shared" si="771"/>
        <v>206.01538461538462</v>
      </c>
      <c r="AD2717" s="22">
        <f t="shared" si="772"/>
        <v>-9.6153846153868017E-3</v>
      </c>
      <c r="AE2717" s="24"/>
      <c r="AF2717" s="4">
        <v>23.544615384615383</v>
      </c>
      <c r="AG2717" s="4">
        <v>0</v>
      </c>
      <c r="AH2717" s="4">
        <f t="shared" si="773"/>
        <v>23.544615384615383</v>
      </c>
    </row>
    <row r="2718" spans="1:34">
      <c r="A2718" s="16" t="s">
        <v>5549</v>
      </c>
      <c r="B2718" s="16" t="s">
        <v>515</v>
      </c>
      <c r="C2718" s="16" t="s">
        <v>5550</v>
      </c>
      <c r="D2718" s="19">
        <v>43647</v>
      </c>
      <c r="E2718" s="16" t="s">
        <v>111</v>
      </c>
      <c r="F2718" s="20">
        <v>12</v>
      </c>
      <c r="G2718" s="20">
        <v>6</v>
      </c>
      <c r="H2718" s="20">
        <v>9</v>
      </c>
      <c r="I2718" s="20">
        <v>4</v>
      </c>
      <c r="J2718" s="21">
        <f t="shared" si="763"/>
        <v>112</v>
      </c>
      <c r="K2718" s="22">
        <v>82.95</v>
      </c>
      <c r="L2718" s="19">
        <v>44804</v>
      </c>
      <c r="M2718" s="22">
        <v>21.02</v>
      </c>
      <c r="N2718" s="22">
        <v>61.93</v>
      </c>
      <c r="O2718" s="22">
        <f t="shared" si="764"/>
        <v>66.349999999999994</v>
      </c>
      <c r="P2718" s="22">
        <v>4.42</v>
      </c>
      <c r="Q2718" s="22">
        <f t="shared" si="765"/>
        <v>0.55249999999999999</v>
      </c>
      <c r="R2718" s="22">
        <f t="shared" si="766"/>
        <v>2.21</v>
      </c>
      <c r="S2718" s="22">
        <f t="shared" si="767"/>
        <v>59.719999999999992</v>
      </c>
      <c r="U2718" s="22">
        <v>66.349999999999994</v>
      </c>
      <c r="V2718" s="23">
        <v>12.5</v>
      </c>
      <c r="W2718" s="41">
        <v>12.5</v>
      </c>
      <c r="X2718" s="23">
        <f t="shared" si="768"/>
        <v>0</v>
      </c>
      <c r="Y2718" s="24">
        <f t="shared" si="769"/>
        <v>0</v>
      </c>
      <c r="Z2718" s="24">
        <f t="shared" si="774"/>
        <v>120</v>
      </c>
      <c r="AA2718" s="22">
        <f t="shared" si="775"/>
        <v>0.55291666666666661</v>
      </c>
      <c r="AB2718" s="22">
        <f t="shared" si="770"/>
        <v>6.6349999999999998</v>
      </c>
      <c r="AC2718" s="22">
        <f t="shared" si="771"/>
        <v>59.714999999999996</v>
      </c>
      <c r="AD2718" s="22">
        <f t="shared" si="772"/>
        <v>-4.9999999999954525E-3</v>
      </c>
      <c r="AE2718" s="24"/>
      <c r="AF2718" s="4">
        <v>6.6349999999999998</v>
      </c>
      <c r="AG2718" s="4">
        <v>0</v>
      </c>
      <c r="AH2718" s="4">
        <f t="shared" si="773"/>
        <v>6.6349999999999998</v>
      </c>
    </row>
    <row r="2719" spans="1:34">
      <c r="A2719" s="16" t="s">
        <v>5551</v>
      </c>
      <c r="B2719" s="16" t="s">
        <v>515</v>
      </c>
      <c r="C2719" s="16" t="s">
        <v>5552</v>
      </c>
      <c r="D2719" s="19">
        <v>43831</v>
      </c>
      <c r="E2719" s="16" t="s">
        <v>111</v>
      </c>
      <c r="F2719" s="20">
        <v>12</v>
      </c>
      <c r="G2719" s="20">
        <v>6</v>
      </c>
      <c r="H2719" s="20">
        <v>9</v>
      </c>
      <c r="I2719" s="20">
        <v>10</v>
      </c>
      <c r="J2719" s="21">
        <f t="shared" si="763"/>
        <v>118</v>
      </c>
      <c r="K2719" s="22">
        <v>645.04999999999995</v>
      </c>
      <c r="L2719" s="19">
        <v>44804</v>
      </c>
      <c r="M2719" s="22">
        <v>137.6</v>
      </c>
      <c r="N2719" s="22">
        <v>507.45</v>
      </c>
      <c r="O2719" s="22">
        <f t="shared" si="764"/>
        <v>541.85</v>
      </c>
      <c r="P2719" s="22">
        <v>34.4</v>
      </c>
      <c r="Q2719" s="22">
        <f t="shared" si="765"/>
        <v>4.3</v>
      </c>
      <c r="R2719" s="22">
        <f t="shared" si="766"/>
        <v>17.2</v>
      </c>
      <c r="S2719" s="22">
        <f t="shared" si="767"/>
        <v>490.25000000000006</v>
      </c>
      <c r="U2719" s="22">
        <v>541.85</v>
      </c>
      <c r="V2719" s="23">
        <v>12.5</v>
      </c>
      <c r="W2719" s="41">
        <v>12.5</v>
      </c>
      <c r="X2719" s="23">
        <f t="shared" si="768"/>
        <v>0</v>
      </c>
      <c r="Y2719" s="24">
        <f t="shared" si="769"/>
        <v>0</v>
      </c>
      <c r="Z2719" s="24">
        <f t="shared" si="774"/>
        <v>126</v>
      </c>
      <c r="AA2719" s="22">
        <f t="shared" si="775"/>
        <v>4.3003968253968257</v>
      </c>
      <c r="AB2719" s="22">
        <f t="shared" si="770"/>
        <v>51.604761904761908</v>
      </c>
      <c r="AC2719" s="22">
        <f t="shared" si="771"/>
        <v>490.24523809523811</v>
      </c>
      <c r="AD2719" s="22">
        <f t="shared" si="772"/>
        <v>-4.7619047619491539E-3</v>
      </c>
      <c r="AE2719" s="24"/>
      <c r="AF2719" s="4">
        <v>51.604761904761908</v>
      </c>
      <c r="AG2719" s="4">
        <v>0</v>
      </c>
      <c r="AH2719" s="4">
        <f t="shared" si="773"/>
        <v>51.604761904761908</v>
      </c>
    </row>
    <row r="2720" spans="1:34">
      <c r="A2720" s="16" t="s">
        <v>5553</v>
      </c>
      <c r="B2720" s="16" t="s">
        <v>515</v>
      </c>
      <c r="C2720" s="16" t="s">
        <v>5554</v>
      </c>
      <c r="D2720" s="19">
        <v>44013</v>
      </c>
      <c r="E2720" s="16" t="s">
        <v>111</v>
      </c>
      <c r="F2720" s="20">
        <v>12</v>
      </c>
      <c r="G2720" s="20">
        <v>6</v>
      </c>
      <c r="H2720" s="20">
        <v>10</v>
      </c>
      <c r="I2720" s="20">
        <v>4</v>
      </c>
      <c r="J2720" s="21">
        <f t="shared" si="763"/>
        <v>124</v>
      </c>
      <c r="K2720" s="22">
        <v>1938</v>
      </c>
      <c r="L2720" s="19">
        <v>44804</v>
      </c>
      <c r="M2720" s="22">
        <v>335.92</v>
      </c>
      <c r="N2720" s="22">
        <v>1602.08</v>
      </c>
      <c r="O2720" s="22">
        <f t="shared" si="764"/>
        <v>1705.4399999999998</v>
      </c>
      <c r="P2720" s="22">
        <v>103.36</v>
      </c>
      <c r="Q2720" s="22">
        <f t="shared" si="765"/>
        <v>12.92</v>
      </c>
      <c r="R2720" s="22">
        <f t="shared" si="766"/>
        <v>51.68</v>
      </c>
      <c r="S2720" s="22">
        <f t="shared" si="767"/>
        <v>1550.3999999999999</v>
      </c>
      <c r="U2720" s="22">
        <v>1705.4399999999998</v>
      </c>
      <c r="V2720" s="23">
        <v>12.5</v>
      </c>
      <c r="W2720" s="41">
        <v>12.5</v>
      </c>
      <c r="X2720" s="23">
        <f t="shared" si="768"/>
        <v>0</v>
      </c>
      <c r="Y2720" s="24">
        <f t="shared" si="769"/>
        <v>0</v>
      </c>
      <c r="Z2720" s="24">
        <f t="shared" si="774"/>
        <v>132</v>
      </c>
      <c r="AA2720" s="22">
        <f t="shared" si="775"/>
        <v>12.919999999999998</v>
      </c>
      <c r="AB2720" s="22">
        <f t="shared" si="770"/>
        <v>155.03999999999996</v>
      </c>
      <c r="AC2720" s="22">
        <f t="shared" si="771"/>
        <v>1550.3999999999999</v>
      </c>
      <c r="AD2720" s="22">
        <f t="shared" si="772"/>
        <v>0</v>
      </c>
      <c r="AE2720" s="24"/>
      <c r="AF2720" s="4">
        <v>155.03999999999996</v>
      </c>
      <c r="AG2720" s="4">
        <v>0</v>
      </c>
      <c r="AH2720" s="4">
        <f t="shared" si="773"/>
        <v>155.03999999999996</v>
      </c>
    </row>
    <row r="2721" spans="1:34">
      <c r="A2721" s="16" t="s">
        <v>5555</v>
      </c>
      <c r="B2721" s="16" t="s">
        <v>515</v>
      </c>
      <c r="C2721" s="16" t="s">
        <v>5556</v>
      </c>
      <c r="D2721" s="19">
        <v>44105</v>
      </c>
      <c r="E2721" s="16" t="s">
        <v>111</v>
      </c>
      <c r="F2721" s="20">
        <v>12</v>
      </c>
      <c r="G2721" s="20">
        <v>6</v>
      </c>
      <c r="H2721" s="20">
        <v>10</v>
      </c>
      <c r="I2721" s="20">
        <v>7</v>
      </c>
      <c r="J2721" s="21">
        <f t="shared" si="763"/>
        <v>127</v>
      </c>
      <c r="K2721" s="22">
        <v>2177.7199999999998</v>
      </c>
      <c r="L2721" s="19">
        <v>44804</v>
      </c>
      <c r="M2721" s="22">
        <v>333.92</v>
      </c>
      <c r="N2721" s="22">
        <v>1843.8</v>
      </c>
      <c r="O2721" s="22">
        <f t="shared" si="764"/>
        <v>1959.94</v>
      </c>
      <c r="P2721" s="22">
        <v>116.14</v>
      </c>
      <c r="Q2721" s="22">
        <f t="shared" si="765"/>
        <v>14.5175</v>
      </c>
      <c r="R2721" s="22">
        <f t="shared" si="766"/>
        <v>58.07</v>
      </c>
      <c r="S2721" s="22">
        <f t="shared" si="767"/>
        <v>1785.73</v>
      </c>
      <c r="U2721" s="22">
        <v>1959.94</v>
      </c>
      <c r="V2721" s="23">
        <v>12.5</v>
      </c>
      <c r="W2721" s="41">
        <v>12.5</v>
      </c>
      <c r="X2721" s="23">
        <f t="shared" si="768"/>
        <v>0</v>
      </c>
      <c r="Y2721" s="24">
        <f t="shared" si="769"/>
        <v>0</v>
      </c>
      <c r="Z2721" s="24">
        <f t="shared" si="774"/>
        <v>135</v>
      </c>
      <c r="AA2721" s="22">
        <f>+U2721/Z2721</f>
        <v>14.518074074074075</v>
      </c>
      <c r="AB2721" s="22">
        <f t="shared" si="770"/>
        <v>174.21688888888889</v>
      </c>
      <c r="AC2721" s="22">
        <f t="shared" si="771"/>
        <v>1785.7231111111112</v>
      </c>
      <c r="AD2721" s="22">
        <f t="shared" si="772"/>
        <v>-6.888888888852307E-3</v>
      </c>
      <c r="AE2721" s="24"/>
      <c r="AF2721" s="4">
        <v>174.21688888888889</v>
      </c>
      <c r="AG2721" s="4">
        <v>0</v>
      </c>
      <c r="AH2721" s="4">
        <f t="shared" si="773"/>
        <v>174.21688888888889</v>
      </c>
    </row>
    <row r="2722" spans="1:34">
      <c r="A2722" s="16" t="s">
        <v>5557</v>
      </c>
      <c r="B2722" s="16" t="s">
        <v>515</v>
      </c>
      <c r="C2722" s="16" t="s">
        <v>5558</v>
      </c>
      <c r="D2722" s="19">
        <v>44197</v>
      </c>
      <c r="E2722" s="16" t="s">
        <v>111</v>
      </c>
      <c r="F2722" s="20">
        <v>12</v>
      </c>
      <c r="G2722" s="20">
        <v>6</v>
      </c>
      <c r="H2722" s="20">
        <v>10</v>
      </c>
      <c r="I2722" s="20">
        <v>10</v>
      </c>
      <c r="J2722" s="21">
        <f t="shared" si="763"/>
        <v>130</v>
      </c>
      <c r="K2722" s="22">
        <v>106.04</v>
      </c>
      <c r="L2722" s="19">
        <v>44804</v>
      </c>
      <c r="M2722" s="22">
        <v>14.13</v>
      </c>
      <c r="N2722" s="22">
        <v>91.91</v>
      </c>
      <c r="O2722" s="22">
        <f t="shared" si="764"/>
        <v>97.56</v>
      </c>
      <c r="P2722" s="22">
        <v>5.65</v>
      </c>
      <c r="Q2722" s="22">
        <f t="shared" si="765"/>
        <v>0.70625000000000004</v>
      </c>
      <c r="R2722" s="22">
        <f t="shared" si="766"/>
        <v>2.8250000000000002</v>
      </c>
      <c r="S2722" s="22">
        <f t="shared" si="767"/>
        <v>89.084999999999994</v>
      </c>
      <c r="U2722" s="22">
        <v>97.56</v>
      </c>
      <c r="V2722" s="23">
        <v>12.5</v>
      </c>
      <c r="W2722" s="41">
        <v>12.5</v>
      </c>
      <c r="X2722" s="23">
        <f t="shared" si="768"/>
        <v>0</v>
      </c>
      <c r="Y2722" s="24">
        <f t="shared" si="769"/>
        <v>0</v>
      </c>
      <c r="Z2722" s="24">
        <f t="shared" si="774"/>
        <v>138</v>
      </c>
      <c r="AA2722" s="22">
        <f t="shared" si="775"/>
        <v>0.70695652173913048</v>
      </c>
      <c r="AB2722" s="22">
        <f t="shared" si="770"/>
        <v>8.4834782608695658</v>
      </c>
      <c r="AC2722" s="22">
        <f t="shared" si="771"/>
        <v>89.076521739130442</v>
      </c>
      <c r="AD2722" s="22">
        <f t="shared" si="772"/>
        <v>-8.4782608695519457E-3</v>
      </c>
      <c r="AE2722" s="24"/>
      <c r="AF2722" s="4">
        <v>8.4834782608695658</v>
      </c>
      <c r="AG2722" s="4">
        <v>0</v>
      </c>
      <c r="AH2722" s="4">
        <f t="shared" si="773"/>
        <v>8.4834782608695658</v>
      </c>
    </row>
    <row r="2723" spans="1:34">
      <c r="A2723" s="16" t="s">
        <v>5559</v>
      </c>
      <c r="B2723" s="16" t="s">
        <v>515</v>
      </c>
      <c r="C2723" s="16" t="s">
        <v>5560</v>
      </c>
      <c r="D2723" s="19">
        <v>44287</v>
      </c>
      <c r="E2723" s="16" t="s">
        <v>111</v>
      </c>
      <c r="F2723" s="20">
        <v>12</v>
      </c>
      <c r="G2723" s="20">
        <v>6</v>
      </c>
      <c r="H2723" s="20">
        <v>11</v>
      </c>
      <c r="I2723" s="20">
        <v>1</v>
      </c>
      <c r="J2723" s="21">
        <f t="shared" si="763"/>
        <v>133</v>
      </c>
      <c r="K2723" s="22">
        <v>2245.3200000000002</v>
      </c>
      <c r="L2723" s="19">
        <v>44804</v>
      </c>
      <c r="M2723" s="22">
        <v>254.47</v>
      </c>
      <c r="N2723" s="22">
        <v>1990.85</v>
      </c>
      <c r="O2723" s="22">
        <f t="shared" si="764"/>
        <v>2110.6</v>
      </c>
      <c r="P2723" s="22">
        <v>119.75</v>
      </c>
      <c r="Q2723" s="22">
        <f t="shared" si="765"/>
        <v>14.96875</v>
      </c>
      <c r="R2723" s="22">
        <f t="shared" si="766"/>
        <v>59.875</v>
      </c>
      <c r="S2723" s="22">
        <f t="shared" si="767"/>
        <v>1930.9749999999999</v>
      </c>
      <c r="U2723" s="22">
        <v>2110.6</v>
      </c>
      <c r="V2723" s="23">
        <v>12.5</v>
      </c>
      <c r="W2723" s="41">
        <v>12.5</v>
      </c>
      <c r="X2723" s="23">
        <f t="shared" si="768"/>
        <v>0</v>
      </c>
      <c r="Y2723" s="24">
        <f t="shared" si="769"/>
        <v>0</v>
      </c>
      <c r="Z2723" s="24">
        <f t="shared" si="774"/>
        <v>141</v>
      </c>
      <c r="AA2723" s="22">
        <f t="shared" si="775"/>
        <v>14.968794326241134</v>
      </c>
      <c r="AB2723" s="22">
        <f t="shared" si="770"/>
        <v>179.6255319148936</v>
      </c>
      <c r="AC2723" s="22">
        <f t="shared" si="771"/>
        <v>1930.9744680851063</v>
      </c>
      <c r="AD2723" s="22">
        <f t="shared" si="772"/>
        <v>-5.3191489359960542E-4</v>
      </c>
      <c r="AE2723" s="24"/>
      <c r="AF2723" s="4">
        <v>179.6255319148936</v>
      </c>
      <c r="AG2723" s="4">
        <v>0</v>
      </c>
      <c r="AH2723" s="4">
        <f t="shared" si="773"/>
        <v>179.6255319148936</v>
      </c>
    </row>
    <row r="2724" spans="1:34">
      <c r="A2724" s="16" t="s">
        <v>5561</v>
      </c>
      <c r="B2724" s="16" t="s">
        <v>515</v>
      </c>
      <c r="C2724" s="16" t="s">
        <v>5562</v>
      </c>
      <c r="D2724" s="19">
        <v>44470</v>
      </c>
      <c r="E2724" s="16" t="s">
        <v>111</v>
      </c>
      <c r="F2724" s="20">
        <v>5</v>
      </c>
      <c r="G2724" s="20">
        <v>0</v>
      </c>
      <c r="H2724" s="20">
        <v>4</v>
      </c>
      <c r="I2724" s="20">
        <v>1</v>
      </c>
      <c r="J2724" s="21">
        <f t="shared" si="763"/>
        <v>49</v>
      </c>
      <c r="K2724" s="22">
        <v>63.44</v>
      </c>
      <c r="L2724" s="19">
        <v>44804</v>
      </c>
      <c r="M2724" s="22">
        <v>11.63</v>
      </c>
      <c r="N2724" s="22">
        <v>51.81</v>
      </c>
      <c r="O2724" s="22">
        <f t="shared" si="764"/>
        <v>60.27</v>
      </c>
      <c r="P2724" s="22">
        <v>8.4600000000000009</v>
      </c>
      <c r="Q2724" s="22">
        <f t="shared" si="765"/>
        <v>1.0575000000000001</v>
      </c>
      <c r="R2724" s="22">
        <f t="shared" si="766"/>
        <v>4.2300000000000004</v>
      </c>
      <c r="S2724" s="22">
        <f t="shared" si="767"/>
        <v>47.58</v>
      </c>
      <c r="U2724" s="22">
        <v>60.27</v>
      </c>
      <c r="V2724" s="23">
        <v>12.5</v>
      </c>
      <c r="W2724" s="41">
        <v>5</v>
      </c>
      <c r="X2724" s="23">
        <f t="shared" si="768"/>
        <v>7.5</v>
      </c>
      <c r="Y2724" s="24">
        <f t="shared" si="769"/>
        <v>90</v>
      </c>
      <c r="Z2724" s="24">
        <f t="shared" si="774"/>
        <v>147</v>
      </c>
      <c r="AA2724" s="22">
        <f t="shared" si="775"/>
        <v>0.41000000000000003</v>
      </c>
      <c r="AB2724" s="22">
        <f t="shared" si="770"/>
        <v>4.92</v>
      </c>
      <c r="AC2724" s="22">
        <f t="shared" si="771"/>
        <v>55.35</v>
      </c>
      <c r="AD2724" s="22">
        <f t="shared" si="772"/>
        <v>7.7700000000000031</v>
      </c>
      <c r="AE2724" s="24"/>
      <c r="AF2724" s="4">
        <v>4.92</v>
      </c>
      <c r="AG2724" s="4">
        <v>0</v>
      </c>
      <c r="AH2724" s="4">
        <f t="shared" si="773"/>
        <v>4.92</v>
      </c>
    </row>
    <row r="2725" spans="1:34">
      <c r="A2725" s="16" t="s">
        <v>5563</v>
      </c>
      <c r="B2725" s="16" t="s">
        <v>515</v>
      </c>
      <c r="C2725" s="16" t="s">
        <v>5564</v>
      </c>
      <c r="D2725" s="19">
        <v>44743</v>
      </c>
      <c r="E2725" s="16" t="s">
        <v>111</v>
      </c>
      <c r="F2725" s="20">
        <v>5</v>
      </c>
      <c r="G2725" s="20">
        <v>0</v>
      </c>
      <c r="H2725" s="20">
        <v>4</v>
      </c>
      <c r="I2725" s="20">
        <v>10</v>
      </c>
      <c r="J2725" s="21">
        <f t="shared" si="763"/>
        <v>58</v>
      </c>
      <c r="K2725" s="22">
        <v>1840.38</v>
      </c>
      <c r="L2725" s="19">
        <v>44804</v>
      </c>
      <c r="M2725" s="22">
        <v>61.34</v>
      </c>
      <c r="N2725" s="22">
        <v>1779.04</v>
      </c>
      <c r="O2725" s="22">
        <f t="shared" si="764"/>
        <v>1840.3799999999999</v>
      </c>
      <c r="P2725" s="22">
        <v>61.34</v>
      </c>
      <c r="Q2725" s="22">
        <f>+P2725/2</f>
        <v>30.67</v>
      </c>
      <c r="R2725" s="22">
        <f>+Q2725*4</f>
        <v>122.68</v>
      </c>
      <c r="S2725" s="22">
        <f t="shared" si="767"/>
        <v>1656.36</v>
      </c>
      <c r="U2725" s="22">
        <v>1840.3799999999999</v>
      </c>
      <c r="V2725" s="23">
        <v>12.5</v>
      </c>
      <c r="W2725" s="41">
        <v>5</v>
      </c>
      <c r="X2725" s="23">
        <f t="shared" si="768"/>
        <v>7.5</v>
      </c>
      <c r="Y2725" s="24">
        <f t="shared" si="769"/>
        <v>90</v>
      </c>
      <c r="Z2725" s="24">
        <f t="shared" ref="Z2725" si="776">+V2725*12</f>
        <v>150</v>
      </c>
      <c r="AA2725" s="22">
        <f t="shared" si="775"/>
        <v>12.2692</v>
      </c>
      <c r="AB2725" s="22">
        <f>+AA2725*6</f>
        <v>73.615200000000002</v>
      </c>
      <c r="AC2725" s="22">
        <f>+U2725-AB2725</f>
        <v>1766.7647999999999</v>
      </c>
      <c r="AD2725" s="22">
        <f t="shared" si="772"/>
        <v>110.40480000000002</v>
      </c>
      <c r="AE2725" s="24"/>
      <c r="AF2725" s="4">
        <v>73.615200000000002</v>
      </c>
      <c r="AG2725" s="4">
        <v>0</v>
      </c>
      <c r="AH2725" s="4">
        <f t="shared" si="773"/>
        <v>73.615200000000002</v>
      </c>
    </row>
    <row r="2726" spans="1:34">
      <c r="A2726" s="16" t="s">
        <v>5459</v>
      </c>
      <c r="K2726" s="22">
        <v>28887.77</v>
      </c>
      <c r="M2726" s="22">
        <v>17839.919999999998</v>
      </c>
      <c r="N2726" s="22">
        <v>11047.85</v>
      </c>
      <c r="O2726" s="4">
        <f>SUM(O2684:O2725)</f>
        <v>11893.999999999998</v>
      </c>
      <c r="P2726" s="4">
        <f>SUM(P2684:P2725)</f>
        <v>846.15</v>
      </c>
      <c r="Q2726" s="4">
        <f>SUM(Q2684:Q2725)</f>
        <v>128.77125000000001</v>
      </c>
      <c r="R2726" s="4">
        <f>SUM(R2684:R2725)</f>
        <v>515.08500000000004</v>
      </c>
      <c r="S2726" s="36">
        <f>SUM(S2684:S2725)</f>
        <v>10532.764999999999</v>
      </c>
      <c r="U2726" s="4">
        <v>11893.999999999998</v>
      </c>
      <c r="W2726" s="42"/>
      <c r="X2726" s="3"/>
      <c r="Y2726" s="3"/>
      <c r="Z2726" s="3"/>
      <c r="AA2726" s="4">
        <f>SUM(AA2684:AA2725)</f>
        <v>109.72481360171101</v>
      </c>
      <c r="AB2726" s="4">
        <f>SUM(AB2684:AB2725)</f>
        <v>1243.0825632205322</v>
      </c>
      <c r="AC2726" s="4">
        <f>SUM(AC2684:AC2725)</f>
        <v>10426.61743677947</v>
      </c>
      <c r="AD2726" s="4">
        <f>SUM(AD2684:AD2725)</f>
        <v>-106.14756322053196</v>
      </c>
      <c r="AE2726" s="3"/>
      <c r="AF2726" s="4">
        <f>SUM(AF2684:AF2725)</f>
        <v>1243.0825632205322</v>
      </c>
      <c r="AG2726" s="4">
        <f t="shared" ref="AG2726:AH2726" si="777">SUM(AG2684:AG2725)</f>
        <v>224.29999999999998</v>
      </c>
      <c r="AH2726" s="4">
        <f t="shared" si="777"/>
        <v>1467.3825632205321</v>
      </c>
    </row>
    <row r="2727" spans="1:34">
      <c r="A2727" s="16" t="s">
        <v>69</v>
      </c>
      <c r="K2727" s="22">
        <v>0</v>
      </c>
      <c r="M2727" s="22">
        <v>0</v>
      </c>
      <c r="N2727" s="22">
        <v>0</v>
      </c>
      <c r="W2727" s="42"/>
      <c r="X2727" s="3"/>
      <c r="Y2727" s="3"/>
      <c r="Z2727" s="3"/>
      <c r="AB2727" s="4"/>
      <c r="AC2727" s="4"/>
      <c r="AD2727" s="4"/>
      <c r="AE2727" s="3"/>
      <c r="AF2727" s="4"/>
      <c r="AG2727" s="4"/>
      <c r="AH2727" s="4"/>
    </row>
    <row r="2728" spans="1:34">
      <c r="A2728" s="16" t="s">
        <v>70</v>
      </c>
      <c r="W2728" s="42"/>
      <c r="X2728" s="3"/>
      <c r="Y2728" s="3"/>
      <c r="Z2728" s="3"/>
      <c r="AB2728" s="4"/>
      <c r="AC2728" s="4"/>
      <c r="AD2728" s="4"/>
      <c r="AE2728" s="3"/>
      <c r="AF2728" s="4"/>
      <c r="AG2728" s="4"/>
      <c r="AH2728" s="4"/>
    </row>
    <row r="2729" spans="1:34">
      <c r="A2729" s="16" t="s">
        <v>71</v>
      </c>
      <c r="K2729" s="22">
        <v>28887.77</v>
      </c>
      <c r="M2729" s="22">
        <v>17839.919999999998</v>
      </c>
      <c r="N2729" s="22">
        <v>11047.85</v>
      </c>
      <c r="W2729" s="42"/>
      <c r="X2729" s="3"/>
      <c r="Y2729" s="3"/>
      <c r="Z2729" s="3"/>
      <c r="AB2729" s="4"/>
      <c r="AC2729" s="4"/>
      <c r="AD2729" s="4"/>
      <c r="AE2729" s="3"/>
      <c r="AF2729" s="4"/>
      <c r="AG2729" s="4"/>
      <c r="AH2729" s="4"/>
    </row>
    <row r="2730" spans="1:34">
      <c r="A2730" s="16" t="s">
        <v>5565</v>
      </c>
      <c r="W2730" s="42"/>
      <c r="X2730" s="3"/>
      <c r="Y2730" s="3"/>
      <c r="Z2730" s="3"/>
      <c r="AB2730" s="4"/>
      <c r="AC2730" s="4"/>
      <c r="AD2730" s="4"/>
      <c r="AE2730" s="3"/>
      <c r="AF2730" s="4"/>
      <c r="AG2730" s="4"/>
      <c r="AH2730" s="4"/>
    </row>
    <row r="2731" spans="1:34">
      <c r="A2731" s="16" t="s">
        <v>73</v>
      </c>
      <c r="W2731" s="42"/>
      <c r="X2731" s="3"/>
      <c r="Y2731" s="3"/>
      <c r="Z2731" s="3"/>
      <c r="AB2731" s="4"/>
      <c r="AC2731" s="4"/>
      <c r="AD2731" s="4"/>
      <c r="AE2731" s="3"/>
      <c r="AF2731" s="4"/>
      <c r="AG2731" s="4"/>
      <c r="AH2731" s="4"/>
    </row>
    <row r="2732" spans="1:34">
      <c r="A2732" s="16" t="s">
        <v>5566</v>
      </c>
      <c r="W2732" s="42"/>
      <c r="X2732" s="3"/>
      <c r="Y2732" s="3"/>
      <c r="Z2732" s="3"/>
      <c r="AB2732" s="4"/>
      <c r="AC2732" s="4"/>
      <c r="AD2732" s="4"/>
      <c r="AE2732" s="3"/>
      <c r="AF2732" s="4"/>
      <c r="AG2732" s="4"/>
      <c r="AH2732" s="4"/>
    </row>
    <row r="2733" spans="1:34">
      <c r="A2733" s="16" t="s">
        <v>5567</v>
      </c>
      <c r="B2733" s="16" t="s">
        <v>5568</v>
      </c>
      <c r="C2733" s="16" t="s">
        <v>5569</v>
      </c>
      <c r="D2733" s="19">
        <v>31412</v>
      </c>
      <c r="E2733" s="16" t="s">
        <v>111</v>
      </c>
      <c r="F2733" s="20">
        <v>1</v>
      </c>
      <c r="G2733" s="20">
        <v>0</v>
      </c>
      <c r="H2733" s="20">
        <v>0</v>
      </c>
      <c r="I2733" s="20">
        <v>0</v>
      </c>
      <c r="J2733" s="21">
        <f t="shared" ref="J2733:J2749" si="778">(H2733*12)+I2733</f>
        <v>0</v>
      </c>
      <c r="K2733" s="22">
        <v>348</v>
      </c>
      <c r="L2733" s="19">
        <v>44804</v>
      </c>
      <c r="M2733" s="22">
        <v>348</v>
      </c>
      <c r="N2733" s="22">
        <v>0</v>
      </c>
      <c r="O2733" s="22">
        <f t="shared" ref="O2733:O2749" si="779">+N2733+P2733</f>
        <v>0</v>
      </c>
      <c r="P2733" s="22">
        <v>0</v>
      </c>
      <c r="Q2733" s="22">
        <f t="shared" ref="Q2733:Q2749" si="780">+P2733/8</f>
        <v>0</v>
      </c>
      <c r="R2733" s="22">
        <f t="shared" ref="R2733:R2749" si="781">+Q2733*4</f>
        <v>0</v>
      </c>
      <c r="S2733" s="22">
        <f t="shared" ref="S2733:S2749" si="782">+O2733-P2733-R2733</f>
        <v>0</v>
      </c>
      <c r="U2733" s="22">
        <v>0</v>
      </c>
      <c r="V2733" s="23">
        <v>1</v>
      </c>
      <c r="W2733" s="41">
        <v>1</v>
      </c>
      <c r="X2733" s="23">
        <f t="shared" ref="X2733:X2749" si="783">+V2733-W2733</f>
        <v>0</v>
      </c>
      <c r="Y2733" s="24">
        <f t="shared" ref="Y2733:Y2749" si="784">+X2733*12</f>
        <v>0</v>
      </c>
      <c r="Z2733" s="24">
        <v>0</v>
      </c>
      <c r="AA2733" s="22">
        <v>0</v>
      </c>
      <c r="AB2733" s="22">
        <f t="shared" ref="AB2733:AB2749" si="785">+AA2733*12</f>
        <v>0</v>
      </c>
      <c r="AC2733" s="22">
        <f t="shared" ref="AC2733:AC2749" si="786">+U2733-AB2733</f>
        <v>0</v>
      </c>
      <c r="AD2733" s="22">
        <f t="shared" ref="AD2733:AD2749" si="787">+AC2733-S2733</f>
        <v>0</v>
      </c>
      <c r="AE2733" s="24"/>
      <c r="AF2733" s="4">
        <v>0</v>
      </c>
      <c r="AG2733" s="4">
        <v>0</v>
      </c>
      <c r="AH2733" s="4">
        <f t="shared" ref="AH2733:AH2749" si="788">+AF2733+AG2733</f>
        <v>0</v>
      </c>
    </row>
    <row r="2734" spans="1:34">
      <c r="A2734" s="16" t="s">
        <v>5570</v>
      </c>
      <c r="B2734" s="16" t="s">
        <v>5571</v>
      </c>
      <c r="C2734" s="16" t="s">
        <v>5572</v>
      </c>
      <c r="D2734" s="19">
        <v>38808</v>
      </c>
      <c r="E2734" s="16" t="s">
        <v>111</v>
      </c>
      <c r="F2734" s="20">
        <v>10</v>
      </c>
      <c r="G2734" s="20">
        <v>0</v>
      </c>
      <c r="H2734" s="20">
        <v>0</v>
      </c>
      <c r="I2734" s="20">
        <v>0</v>
      </c>
      <c r="J2734" s="21">
        <f t="shared" si="778"/>
        <v>0</v>
      </c>
      <c r="K2734" s="22">
        <v>389.17</v>
      </c>
      <c r="L2734" s="19">
        <v>44804</v>
      </c>
      <c r="M2734" s="22">
        <v>389.17</v>
      </c>
      <c r="N2734" s="22">
        <v>0</v>
      </c>
      <c r="O2734" s="22">
        <f t="shared" si="779"/>
        <v>0</v>
      </c>
      <c r="P2734" s="22">
        <v>0</v>
      </c>
      <c r="Q2734" s="22">
        <f t="shared" si="780"/>
        <v>0</v>
      </c>
      <c r="R2734" s="22">
        <f t="shared" si="781"/>
        <v>0</v>
      </c>
      <c r="S2734" s="22">
        <f t="shared" si="782"/>
        <v>0</v>
      </c>
      <c r="U2734" s="22">
        <v>0</v>
      </c>
      <c r="V2734" s="23">
        <v>10</v>
      </c>
      <c r="W2734" s="41">
        <v>10</v>
      </c>
      <c r="X2734" s="23">
        <f t="shared" si="783"/>
        <v>0</v>
      </c>
      <c r="Y2734" s="24">
        <f t="shared" si="784"/>
        <v>0</v>
      </c>
      <c r="Z2734" s="24">
        <v>0</v>
      </c>
      <c r="AA2734" s="22">
        <v>0</v>
      </c>
      <c r="AB2734" s="22">
        <f t="shared" si="785"/>
        <v>0</v>
      </c>
      <c r="AC2734" s="22">
        <f t="shared" si="786"/>
        <v>0</v>
      </c>
      <c r="AD2734" s="22">
        <f t="shared" si="787"/>
        <v>0</v>
      </c>
      <c r="AE2734" s="24"/>
      <c r="AF2734" s="4">
        <v>0</v>
      </c>
      <c r="AG2734" s="4">
        <v>0</v>
      </c>
      <c r="AH2734" s="4">
        <f t="shared" si="788"/>
        <v>0</v>
      </c>
    </row>
    <row r="2735" spans="1:34">
      <c r="A2735" s="16" t="s">
        <v>5573</v>
      </c>
      <c r="B2735" s="16" t="s">
        <v>5574</v>
      </c>
      <c r="C2735" s="16" t="s">
        <v>5575</v>
      </c>
      <c r="D2735" s="19">
        <v>40360</v>
      </c>
      <c r="E2735" s="16" t="s">
        <v>111</v>
      </c>
      <c r="F2735" s="20">
        <v>10</v>
      </c>
      <c r="G2735" s="20">
        <v>0</v>
      </c>
      <c r="H2735" s="20">
        <v>0</v>
      </c>
      <c r="I2735" s="20">
        <v>0</v>
      </c>
      <c r="J2735" s="21">
        <f t="shared" si="778"/>
        <v>0</v>
      </c>
      <c r="K2735" s="22">
        <v>5.0999999999999996</v>
      </c>
      <c r="L2735" s="19">
        <v>44804</v>
      </c>
      <c r="M2735" s="22">
        <v>5.0999999999999996</v>
      </c>
      <c r="N2735" s="22">
        <v>0</v>
      </c>
      <c r="O2735" s="22">
        <f t="shared" si="779"/>
        <v>0</v>
      </c>
      <c r="P2735" s="22">
        <v>0</v>
      </c>
      <c r="Q2735" s="22">
        <f t="shared" si="780"/>
        <v>0</v>
      </c>
      <c r="R2735" s="22">
        <f t="shared" si="781"/>
        <v>0</v>
      </c>
      <c r="S2735" s="22">
        <f t="shared" si="782"/>
        <v>0</v>
      </c>
      <c r="U2735" s="22">
        <v>0</v>
      </c>
      <c r="V2735" s="23">
        <v>10</v>
      </c>
      <c r="W2735" s="41">
        <v>10</v>
      </c>
      <c r="X2735" s="23">
        <f t="shared" si="783"/>
        <v>0</v>
      </c>
      <c r="Y2735" s="24">
        <f t="shared" si="784"/>
        <v>0</v>
      </c>
      <c r="Z2735" s="24">
        <v>0</v>
      </c>
      <c r="AA2735" s="22">
        <v>0</v>
      </c>
      <c r="AB2735" s="22">
        <f t="shared" si="785"/>
        <v>0</v>
      </c>
      <c r="AC2735" s="22">
        <f t="shared" si="786"/>
        <v>0</v>
      </c>
      <c r="AD2735" s="22">
        <f t="shared" si="787"/>
        <v>0</v>
      </c>
      <c r="AE2735" s="24"/>
      <c r="AF2735" s="4">
        <v>0</v>
      </c>
      <c r="AG2735" s="4">
        <v>0</v>
      </c>
      <c r="AH2735" s="4">
        <f t="shared" si="788"/>
        <v>0</v>
      </c>
    </row>
    <row r="2736" spans="1:34">
      <c r="A2736" s="16" t="s">
        <v>5576</v>
      </c>
      <c r="B2736" s="16" t="s">
        <v>5577</v>
      </c>
      <c r="C2736" s="16" t="s">
        <v>5578</v>
      </c>
      <c r="D2736" s="19">
        <v>40452</v>
      </c>
      <c r="E2736" s="16" t="s">
        <v>111</v>
      </c>
      <c r="F2736" s="20">
        <v>10</v>
      </c>
      <c r="G2736" s="20">
        <v>0</v>
      </c>
      <c r="H2736" s="20">
        <v>0</v>
      </c>
      <c r="I2736" s="20">
        <v>0</v>
      </c>
      <c r="J2736" s="21">
        <f t="shared" si="778"/>
        <v>0</v>
      </c>
      <c r="K2736" s="22">
        <v>2089.25</v>
      </c>
      <c r="L2736" s="19">
        <v>44804</v>
      </c>
      <c r="M2736" s="22">
        <v>2089.25</v>
      </c>
      <c r="N2736" s="22">
        <v>0</v>
      </c>
      <c r="O2736" s="22">
        <f t="shared" si="779"/>
        <v>0</v>
      </c>
      <c r="P2736" s="22">
        <v>0</v>
      </c>
      <c r="Q2736" s="22">
        <f t="shared" si="780"/>
        <v>0</v>
      </c>
      <c r="R2736" s="22">
        <f t="shared" si="781"/>
        <v>0</v>
      </c>
      <c r="S2736" s="22">
        <f t="shared" si="782"/>
        <v>0</v>
      </c>
      <c r="U2736" s="22">
        <v>0</v>
      </c>
      <c r="V2736" s="23">
        <v>10</v>
      </c>
      <c r="W2736" s="41">
        <v>10</v>
      </c>
      <c r="X2736" s="23">
        <f t="shared" si="783"/>
        <v>0</v>
      </c>
      <c r="Y2736" s="24">
        <f t="shared" si="784"/>
        <v>0</v>
      </c>
      <c r="Z2736" s="24">
        <v>0</v>
      </c>
      <c r="AA2736" s="22">
        <v>0</v>
      </c>
      <c r="AB2736" s="22">
        <f t="shared" si="785"/>
        <v>0</v>
      </c>
      <c r="AC2736" s="22">
        <f t="shared" si="786"/>
        <v>0</v>
      </c>
      <c r="AD2736" s="22">
        <f t="shared" si="787"/>
        <v>0</v>
      </c>
      <c r="AE2736" s="24"/>
      <c r="AF2736" s="4">
        <v>0</v>
      </c>
      <c r="AG2736" s="4">
        <v>0</v>
      </c>
      <c r="AH2736" s="4">
        <f t="shared" si="788"/>
        <v>0</v>
      </c>
    </row>
    <row r="2737" spans="1:34">
      <c r="A2737" s="16" t="s">
        <v>5579</v>
      </c>
      <c r="B2737" s="16" t="s">
        <v>5580</v>
      </c>
      <c r="C2737" s="16" t="s">
        <v>5581</v>
      </c>
      <c r="D2737" s="19">
        <v>40909</v>
      </c>
      <c r="E2737" s="16" t="s">
        <v>111</v>
      </c>
      <c r="F2737" s="20">
        <v>10</v>
      </c>
      <c r="G2737" s="20">
        <v>0</v>
      </c>
      <c r="H2737" s="20">
        <v>0</v>
      </c>
      <c r="I2737" s="20">
        <v>0</v>
      </c>
      <c r="J2737" s="21">
        <f t="shared" si="778"/>
        <v>0</v>
      </c>
      <c r="K2737" s="22">
        <v>1022.5</v>
      </c>
      <c r="L2737" s="19">
        <v>44804</v>
      </c>
      <c r="M2737" s="22">
        <v>1022.5</v>
      </c>
      <c r="N2737" s="22">
        <v>0</v>
      </c>
      <c r="O2737" s="22">
        <f t="shared" si="779"/>
        <v>0</v>
      </c>
      <c r="P2737" s="22">
        <v>0</v>
      </c>
      <c r="Q2737" s="22">
        <f t="shared" si="780"/>
        <v>0</v>
      </c>
      <c r="R2737" s="22">
        <f t="shared" si="781"/>
        <v>0</v>
      </c>
      <c r="S2737" s="22">
        <f t="shared" si="782"/>
        <v>0</v>
      </c>
      <c r="U2737" s="22">
        <v>0</v>
      </c>
      <c r="V2737" s="23">
        <v>10</v>
      </c>
      <c r="W2737" s="41">
        <v>10</v>
      </c>
      <c r="X2737" s="23">
        <f t="shared" si="783"/>
        <v>0</v>
      </c>
      <c r="Y2737" s="24">
        <f t="shared" si="784"/>
        <v>0</v>
      </c>
      <c r="Z2737" s="24">
        <v>0</v>
      </c>
      <c r="AA2737" s="22">
        <v>0</v>
      </c>
      <c r="AB2737" s="22">
        <f t="shared" si="785"/>
        <v>0</v>
      </c>
      <c r="AC2737" s="22">
        <f t="shared" si="786"/>
        <v>0</v>
      </c>
      <c r="AD2737" s="22">
        <f t="shared" si="787"/>
        <v>0</v>
      </c>
      <c r="AE2737" s="24"/>
      <c r="AF2737" s="4">
        <v>0</v>
      </c>
      <c r="AG2737" s="4">
        <v>0</v>
      </c>
      <c r="AH2737" s="4">
        <f t="shared" si="788"/>
        <v>0</v>
      </c>
    </row>
    <row r="2738" spans="1:34">
      <c r="A2738" s="16" t="s">
        <v>5582</v>
      </c>
      <c r="B2738" s="16" t="s">
        <v>5583</v>
      </c>
      <c r="C2738" s="16" t="s">
        <v>5584</v>
      </c>
      <c r="D2738" s="19">
        <v>41091</v>
      </c>
      <c r="E2738" s="16" t="s">
        <v>111</v>
      </c>
      <c r="F2738" s="20">
        <v>10</v>
      </c>
      <c r="G2738" s="20">
        <v>0</v>
      </c>
      <c r="H2738" s="20">
        <v>0</v>
      </c>
      <c r="I2738" s="20">
        <v>0</v>
      </c>
      <c r="J2738" s="21">
        <f t="shared" si="778"/>
        <v>0</v>
      </c>
      <c r="K2738" s="22">
        <v>308.62</v>
      </c>
      <c r="L2738" s="19">
        <v>44804</v>
      </c>
      <c r="M2738" s="22">
        <v>308.62</v>
      </c>
      <c r="N2738" s="22">
        <v>0</v>
      </c>
      <c r="O2738" s="22">
        <f t="shared" si="779"/>
        <v>15.45</v>
      </c>
      <c r="P2738" s="22">
        <v>15.45</v>
      </c>
      <c r="Q2738" s="22">
        <f t="shared" si="780"/>
        <v>1.9312499999999999</v>
      </c>
      <c r="R2738" s="22">
        <f>+Q2738*0</f>
        <v>0</v>
      </c>
      <c r="S2738" s="22">
        <f t="shared" si="782"/>
        <v>0</v>
      </c>
      <c r="U2738" s="22">
        <v>15.45</v>
      </c>
      <c r="V2738" s="23">
        <v>10</v>
      </c>
      <c r="W2738" s="41">
        <v>10</v>
      </c>
      <c r="X2738" s="23">
        <f t="shared" si="783"/>
        <v>0</v>
      </c>
      <c r="Y2738" s="24">
        <f t="shared" si="784"/>
        <v>0</v>
      </c>
      <c r="Z2738" s="24">
        <f t="shared" ref="Z2738:Z2749" si="789">+J2738+Y2738+8</f>
        <v>8</v>
      </c>
      <c r="AA2738" s="22">
        <f t="shared" ref="AA2738:AA2748" si="790">+U2738/Z2738</f>
        <v>1.9312499999999999</v>
      </c>
      <c r="AB2738" s="22">
        <f>+AA2738*8</f>
        <v>15.45</v>
      </c>
      <c r="AC2738" s="22">
        <f t="shared" si="786"/>
        <v>0</v>
      </c>
      <c r="AD2738" s="22">
        <f t="shared" si="787"/>
        <v>0</v>
      </c>
      <c r="AE2738" s="24"/>
      <c r="AF2738" s="4">
        <v>15.45</v>
      </c>
      <c r="AG2738" s="4">
        <v>0</v>
      </c>
      <c r="AH2738" s="4">
        <f t="shared" si="788"/>
        <v>15.45</v>
      </c>
    </row>
    <row r="2739" spans="1:34">
      <c r="A2739" s="16" t="s">
        <v>5585</v>
      </c>
      <c r="B2739" s="16" t="s">
        <v>5586</v>
      </c>
      <c r="C2739" s="16" t="s">
        <v>5587</v>
      </c>
      <c r="D2739" s="19">
        <v>41183</v>
      </c>
      <c r="E2739" s="16" t="s">
        <v>111</v>
      </c>
      <c r="F2739" s="20">
        <v>10</v>
      </c>
      <c r="G2739" s="20">
        <v>0</v>
      </c>
      <c r="H2739" s="20">
        <v>0</v>
      </c>
      <c r="I2739" s="20">
        <v>1</v>
      </c>
      <c r="J2739" s="21">
        <f t="shared" si="778"/>
        <v>1</v>
      </c>
      <c r="K2739" s="22">
        <v>2898</v>
      </c>
      <c r="L2739" s="19">
        <v>44804</v>
      </c>
      <c r="M2739" s="22">
        <v>2873.85</v>
      </c>
      <c r="N2739" s="22">
        <v>24.15</v>
      </c>
      <c r="O2739" s="22">
        <f t="shared" si="779"/>
        <v>217.35</v>
      </c>
      <c r="P2739" s="22">
        <v>193.2</v>
      </c>
      <c r="Q2739" s="22">
        <f t="shared" si="780"/>
        <v>24.15</v>
      </c>
      <c r="R2739" s="22">
        <f>+Q2739*1</f>
        <v>24.15</v>
      </c>
      <c r="S2739" s="22">
        <f t="shared" si="782"/>
        <v>0</v>
      </c>
      <c r="U2739" s="22">
        <v>217.35</v>
      </c>
      <c r="V2739" s="23">
        <v>10</v>
      </c>
      <c r="W2739" s="41">
        <v>10</v>
      </c>
      <c r="X2739" s="23">
        <f t="shared" si="783"/>
        <v>0</v>
      </c>
      <c r="Y2739" s="24">
        <f t="shared" si="784"/>
        <v>0</v>
      </c>
      <c r="Z2739" s="24">
        <f t="shared" si="789"/>
        <v>9</v>
      </c>
      <c r="AA2739" s="22">
        <f t="shared" si="790"/>
        <v>24.15</v>
      </c>
      <c r="AB2739" s="22">
        <f>+AA2739*9</f>
        <v>217.35</v>
      </c>
      <c r="AC2739" s="22">
        <f t="shared" si="786"/>
        <v>0</v>
      </c>
      <c r="AD2739" s="22">
        <f t="shared" si="787"/>
        <v>0</v>
      </c>
      <c r="AE2739" s="24"/>
      <c r="AF2739" s="4">
        <v>217.35</v>
      </c>
      <c r="AG2739" s="4">
        <v>0</v>
      </c>
      <c r="AH2739" s="4">
        <f t="shared" si="788"/>
        <v>217.35</v>
      </c>
    </row>
    <row r="2740" spans="1:34">
      <c r="A2740" s="16" t="s">
        <v>5588</v>
      </c>
      <c r="B2740" s="16" t="s">
        <v>5589</v>
      </c>
      <c r="C2740" s="16" t="s">
        <v>5590</v>
      </c>
      <c r="D2740" s="19">
        <v>41640</v>
      </c>
      <c r="E2740" s="16" t="s">
        <v>111</v>
      </c>
      <c r="F2740" s="20">
        <v>10</v>
      </c>
      <c r="G2740" s="20">
        <v>0</v>
      </c>
      <c r="H2740" s="20">
        <v>1</v>
      </c>
      <c r="I2740" s="20">
        <v>4</v>
      </c>
      <c r="J2740" s="21">
        <f t="shared" si="778"/>
        <v>16</v>
      </c>
      <c r="K2740" s="22">
        <v>697.41</v>
      </c>
      <c r="L2740" s="19">
        <v>44804</v>
      </c>
      <c r="M2740" s="22">
        <v>604.41</v>
      </c>
      <c r="N2740" s="22">
        <v>93</v>
      </c>
      <c r="O2740" s="22">
        <f t="shared" si="779"/>
        <v>139.49</v>
      </c>
      <c r="P2740" s="22">
        <v>46.49</v>
      </c>
      <c r="Q2740" s="22">
        <f t="shared" si="780"/>
        <v>5.8112500000000002</v>
      </c>
      <c r="R2740" s="22">
        <f t="shared" si="781"/>
        <v>23.245000000000001</v>
      </c>
      <c r="S2740" s="22">
        <f t="shared" si="782"/>
        <v>69.754999999999995</v>
      </c>
      <c r="U2740" s="22">
        <v>139.49</v>
      </c>
      <c r="V2740" s="23">
        <v>10</v>
      </c>
      <c r="W2740" s="41">
        <v>10</v>
      </c>
      <c r="X2740" s="23">
        <f t="shared" si="783"/>
        <v>0</v>
      </c>
      <c r="Y2740" s="24">
        <f t="shared" si="784"/>
        <v>0</v>
      </c>
      <c r="Z2740" s="24">
        <f t="shared" si="789"/>
        <v>24</v>
      </c>
      <c r="AA2740" s="22">
        <f t="shared" si="790"/>
        <v>5.8120833333333337</v>
      </c>
      <c r="AB2740" s="22">
        <f t="shared" si="785"/>
        <v>69.745000000000005</v>
      </c>
      <c r="AC2740" s="22">
        <f t="shared" si="786"/>
        <v>69.745000000000005</v>
      </c>
      <c r="AD2740" s="22">
        <f t="shared" si="787"/>
        <v>-9.9999999999909051E-3</v>
      </c>
      <c r="AE2740" s="24"/>
      <c r="AF2740" s="4">
        <v>69.745000000000005</v>
      </c>
      <c r="AG2740" s="4">
        <v>0</v>
      </c>
      <c r="AH2740" s="4">
        <f t="shared" si="788"/>
        <v>69.745000000000005</v>
      </c>
    </row>
    <row r="2741" spans="1:34">
      <c r="A2741" s="16" t="s">
        <v>5591</v>
      </c>
      <c r="B2741" s="16" t="s">
        <v>5589</v>
      </c>
      <c r="C2741" s="16" t="s">
        <v>5592</v>
      </c>
      <c r="D2741" s="19">
        <v>41821</v>
      </c>
      <c r="E2741" s="16" t="s">
        <v>111</v>
      </c>
      <c r="F2741" s="20">
        <v>10</v>
      </c>
      <c r="G2741" s="20">
        <v>0</v>
      </c>
      <c r="H2741" s="20">
        <v>1</v>
      </c>
      <c r="I2741" s="20">
        <v>10</v>
      </c>
      <c r="J2741" s="21">
        <f t="shared" si="778"/>
        <v>22</v>
      </c>
      <c r="K2741" s="22">
        <v>6480.05</v>
      </c>
      <c r="L2741" s="19">
        <v>44804</v>
      </c>
      <c r="M2741" s="22">
        <v>5292.07</v>
      </c>
      <c r="N2741" s="22">
        <v>1187.98</v>
      </c>
      <c r="O2741" s="22">
        <f t="shared" si="779"/>
        <v>1619.98</v>
      </c>
      <c r="P2741" s="22">
        <v>432</v>
      </c>
      <c r="Q2741" s="22">
        <f t="shared" si="780"/>
        <v>54</v>
      </c>
      <c r="R2741" s="22">
        <f t="shared" si="781"/>
        <v>216</v>
      </c>
      <c r="S2741" s="22">
        <f t="shared" si="782"/>
        <v>971.98</v>
      </c>
      <c r="U2741" s="22">
        <v>1619.98</v>
      </c>
      <c r="V2741" s="23">
        <v>10</v>
      </c>
      <c r="W2741" s="41">
        <v>10</v>
      </c>
      <c r="X2741" s="23">
        <f t="shared" si="783"/>
        <v>0</v>
      </c>
      <c r="Y2741" s="24">
        <f t="shared" si="784"/>
        <v>0</v>
      </c>
      <c r="Z2741" s="24">
        <f t="shared" si="789"/>
        <v>30</v>
      </c>
      <c r="AA2741" s="22">
        <f t="shared" si="790"/>
        <v>53.999333333333333</v>
      </c>
      <c r="AB2741" s="22">
        <f t="shared" si="785"/>
        <v>647.99199999999996</v>
      </c>
      <c r="AC2741" s="22">
        <f t="shared" si="786"/>
        <v>971.98800000000006</v>
      </c>
      <c r="AD2741" s="22">
        <f t="shared" si="787"/>
        <v>8.0000000000381988E-3</v>
      </c>
      <c r="AE2741" s="24"/>
      <c r="AF2741" s="4">
        <v>647.99199999999996</v>
      </c>
      <c r="AG2741" s="4">
        <v>0</v>
      </c>
      <c r="AH2741" s="4">
        <f t="shared" si="788"/>
        <v>647.99199999999996</v>
      </c>
    </row>
    <row r="2742" spans="1:34">
      <c r="A2742" s="16" t="s">
        <v>5593</v>
      </c>
      <c r="B2742" s="16" t="s">
        <v>5589</v>
      </c>
      <c r="C2742" s="16" t="s">
        <v>5594</v>
      </c>
      <c r="D2742" s="19">
        <v>42186</v>
      </c>
      <c r="E2742" s="16" t="s">
        <v>111</v>
      </c>
      <c r="F2742" s="20">
        <v>10</v>
      </c>
      <c r="G2742" s="20">
        <v>0</v>
      </c>
      <c r="H2742" s="20">
        <v>2</v>
      </c>
      <c r="I2742" s="20">
        <v>10</v>
      </c>
      <c r="J2742" s="21">
        <f t="shared" si="778"/>
        <v>34</v>
      </c>
      <c r="K2742" s="22">
        <v>14447.05</v>
      </c>
      <c r="L2742" s="19">
        <v>44804</v>
      </c>
      <c r="M2742" s="22">
        <v>10353.75</v>
      </c>
      <c r="N2742" s="22">
        <v>4093.3</v>
      </c>
      <c r="O2742" s="22">
        <f t="shared" si="779"/>
        <v>5056.4400000000005</v>
      </c>
      <c r="P2742" s="22">
        <v>963.14</v>
      </c>
      <c r="Q2742" s="22">
        <f t="shared" si="780"/>
        <v>120.3925</v>
      </c>
      <c r="R2742" s="22">
        <f t="shared" si="781"/>
        <v>481.57</v>
      </c>
      <c r="S2742" s="22">
        <f t="shared" si="782"/>
        <v>3611.7300000000005</v>
      </c>
      <c r="U2742" s="22">
        <v>5056.4400000000005</v>
      </c>
      <c r="V2742" s="23">
        <v>10</v>
      </c>
      <c r="W2742" s="41">
        <v>10</v>
      </c>
      <c r="X2742" s="23">
        <f t="shared" si="783"/>
        <v>0</v>
      </c>
      <c r="Y2742" s="24">
        <f t="shared" si="784"/>
        <v>0</v>
      </c>
      <c r="Z2742" s="24">
        <f t="shared" si="789"/>
        <v>42</v>
      </c>
      <c r="AA2742" s="22">
        <f t="shared" si="790"/>
        <v>120.39142857142858</v>
      </c>
      <c r="AB2742" s="22">
        <f t="shared" si="785"/>
        <v>1444.6971428571428</v>
      </c>
      <c r="AC2742" s="22">
        <f t="shared" si="786"/>
        <v>3611.7428571428577</v>
      </c>
      <c r="AD2742" s="22">
        <f t="shared" si="787"/>
        <v>1.285714285722861E-2</v>
      </c>
      <c r="AE2742" s="24"/>
      <c r="AF2742" s="4">
        <v>1444.6971428571428</v>
      </c>
      <c r="AG2742" s="4">
        <v>0</v>
      </c>
      <c r="AH2742" s="4">
        <f t="shared" si="788"/>
        <v>1444.6971428571428</v>
      </c>
    </row>
    <row r="2743" spans="1:34">
      <c r="A2743" s="16" t="s">
        <v>5595</v>
      </c>
      <c r="B2743" s="16" t="s">
        <v>5589</v>
      </c>
      <c r="C2743" s="16" t="s">
        <v>5594</v>
      </c>
      <c r="D2743" s="19">
        <v>42401</v>
      </c>
      <c r="E2743" s="16" t="s">
        <v>111</v>
      </c>
      <c r="F2743" s="20">
        <v>10</v>
      </c>
      <c r="G2743" s="20">
        <v>0</v>
      </c>
      <c r="H2743" s="20">
        <v>3</v>
      </c>
      <c r="I2743" s="20">
        <v>5</v>
      </c>
      <c r="J2743" s="21">
        <f t="shared" si="778"/>
        <v>41</v>
      </c>
      <c r="K2743" s="22">
        <v>175.55</v>
      </c>
      <c r="L2743" s="19">
        <v>44804</v>
      </c>
      <c r="M2743" s="22">
        <v>115.59</v>
      </c>
      <c r="N2743" s="22">
        <v>59.96</v>
      </c>
      <c r="O2743" s="22">
        <f t="shared" si="779"/>
        <v>71.66</v>
      </c>
      <c r="P2743" s="22">
        <v>11.7</v>
      </c>
      <c r="Q2743" s="22">
        <f t="shared" si="780"/>
        <v>1.4624999999999999</v>
      </c>
      <c r="R2743" s="22">
        <f t="shared" si="781"/>
        <v>5.85</v>
      </c>
      <c r="S2743" s="22">
        <f t="shared" si="782"/>
        <v>54.109999999999992</v>
      </c>
      <c r="U2743" s="22">
        <v>71.66</v>
      </c>
      <c r="V2743" s="23">
        <v>10</v>
      </c>
      <c r="W2743" s="41">
        <v>10</v>
      </c>
      <c r="X2743" s="23">
        <f t="shared" si="783"/>
        <v>0</v>
      </c>
      <c r="Y2743" s="24">
        <f t="shared" si="784"/>
        <v>0</v>
      </c>
      <c r="Z2743" s="24">
        <f t="shared" si="789"/>
        <v>49</v>
      </c>
      <c r="AA2743" s="22">
        <f t="shared" si="790"/>
        <v>1.4624489795918367</v>
      </c>
      <c r="AB2743" s="22">
        <f t="shared" si="785"/>
        <v>17.549387755102039</v>
      </c>
      <c r="AC2743" s="22">
        <f t="shared" si="786"/>
        <v>54.110612244897958</v>
      </c>
      <c r="AD2743" s="22">
        <f t="shared" si="787"/>
        <v>6.1224489796529724E-4</v>
      </c>
      <c r="AE2743" s="24"/>
      <c r="AF2743" s="4">
        <v>17.549387755102039</v>
      </c>
      <c r="AG2743" s="4">
        <v>0</v>
      </c>
      <c r="AH2743" s="4">
        <f t="shared" si="788"/>
        <v>17.549387755102039</v>
      </c>
    </row>
    <row r="2744" spans="1:34">
      <c r="A2744" s="16" t="s">
        <v>5596</v>
      </c>
      <c r="B2744" s="16" t="s">
        <v>5589</v>
      </c>
      <c r="C2744" s="16" t="s">
        <v>5597</v>
      </c>
      <c r="D2744" s="19">
        <v>43101</v>
      </c>
      <c r="E2744" s="16" t="s">
        <v>111</v>
      </c>
      <c r="F2744" s="20">
        <v>10</v>
      </c>
      <c r="G2744" s="20">
        <v>0</v>
      </c>
      <c r="H2744" s="20">
        <v>5</v>
      </c>
      <c r="I2744" s="20">
        <v>4</v>
      </c>
      <c r="J2744" s="21">
        <f t="shared" si="778"/>
        <v>64</v>
      </c>
      <c r="K2744" s="22">
        <v>5326.99</v>
      </c>
      <c r="L2744" s="19">
        <v>44804</v>
      </c>
      <c r="M2744" s="22">
        <v>2485.9299999999998</v>
      </c>
      <c r="N2744" s="22">
        <v>2841.06</v>
      </c>
      <c r="O2744" s="22">
        <f t="shared" si="779"/>
        <v>3196.19</v>
      </c>
      <c r="P2744" s="22">
        <v>355.13</v>
      </c>
      <c r="Q2744" s="22">
        <f t="shared" si="780"/>
        <v>44.391249999999999</v>
      </c>
      <c r="R2744" s="22">
        <f t="shared" si="781"/>
        <v>177.565</v>
      </c>
      <c r="S2744" s="22">
        <f t="shared" si="782"/>
        <v>2663.4949999999999</v>
      </c>
      <c r="U2744" s="22">
        <v>3196.19</v>
      </c>
      <c r="V2744" s="23">
        <v>10</v>
      </c>
      <c r="W2744" s="41">
        <v>10</v>
      </c>
      <c r="X2744" s="23">
        <f t="shared" si="783"/>
        <v>0</v>
      </c>
      <c r="Y2744" s="24">
        <f t="shared" si="784"/>
        <v>0</v>
      </c>
      <c r="Z2744" s="24">
        <f t="shared" si="789"/>
        <v>72</v>
      </c>
      <c r="AA2744" s="22">
        <f t="shared" si="790"/>
        <v>44.391527777777782</v>
      </c>
      <c r="AB2744" s="22">
        <f t="shared" si="785"/>
        <v>532.69833333333338</v>
      </c>
      <c r="AC2744" s="22">
        <f t="shared" si="786"/>
        <v>2663.4916666666668</v>
      </c>
      <c r="AD2744" s="22">
        <f t="shared" si="787"/>
        <v>-3.333333333102928E-3</v>
      </c>
      <c r="AE2744" s="24"/>
      <c r="AF2744" s="4">
        <v>532.69833333333338</v>
      </c>
      <c r="AG2744" s="4">
        <v>0</v>
      </c>
      <c r="AH2744" s="4">
        <f t="shared" si="788"/>
        <v>532.69833333333338</v>
      </c>
    </row>
    <row r="2745" spans="1:34">
      <c r="A2745" s="16" t="s">
        <v>5598</v>
      </c>
      <c r="B2745" s="16" t="s">
        <v>5589</v>
      </c>
      <c r="C2745" s="16" t="s">
        <v>5594</v>
      </c>
      <c r="D2745" s="19">
        <v>43101</v>
      </c>
      <c r="E2745" s="16" t="s">
        <v>111</v>
      </c>
      <c r="F2745" s="20">
        <v>10</v>
      </c>
      <c r="G2745" s="20">
        <v>0</v>
      </c>
      <c r="H2745" s="20">
        <v>5</v>
      </c>
      <c r="I2745" s="20">
        <v>4</v>
      </c>
      <c r="J2745" s="21">
        <f t="shared" si="778"/>
        <v>64</v>
      </c>
      <c r="K2745" s="22">
        <v>210.02</v>
      </c>
      <c r="L2745" s="19">
        <v>44804</v>
      </c>
      <c r="M2745" s="22">
        <v>98</v>
      </c>
      <c r="N2745" s="22">
        <v>112.02</v>
      </c>
      <c r="O2745" s="22">
        <f t="shared" si="779"/>
        <v>126.02</v>
      </c>
      <c r="P2745" s="22">
        <v>14</v>
      </c>
      <c r="Q2745" s="22">
        <f t="shared" si="780"/>
        <v>1.75</v>
      </c>
      <c r="R2745" s="22">
        <f t="shared" si="781"/>
        <v>7</v>
      </c>
      <c r="S2745" s="22">
        <f t="shared" si="782"/>
        <v>105.02</v>
      </c>
      <c r="U2745" s="22">
        <v>126.02</v>
      </c>
      <c r="V2745" s="23">
        <v>10</v>
      </c>
      <c r="W2745" s="41">
        <v>10</v>
      </c>
      <c r="X2745" s="23">
        <f t="shared" si="783"/>
        <v>0</v>
      </c>
      <c r="Y2745" s="24">
        <f t="shared" si="784"/>
        <v>0</v>
      </c>
      <c r="Z2745" s="24">
        <f t="shared" si="789"/>
        <v>72</v>
      </c>
      <c r="AA2745" s="22">
        <f t="shared" si="790"/>
        <v>1.7502777777777778</v>
      </c>
      <c r="AB2745" s="22">
        <f t="shared" si="785"/>
        <v>21.003333333333334</v>
      </c>
      <c r="AC2745" s="22">
        <f t="shared" si="786"/>
        <v>105.01666666666667</v>
      </c>
      <c r="AD2745" s="22">
        <f t="shared" si="787"/>
        <v>-3.3333333333303017E-3</v>
      </c>
      <c r="AE2745" s="24"/>
      <c r="AF2745" s="4">
        <v>21.003333333333334</v>
      </c>
      <c r="AG2745" s="4">
        <v>0</v>
      </c>
      <c r="AH2745" s="4">
        <f t="shared" si="788"/>
        <v>21.003333333333334</v>
      </c>
    </row>
    <row r="2746" spans="1:34">
      <c r="A2746" s="16" t="s">
        <v>5599</v>
      </c>
      <c r="B2746" s="16" t="s">
        <v>5589</v>
      </c>
      <c r="C2746" s="16" t="s">
        <v>5600</v>
      </c>
      <c r="D2746" s="19">
        <v>43647</v>
      </c>
      <c r="E2746" s="16" t="s">
        <v>111</v>
      </c>
      <c r="F2746" s="20">
        <v>10</v>
      </c>
      <c r="G2746" s="20">
        <v>0</v>
      </c>
      <c r="H2746" s="20">
        <v>6</v>
      </c>
      <c r="I2746" s="20">
        <v>10</v>
      </c>
      <c r="J2746" s="21">
        <f t="shared" si="778"/>
        <v>82</v>
      </c>
      <c r="K2746" s="22">
        <v>1023.55</v>
      </c>
      <c r="L2746" s="19">
        <v>44804</v>
      </c>
      <c r="M2746" s="22">
        <v>324.14</v>
      </c>
      <c r="N2746" s="22">
        <v>699.41</v>
      </c>
      <c r="O2746" s="22">
        <f t="shared" si="779"/>
        <v>767.65</v>
      </c>
      <c r="P2746" s="22">
        <v>68.239999999999995</v>
      </c>
      <c r="Q2746" s="22">
        <f t="shared" si="780"/>
        <v>8.5299999999999994</v>
      </c>
      <c r="R2746" s="22">
        <f t="shared" si="781"/>
        <v>34.119999999999997</v>
      </c>
      <c r="S2746" s="22">
        <f t="shared" si="782"/>
        <v>665.29</v>
      </c>
      <c r="U2746" s="22">
        <v>767.65</v>
      </c>
      <c r="V2746" s="23">
        <v>10</v>
      </c>
      <c r="W2746" s="41">
        <v>10</v>
      </c>
      <c r="X2746" s="23">
        <f t="shared" si="783"/>
        <v>0</v>
      </c>
      <c r="Y2746" s="24">
        <f t="shared" si="784"/>
        <v>0</v>
      </c>
      <c r="Z2746" s="24">
        <f t="shared" si="789"/>
        <v>90</v>
      </c>
      <c r="AA2746" s="22">
        <f t="shared" si="790"/>
        <v>8.5294444444444437</v>
      </c>
      <c r="AB2746" s="22">
        <f t="shared" si="785"/>
        <v>102.35333333333332</v>
      </c>
      <c r="AC2746" s="22">
        <f t="shared" si="786"/>
        <v>665.29666666666662</v>
      </c>
      <c r="AD2746" s="22">
        <f t="shared" si="787"/>
        <v>6.6666666666606034E-3</v>
      </c>
      <c r="AE2746" s="24"/>
      <c r="AF2746" s="4">
        <v>102.35333333333332</v>
      </c>
      <c r="AG2746" s="4">
        <v>0</v>
      </c>
      <c r="AH2746" s="4">
        <f t="shared" si="788"/>
        <v>102.35333333333332</v>
      </c>
    </row>
    <row r="2747" spans="1:34">
      <c r="A2747" s="16" t="s">
        <v>5601</v>
      </c>
      <c r="B2747" s="16" t="s">
        <v>5589</v>
      </c>
      <c r="C2747" s="16" t="s">
        <v>5602</v>
      </c>
      <c r="D2747" s="19">
        <v>44197</v>
      </c>
      <c r="E2747" s="16" t="s">
        <v>111</v>
      </c>
      <c r="F2747" s="20">
        <v>10</v>
      </c>
      <c r="G2747" s="20">
        <v>0</v>
      </c>
      <c r="H2747" s="20">
        <v>8</v>
      </c>
      <c r="I2747" s="20">
        <v>4</v>
      </c>
      <c r="J2747" s="21">
        <f t="shared" si="778"/>
        <v>100</v>
      </c>
      <c r="K2747" s="22">
        <v>498.65</v>
      </c>
      <c r="L2747" s="19">
        <v>44804</v>
      </c>
      <c r="M2747" s="22">
        <v>83.11</v>
      </c>
      <c r="N2747" s="22">
        <v>415.54</v>
      </c>
      <c r="O2747" s="22">
        <f t="shared" si="779"/>
        <v>448.78000000000003</v>
      </c>
      <c r="P2747" s="22">
        <v>33.24</v>
      </c>
      <c r="Q2747" s="22">
        <f t="shared" si="780"/>
        <v>4.1550000000000002</v>
      </c>
      <c r="R2747" s="22">
        <f t="shared" si="781"/>
        <v>16.62</v>
      </c>
      <c r="S2747" s="22">
        <f t="shared" si="782"/>
        <v>398.92</v>
      </c>
      <c r="U2747" s="22">
        <v>448.78000000000003</v>
      </c>
      <c r="V2747" s="23">
        <v>10</v>
      </c>
      <c r="W2747" s="41">
        <v>10</v>
      </c>
      <c r="X2747" s="23">
        <f t="shared" si="783"/>
        <v>0</v>
      </c>
      <c r="Y2747" s="24">
        <f t="shared" si="784"/>
        <v>0</v>
      </c>
      <c r="Z2747" s="24">
        <f t="shared" si="789"/>
        <v>108</v>
      </c>
      <c r="AA2747" s="22">
        <f t="shared" si="790"/>
        <v>4.1553703703703704</v>
      </c>
      <c r="AB2747" s="22">
        <f t="shared" si="785"/>
        <v>49.864444444444445</v>
      </c>
      <c r="AC2747" s="22">
        <f t="shared" si="786"/>
        <v>398.91555555555556</v>
      </c>
      <c r="AD2747" s="22">
        <f t="shared" si="787"/>
        <v>-4.4444444444593501E-3</v>
      </c>
      <c r="AE2747" s="24"/>
      <c r="AF2747" s="4">
        <v>49.864444444444445</v>
      </c>
      <c r="AG2747" s="4">
        <v>0</v>
      </c>
      <c r="AH2747" s="4">
        <f t="shared" si="788"/>
        <v>49.864444444444445</v>
      </c>
    </row>
    <row r="2748" spans="1:34">
      <c r="A2748" s="16" t="s">
        <v>5603</v>
      </c>
      <c r="B2748" s="16" t="s">
        <v>5589</v>
      </c>
      <c r="C2748" s="16" t="s">
        <v>5604</v>
      </c>
      <c r="D2748" s="19">
        <v>44287</v>
      </c>
      <c r="E2748" s="16" t="s">
        <v>111</v>
      </c>
      <c r="F2748" s="20">
        <v>10</v>
      </c>
      <c r="G2748" s="20">
        <v>0</v>
      </c>
      <c r="H2748" s="20">
        <v>8</v>
      </c>
      <c r="I2748" s="20">
        <v>7</v>
      </c>
      <c r="J2748" s="21">
        <f t="shared" si="778"/>
        <v>103</v>
      </c>
      <c r="K2748" s="22">
        <v>1810.38</v>
      </c>
      <c r="L2748" s="19">
        <v>44804</v>
      </c>
      <c r="M2748" s="22">
        <v>256.47000000000003</v>
      </c>
      <c r="N2748" s="22">
        <v>1553.91</v>
      </c>
      <c r="O2748" s="22">
        <f t="shared" si="779"/>
        <v>1674.6000000000001</v>
      </c>
      <c r="P2748" s="22">
        <v>120.69</v>
      </c>
      <c r="Q2748" s="22">
        <f t="shared" si="780"/>
        <v>15.08625</v>
      </c>
      <c r="R2748" s="22">
        <f t="shared" si="781"/>
        <v>60.344999999999999</v>
      </c>
      <c r="S2748" s="22">
        <f t="shared" si="782"/>
        <v>1493.5650000000001</v>
      </c>
      <c r="U2748" s="22">
        <v>1674.6000000000001</v>
      </c>
      <c r="V2748" s="23">
        <v>10</v>
      </c>
      <c r="W2748" s="41">
        <v>10</v>
      </c>
      <c r="X2748" s="23">
        <f t="shared" si="783"/>
        <v>0</v>
      </c>
      <c r="Y2748" s="24">
        <f t="shared" si="784"/>
        <v>0</v>
      </c>
      <c r="Z2748" s="24">
        <f t="shared" si="789"/>
        <v>111</v>
      </c>
      <c r="AA2748" s="22">
        <f t="shared" si="790"/>
        <v>15.086486486486487</v>
      </c>
      <c r="AB2748" s="22">
        <f t="shared" si="785"/>
        <v>181.03783783783786</v>
      </c>
      <c r="AC2748" s="22">
        <f t="shared" si="786"/>
        <v>1493.5621621621622</v>
      </c>
      <c r="AD2748" s="22">
        <f t="shared" si="787"/>
        <v>-2.8378378378874913E-3</v>
      </c>
      <c r="AE2748" s="24"/>
      <c r="AF2748" s="4">
        <v>181.03783783783786</v>
      </c>
      <c r="AG2748" s="4">
        <v>0</v>
      </c>
      <c r="AH2748" s="4">
        <f t="shared" si="788"/>
        <v>181.03783783783786</v>
      </c>
    </row>
    <row r="2749" spans="1:34">
      <c r="A2749" s="16" t="s">
        <v>5605</v>
      </c>
      <c r="B2749" s="16" t="s">
        <v>5589</v>
      </c>
      <c r="C2749" s="16" t="s">
        <v>5606</v>
      </c>
      <c r="D2749" s="19">
        <v>44378</v>
      </c>
      <c r="E2749" s="16" t="s">
        <v>111</v>
      </c>
      <c r="F2749" s="20">
        <v>10</v>
      </c>
      <c r="G2749" s="20">
        <v>0</v>
      </c>
      <c r="H2749" s="20">
        <v>8</v>
      </c>
      <c r="I2749" s="20">
        <v>10</v>
      </c>
      <c r="J2749" s="21">
        <f t="shared" si="778"/>
        <v>106</v>
      </c>
      <c r="K2749" s="22">
        <v>3992.47</v>
      </c>
      <c r="L2749" s="19">
        <v>44804</v>
      </c>
      <c r="M2749" s="22">
        <v>465.78</v>
      </c>
      <c r="N2749" s="22">
        <v>3526.69</v>
      </c>
      <c r="O2749" s="22">
        <f t="shared" si="779"/>
        <v>3792.85</v>
      </c>
      <c r="P2749" s="22">
        <v>266.16000000000003</v>
      </c>
      <c r="Q2749" s="22">
        <f t="shared" si="780"/>
        <v>33.270000000000003</v>
      </c>
      <c r="R2749" s="22">
        <f t="shared" si="781"/>
        <v>133.08000000000001</v>
      </c>
      <c r="S2749" s="22">
        <f t="shared" si="782"/>
        <v>3393.61</v>
      </c>
      <c r="U2749" s="22">
        <v>3792.85</v>
      </c>
      <c r="V2749" s="23">
        <v>10</v>
      </c>
      <c r="W2749" s="41">
        <v>10</v>
      </c>
      <c r="X2749" s="23">
        <f t="shared" si="783"/>
        <v>0</v>
      </c>
      <c r="Y2749" s="24">
        <f t="shared" si="784"/>
        <v>0</v>
      </c>
      <c r="Z2749" s="24">
        <f t="shared" si="789"/>
        <v>114</v>
      </c>
      <c r="AA2749" s="22">
        <f>+U2749/Z2749</f>
        <v>33.270614035087718</v>
      </c>
      <c r="AB2749" s="22">
        <f t="shared" si="785"/>
        <v>399.24736842105261</v>
      </c>
      <c r="AC2749" s="22">
        <f t="shared" si="786"/>
        <v>3393.6026315789472</v>
      </c>
      <c r="AD2749" s="22">
        <f t="shared" si="787"/>
        <v>-7.3684210528881522E-3</v>
      </c>
      <c r="AE2749" s="24"/>
      <c r="AF2749" s="4">
        <v>399.24736842105261</v>
      </c>
      <c r="AG2749" s="4">
        <v>0</v>
      </c>
      <c r="AH2749" s="4">
        <f t="shared" si="788"/>
        <v>399.24736842105261</v>
      </c>
    </row>
    <row r="2750" spans="1:34">
      <c r="A2750" s="16" t="s">
        <v>5566</v>
      </c>
      <c r="K2750" s="35">
        <v>41722.76</v>
      </c>
      <c r="M2750" s="22">
        <v>27115.74</v>
      </c>
      <c r="N2750" s="22">
        <v>14607.02</v>
      </c>
      <c r="O2750" s="4">
        <f>SUM(O2733:O2749)</f>
        <v>17126.460000000003</v>
      </c>
      <c r="P2750" s="4">
        <f>SUM(P2733:P2749)</f>
        <v>2519.4399999999996</v>
      </c>
      <c r="Q2750" s="4">
        <f>SUM(Q2733:Q2749)</f>
        <v>314.92999999999995</v>
      </c>
      <c r="R2750" s="4">
        <f>SUM(R2733:R2749)</f>
        <v>1179.5449999999998</v>
      </c>
      <c r="S2750" s="36">
        <f>SUM(S2733:S2749)</f>
        <v>13427.475</v>
      </c>
      <c r="U2750" s="4">
        <v>17126.460000000003</v>
      </c>
      <c r="W2750" s="42"/>
      <c r="X2750" s="3"/>
      <c r="Y2750" s="3"/>
      <c r="Z2750" s="3"/>
      <c r="AA2750" s="4">
        <f>SUM(AA2733:AA2749)</f>
        <v>314.93026510963159</v>
      </c>
      <c r="AB2750" s="4">
        <f>SUM(AB2733:AB2749)</f>
        <v>3698.9881813155798</v>
      </c>
      <c r="AC2750" s="4">
        <f>SUM(AC2733:AC2749)</f>
        <v>13427.47181868442</v>
      </c>
      <c r="AD2750" s="4">
        <f>SUM(AD2733:AD2749)</f>
        <v>-3.1813155797664194E-3</v>
      </c>
      <c r="AE2750" s="3"/>
      <c r="AF2750" s="4">
        <f>SUM(AF2733:AF2749)+3</f>
        <v>3701.9881813155798</v>
      </c>
      <c r="AG2750" s="4">
        <f t="shared" ref="AG2750" si="791">SUM(AG2733:AG2749)</f>
        <v>0</v>
      </c>
      <c r="AH2750" s="4">
        <f>SUM(AH2733:AH2749)+3</f>
        <v>3701.9881813155798</v>
      </c>
    </row>
    <row r="2751" spans="1:34">
      <c r="A2751" s="16" t="s">
        <v>69</v>
      </c>
      <c r="K2751" s="22">
        <v>0</v>
      </c>
      <c r="M2751" s="22">
        <v>0</v>
      </c>
      <c r="N2751" s="22">
        <v>0</v>
      </c>
      <c r="W2751" s="42"/>
      <c r="X2751" s="3"/>
      <c r="Y2751" s="3"/>
      <c r="Z2751" s="3"/>
      <c r="AB2751" s="4"/>
      <c r="AC2751" s="4"/>
      <c r="AD2751" s="4"/>
      <c r="AE2751" s="3"/>
      <c r="AF2751" s="4"/>
      <c r="AG2751" s="4"/>
      <c r="AH2751" s="4"/>
    </row>
    <row r="2752" spans="1:34">
      <c r="A2752" s="16" t="s">
        <v>70</v>
      </c>
      <c r="W2752" s="42"/>
      <c r="X2752" s="3"/>
      <c r="Y2752" s="3"/>
      <c r="Z2752" s="3"/>
      <c r="AB2752" s="4"/>
      <c r="AC2752" s="4"/>
      <c r="AD2752" s="4"/>
      <c r="AE2752" s="3"/>
      <c r="AF2752" s="4"/>
      <c r="AG2752" s="4"/>
      <c r="AH2752" s="4"/>
    </row>
    <row r="2753" spans="1:34">
      <c r="A2753" s="16" t="s">
        <v>71</v>
      </c>
      <c r="K2753" s="22">
        <v>41722.76</v>
      </c>
      <c r="M2753" s="22">
        <v>27115.74</v>
      </c>
      <c r="N2753" s="22">
        <v>14607.02</v>
      </c>
      <c r="W2753" s="42"/>
      <c r="X2753" s="3"/>
      <c r="Y2753" s="3"/>
      <c r="Z2753" s="3"/>
      <c r="AB2753" s="4"/>
      <c r="AC2753" s="4"/>
      <c r="AD2753" s="4"/>
      <c r="AE2753" s="3"/>
      <c r="AF2753" s="4"/>
      <c r="AG2753" s="4"/>
      <c r="AH2753" s="4"/>
    </row>
    <row r="2754" spans="1:34">
      <c r="A2754" s="16" t="s">
        <v>5607</v>
      </c>
      <c r="W2754" s="42"/>
      <c r="X2754" s="3"/>
      <c r="Y2754" s="3"/>
      <c r="Z2754" s="3"/>
      <c r="AB2754" s="4"/>
      <c r="AC2754" s="4"/>
      <c r="AD2754" s="4"/>
      <c r="AE2754" s="3"/>
      <c r="AF2754" s="4"/>
      <c r="AG2754" s="4"/>
      <c r="AH2754" s="4"/>
    </row>
    <row r="2755" spans="1:34">
      <c r="A2755" s="16" t="s">
        <v>73</v>
      </c>
      <c r="W2755" s="42"/>
      <c r="X2755" s="3"/>
      <c r="Y2755" s="3"/>
      <c r="Z2755" s="3"/>
      <c r="AB2755" s="4"/>
      <c r="AC2755" s="4"/>
      <c r="AD2755" s="4"/>
      <c r="AE2755" s="3"/>
      <c r="AF2755" s="4"/>
      <c r="AG2755" s="4"/>
      <c r="AH2755" s="4"/>
    </row>
    <row r="2756" spans="1:34">
      <c r="A2756" s="16" t="s">
        <v>5608</v>
      </c>
      <c r="W2756" s="42"/>
      <c r="X2756" s="3"/>
      <c r="Y2756" s="3"/>
      <c r="Z2756" s="3"/>
      <c r="AB2756" s="4"/>
      <c r="AC2756" s="4"/>
      <c r="AD2756" s="4"/>
      <c r="AE2756" s="3"/>
      <c r="AF2756" s="4"/>
      <c r="AG2756" s="4"/>
      <c r="AH2756" s="4"/>
    </row>
    <row r="2757" spans="1:34">
      <c r="A2757" s="16" t="s">
        <v>5609</v>
      </c>
      <c r="B2757" s="16" t="s">
        <v>5610</v>
      </c>
      <c r="C2757" s="16" t="s">
        <v>5611</v>
      </c>
      <c r="D2757" s="19">
        <v>34880</v>
      </c>
      <c r="E2757" s="16" t="s">
        <v>111</v>
      </c>
      <c r="F2757" s="20">
        <v>10</v>
      </c>
      <c r="G2757" s="20">
        <v>0</v>
      </c>
      <c r="H2757" s="20">
        <v>0</v>
      </c>
      <c r="I2757" s="20">
        <v>0</v>
      </c>
      <c r="J2757" s="21">
        <f t="shared" ref="J2757:J2759" si="792">(H2757*12)+I2757</f>
        <v>0</v>
      </c>
      <c r="K2757" s="22">
        <v>1059.99</v>
      </c>
      <c r="L2757" s="19">
        <v>44804</v>
      </c>
      <c r="M2757" s="22">
        <v>1007</v>
      </c>
      <c r="N2757" s="22">
        <v>52.99</v>
      </c>
      <c r="O2757" s="22">
        <f>+N2757+P2757</f>
        <v>52.99</v>
      </c>
      <c r="P2757" s="22">
        <v>0</v>
      </c>
      <c r="Q2757" s="22">
        <f t="shared" ref="Q2757:Q2759" si="793">+P2757/8</f>
        <v>0</v>
      </c>
      <c r="R2757" s="22">
        <f t="shared" ref="R2757:R2759" si="794">+Q2757*4</f>
        <v>0</v>
      </c>
      <c r="S2757" s="22">
        <f t="shared" ref="S2757:S2759" si="795">+O2757-P2757-R2757</f>
        <v>52.99</v>
      </c>
      <c r="U2757" s="22">
        <v>52.99</v>
      </c>
      <c r="V2757" s="23">
        <v>10</v>
      </c>
      <c r="W2757" s="41">
        <v>10</v>
      </c>
      <c r="X2757" s="23">
        <f t="shared" ref="X2757:X2759" si="796">+V2757-W2757</f>
        <v>0</v>
      </c>
      <c r="Y2757" s="24">
        <f t="shared" ref="Y2757:Y2759" si="797">+X2757*12</f>
        <v>0</v>
      </c>
      <c r="Z2757" s="24">
        <v>0</v>
      </c>
      <c r="AA2757" s="22">
        <v>0</v>
      </c>
      <c r="AB2757" s="22">
        <f t="shared" ref="AB2757:AB2759" si="798">+AA2757*12</f>
        <v>0</v>
      </c>
      <c r="AC2757" s="22">
        <v>0</v>
      </c>
      <c r="AD2757" s="22">
        <f t="shared" ref="AD2757:AD2759" si="799">+AC2757-S2757</f>
        <v>-52.99</v>
      </c>
      <c r="AE2757" s="24"/>
      <c r="AF2757" s="4">
        <v>0</v>
      </c>
      <c r="AG2757" s="4">
        <v>52.99</v>
      </c>
      <c r="AH2757" s="4">
        <f t="shared" ref="AH2757:AH2759" si="800">+AF2757+AG2757</f>
        <v>52.99</v>
      </c>
    </row>
    <row r="2758" spans="1:34">
      <c r="A2758" s="16" t="s">
        <v>5612</v>
      </c>
      <c r="B2758" s="16" t="s">
        <v>5613</v>
      </c>
      <c r="C2758" s="16" t="s">
        <v>5614</v>
      </c>
      <c r="D2758" s="19">
        <v>34880</v>
      </c>
      <c r="E2758" s="16" t="s">
        <v>111</v>
      </c>
      <c r="F2758" s="20">
        <v>10</v>
      </c>
      <c r="G2758" s="20">
        <v>0</v>
      </c>
      <c r="H2758" s="20">
        <v>0</v>
      </c>
      <c r="I2758" s="20">
        <v>0</v>
      </c>
      <c r="J2758" s="21">
        <f t="shared" si="792"/>
        <v>0</v>
      </c>
      <c r="K2758" s="22">
        <v>180.19</v>
      </c>
      <c r="L2758" s="19">
        <v>44804</v>
      </c>
      <c r="M2758" s="22">
        <v>171.19</v>
      </c>
      <c r="N2758" s="22">
        <v>9</v>
      </c>
      <c r="O2758" s="22">
        <f>+N2758+P2758</f>
        <v>9</v>
      </c>
      <c r="P2758" s="22">
        <v>0</v>
      </c>
      <c r="Q2758" s="22">
        <f t="shared" si="793"/>
        <v>0</v>
      </c>
      <c r="R2758" s="22">
        <f t="shared" si="794"/>
        <v>0</v>
      </c>
      <c r="S2758" s="22">
        <f t="shared" si="795"/>
        <v>9</v>
      </c>
      <c r="U2758" s="22">
        <v>9</v>
      </c>
      <c r="V2758" s="23">
        <v>10</v>
      </c>
      <c r="W2758" s="41">
        <v>10</v>
      </c>
      <c r="X2758" s="23">
        <f t="shared" si="796"/>
        <v>0</v>
      </c>
      <c r="Y2758" s="24">
        <f t="shared" si="797"/>
        <v>0</v>
      </c>
      <c r="Z2758" s="24">
        <v>0</v>
      </c>
      <c r="AA2758" s="22">
        <v>0</v>
      </c>
      <c r="AB2758" s="22">
        <f t="shared" si="798"/>
        <v>0</v>
      </c>
      <c r="AC2758" s="22">
        <v>0</v>
      </c>
      <c r="AD2758" s="22">
        <f t="shared" si="799"/>
        <v>-9</v>
      </c>
      <c r="AE2758" s="24"/>
      <c r="AF2758" s="4">
        <v>0</v>
      </c>
      <c r="AG2758" s="4">
        <v>9</v>
      </c>
      <c r="AH2758" s="4">
        <f t="shared" si="800"/>
        <v>9</v>
      </c>
    </row>
    <row r="2759" spans="1:34">
      <c r="A2759" s="16" t="s">
        <v>5615</v>
      </c>
      <c r="B2759" s="16" t="s">
        <v>5616</v>
      </c>
      <c r="C2759" s="16" t="s">
        <v>5617</v>
      </c>
      <c r="D2759" s="19">
        <v>40513</v>
      </c>
      <c r="E2759" s="16" t="s">
        <v>111</v>
      </c>
      <c r="F2759" s="20">
        <v>10</v>
      </c>
      <c r="G2759" s="20">
        <v>0</v>
      </c>
      <c r="H2759" s="20">
        <v>0</v>
      </c>
      <c r="I2759" s="20">
        <v>0</v>
      </c>
      <c r="J2759" s="21">
        <f t="shared" si="792"/>
        <v>0</v>
      </c>
      <c r="K2759" s="22">
        <v>3518.74</v>
      </c>
      <c r="L2759" s="19">
        <v>44804</v>
      </c>
      <c r="M2759" s="22">
        <v>3518.74</v>
      </c>
      <c r="N2759" s="22">
        <v>0</v>
      </c>
      <c r="O2759" s="22">
        <f>+N2759+P2759</f>
        <v>0</v>
      </c>
      <c r="P2759" s="22">
        <v>0</v>
      </c>
      <c r="Q2759" s="22">
        <f t="shared" si="793"/>
        <v>0</v>
      </c>
      <c r="R2759" s="22">
        <f t="shared" si="794"/>
        <v>0</v>
      </c>
      <c r="S2759" s="22">
        <f t="shared" si="795"/>
        <v>0</v>
      </c>
      <c r="U2759" s="22">
        <v>0</v>
      </c>
      <c r="V2759" s="23">
        <v>10</v>
      </c>
      <c r="W2759" s="41">
        <v>10</v>
      </c>
      <c r="X2759" s="23">
        <f t="shared" si="796"/>
        <v>0</v>
      </c>
      <c r="Y2759" s="24">
        <f t="shared" si="797"/>
        <v>0</v>
      </c>
      <c r="Z2759" s="24">
        <v>0</v>
      </c>
      <c r="AA2759" s="22">
        <v>0</v>
      </c>
      <c r="AB2759" s="22">
        <f t="shared" si="798"/>
        <v>0</v>
      </c>
      <c r="AC2759" s="22">
        <v>0</v>
      </c>
      <c r="AD2759" s="22">
        <f t="shared" si="799"/>
        <v>0</v>
      </c>
      <c r="AE2759" s="24"/>
      <c r="AF2759" s="4">
        <v>0</v>
      </c>
      <c r="AG2759" s="4">
        <v>0</v>
      </c>
      <c r="AH2759" s="4">
        <f t="shared" si="800"/>
        <v>0</v>
      </c>
    </row>
    <row r="2760" spans="1:34">
      <c r="A2760" s="16" t="s">
        <v>5608</v>
      </c>
      <c r="K2760" s="35">
        <v>4758.92</v>
      </c>
      <c r="M2760" s="22">
        <v>4696.93</v>
      </c>
      <c r="N2760" s="22">
        <v>61.99</v>
      </c>
      <c r="O2760" s="4">
        <f>SUM(O2757:O2759)</f>
        <v>61.99</v>
      </c>
      <c r="P2760" s="4">
        <f>SUM(P2757:P2759)</f>
        <v>0</v>
      </c>
      <c r="Q2760" s="4">
        <f>SUM(Q2757:Q2759)</f>
        <v>0</v>
      </c>
      <c r="R2760" s="4">
        <f>SUM(R2757:R2759)</f>
        <v>0</v>
      </c>
      <c r="S2760" s="36">
        <f>SUM(S2757:S2759)</f>
        <v>61.99</v>
      </c>
      <c r="U2760" s="4">
        <v>61.99</v>
      </c>
      <c r="W2760" s="42"/>
      <c r="X2760" s="3"/>
      <c r="Y2760" s="3"/>
      <c r="Z2760" s="3"/>
      <c r="AA2760" s="4">
        <f>SUM(AA2757:AA2759)</f>
        <v>0</v>
      </c>
      <c r="AB2760" s="4">
        <f>SUM(AB2757:AB2759)</f>
        <v>0</v>
      </c>
      <c r="AC2760" s="4">
        <f>SUM(AC2757:AC2759)</f>
        <v>0</v>
      </c>
      <c r="AD2760" s="4">
        <f>SUM(AD2757:AD2759)</f>
        <v>-61.99</v>
      </c>
      <c r="AE2760" s="3"/>
      <c r="AF2760" s="4">
        <f>SUM(AF2757:AF2759)</f>
        <v>0</v>
      </c>
      <c r="AG2760" s="4">
        <f t="shared" ref="AG2760:AH2760" si="801">SUM(AG2757:AG2759)</f>
        <v>61.99</v>
      </c>
      <c r="AH2760" s="4">
        <f t="shared" si="801"/>
        <v>61.99</v>
      </c>
    </row>
    <row r="2761" spans="1:34">
      <c r="A2761" s="16" t="s">
        <v>69</v>
      </c>
      <c r="K2761" s="22">
        <v>0</v>
      </c>
      <c r="M2761" s="22">
        <v>0</v>
      </c>
      <c r="N2761" s="22">
        <v>0</v>
      </c>
      <c r="W2761" s="42"/>
      <c r="X2761" s="3"/>
      <c r="Y2761" s="3"/>
      <c r="Z2761" s="3"/>
      <c r="AB2761" s="4"/>
      <c r="AC2761" s="4"/>
      <c r="AD2761" s="4"/>
      <c r="AE2761" s="3"/>
      <c r="AF2761" s="4"/>
      <c r="AG2761" s="4"/>
      <c r="AH2761" s="4"/>
    </row>
    <row r="2762" spans="1:34">
      <c r="A2762" s="16" t="s">
        <v>70</v>
      </c>
      <c r="W2762" s="42"/>
      <c r="X2762" s="3"/>
      <c r="Y2762" s="3"/>
      <c r="Z2762" s="3"/>
      <c r="AB2762" s="4"/>
      <c r="AC2762" s="4"/>
      <c r="AD2762" s="4"/>
      <c r="AE2762" s="3"/>
      <c r="AF2762" s="4"/>
      <c r="AG2762" s="4"/>
      <c r="AH2762" s="4"/>
    </row>
    <row r="2763" spans="1:34">
      <c r="A2763" s="16" t="s">
        <v>71</v>
      </c>
      <c r="K2763" s="22">
        <v>4758.92</v>
      </c>
      <c r="M2763" s="22">
        <v>4696.93</v>
      </c>
      <c r="N2763" s="22">
        <v>61.99</v>
      </c>
      <c r="W2763" s="42"/>
      <c r="X2763" s="3"/>
      <c r="Y2763" s="3"/>
      <c r="Z2763" s="3"/>
      <c r="AB2763" s="4"/>
      <c r="AC2763" s="4"/>
      <c r="AD2763" s="4"/>
      <c r="AE2763" s="3"/>
      <c r="AF2763" s="4"/>
      <c r="AG2763" s="4"/>
      <c r="AH2763" s="4"/>
    </row>
    <row r="2764" spans="1:34">
      <c r="A2764" s="16" t="s">
        <v>4941</v>
      </c>
      <c r="W2764" s="42"/>
      <c r="X2764" s="3"/>
      <c r="Y2764" s="3"/>
      <c r="Z2764" s="3"/>
      <c r="AB2764" s="4"/>
      <c r="AC2764" s="4"/>
      <c r="AD2764" s="4"/>
      <c r="AE2764" s="3"/>
      <c r="AF2764" s="4"/>
      <c r="AG2764" s="4"/>
      <c r="AH2764" s="4"/>
    </row>
    <row r="2765" spans="1:34">
      <c r="A2765" s="16" t="s">
        <v>73</v>
      </c>
      <c r="W2765" s="42"/>
      <c r="X2765" s="3"/>
      <c r="Y2765" s="3"/>
      <c r="Z2765" s="3"/>
      <c r="AB2765" s="4"/>
      <c r="AC2765" s="4"/>
      <c r="AD2765" s="4"/>
      <c r="AE2765" s="3"/>
      <c r="AF2765" s="4"/>
      <c r="AG2765" s="4"/>
      <c r="AH2765" s="4"/>
    </row>
    <row r="2766" spans="1:34">
      <c r="A2766" s="16" t="s">
        <v>5618</v>
      </c>
      <c r="W2766" s="42"/>
      <c r="X2766" s="3"/>
      <c r="Y2766" s="3"/>
      <c r="Z2766" s="3"/>
      <c r="AB2766" s="4"/>
      <c r="AC2766" s="4"/>
      <c r="AD2766" s="4"/>
      <c r="AE2766" s="3"/>
      <c r="AF2766" s="4"/>
      <c r="AG2766" s="4"/>
      <c r="AH2766" s="4"/>
    </row>
    <row r="2767" spans="1:34">
      <c r="A2767" s="16" t="s">
        <v>5619</v>
      </c>
      <c r="B2767" s="16" t="s">
        <v>5620</v>
      </c>
      <c r="C2767" s="16" t="s">
        <v>5621</v>
      </c>
      <c r="D2767" s="19">
        <v>29220</v>
      </c>
      <c r="E2767" s="16" t="s">
        <v>111</v>
      </c>
      <c r="F2767" s="20">
        <v>50</v>
      </c>
      <c r="G2767" s="20">
        <v>0</v>
      </c>
      <c r="H2767" s="20">
        <v>7</v>
      </c>
      <c r="I2767" s="20">
        <v>4</v>
      </c>
      <c r="J2767" s="21">
        <f t="shared" ref="J2767:J2768" si="802">(H2767*12)+I2767</f>
        <v>88</v>
      </c>
      <c r="K2767" s="22">
        <v>6814.88</v>
      </c>
      <c r="L2767" s="19">
        <v>44804</v>
      </c>
      <c r="M2767" s="22">
        <v>5815.47</v>
      </c>
      <c r="N2767" s="22">
        <v>999.41</v>
      </c>
      <c r="O2767" s="22">
        <f>+N2767+P2767</f>
        <v>1090.27</v>
      </c>
      <c r="P2767" s="22">
        <v>90.86</v>
      </c>
      <c r="Q2767" s="22">
        <f t="shared" ref="Q2767:Q2768" si="803">+P2767/8</f>
        <v>11.3575</v>
      </c>
      <c r="R2767" s="22">
        <f t="shared" ref="R2767:R2768" si="804">+Q2767*4</f>
        <v>45.43</v>
      </c>
      <c r="S2767" s="22">
        <f t="shared" ref="S2767:S2768" si="805">+O2767-P2767-R2767</f>
        <v>953.98</v>
      </c>
      <c r="U2767" s="22">
        <v>1090.27</v>
      </c>
      <c r="V2767" s="23">
        <v>50</v>
      </c>
      <c r="W2767" s="41">
        <v>50</v>
      </c>
      <c r="X2767" s="23">
        <f t="shared" ref="X2767:X2768" si="806">+V2767-W2767</f>
        <v>0</v>
      </c>
      <c r="Y2767" s="24">
        <f t="shared" ref="Y2767:Y2768" si="807">+X2767*12</f>
        <v>0</v>
      </c>
      <c r="Z2767" s="24">
        <f t="shared" ref="Z2767:Z2768" si="808">+J2767+Y2767+8</f>
        <v>96</v>
      </c>
      <c r="AA2767" s="22">
        <f t="shared" ref="AA2767:AA2768" si="809">+U2767/Z2767</f>
        <v>11.356979166666667</v>
      </c>
      <c r="AB2767" s="22">
        <f t="shared" ref="AB2767:AB2768" si="810">+AA2767*12</f>
        <v>136.28375</v>
      </c>
      <c r="AC2767" s="22">
        <f t="shared" ref="AC2767:AC2768" si="811">+U2767-AB2767</f>
        <v>953.98624999999993</v>
      </c>
      <c r="AD2767" s="22">
        <f t="shared" ref="AD2767:AD2768" si="812">+AC2767-S2767</f>
        <v>6.2499999999090505E-3</v>
      </c>
      <c r="AE2767" s="24"/>
      <c r="AF2767" s="4">
        <v>131</v>
      </c>
      <c r="AG2767" s="4">
        <v>0</v>
      </c>
      <c r="AH2767" s="4">
        <f t="shared" ref="AH2767:AH2768" si="813">+AF2767+AG2767</f>
        <v>131</v>
      </c>
    </row>
    <row r="2768" spans="1:34">
      <c r="A2768" s="16" t="s">
        <v>5622</v>
      </c>
      <c r="B2768" s="16" t="s">
        <v>5623</v>
      </c>
      <c r="C2768" s="16" t="s">
        <v>5624</v>
      </c>
      <c r="D2768" s="19">
        <v>35976</v>
      </c>
      <c r="E2768" s="16" t="s">
        <v>111</v>
      </c>
      <c r="F2768" s="20">
        <v>50</v>
      </c>
      <c r="G2768" s="20">
        <v>0</v>
      </c>
      <c r="H2768" s="20">
        <v>25</v>
      </c>
      <c r="I2768" s="20">
        <v>10</v>
      </c>
      <c r="J2768" s="21">
        <f t="shared" si="802"/>
        <v>310</v>
      </c>
      <c r="K2768" s="22">
        <v>73.209999999999994</v>
      </c>
      <c r="L2768" s="19">
        <v>44804</v>
      </c>
      <c r="M2768" s="22">
        <v>34.78</v>
      </c>
      <c r="N2768" s="22">
        <v>38.43</v>
      </c>
      <c r="O2768" s="22">
        <f>+N2768+P2768</f>
        <v>39.409999999999997</v>
      </c>
      <c r="P2768" s="22">
        <v>0.98</v>
      </c>
      <c r="Q2768" s="22">
        <f t="shared" si="803"/>
        <v>0.1225</v>
      </c>
      <c r="R2768" s="22">
        <f t="shared" si="804"/>
        <v>0.49</v>
      </c>
      <c r="S2768" s="22">
        <f t="shared" si="805"/>
        <v>37.94</v>
      </c>
      <c r="U2768" s="22">
        <v>39.409999999999997</v>
      </c>
      <c r="V2768" s="23">
        <v>50</v>
      </c>
      <c r="W2768" s="41">
        <v>50</v>
      </c>
      <c r="X2768" s="23">
        <f t="shared" si="806"/>
        <v>0</v>
      </c>
      <c r="Y2768" s="24">
        <f t="shared" si="807"/>
        <v>0</v>
      </c>
      <c r="Z2768" s="24">
        <f t="shared" si="808"/>
        <v>318</v>
      </c>
      <c r="AA2768" s="22">
        <f t="shared" si="809"/>
        <v>0.12393081761006289</v>
      </c>
      <c r="AB2768" s="22">
        <f t="shared" si="810"/>
        <v>1.4871698113207548</v>
      </c>
      <c r="AC2768" s="22">
        <f t="shared" si="811"/>
        <v>37.922830188679242</v>
      </c>
      <c r="AD2768" s="22">
        <f t="shared" si="812"/>
        <v>-1.7169811320755457E-2</v>
      </c>
      <c r="AE2768" s="24"/>
      <c r="AF2768" s="4">
        <v>1.4871698113207548</v>
      </c>
      <c r="AG2768" s="4">
        <v>0</v>
      </c>
      <c r="AH2768" s="4">
        <f t="shared" si="813"/>
        <v>1.4871698113207548</v>
      </c>
    </row>
    <row r="2769" spans="1:34">
      <c r="A2769" s="16" t="s">
        <v>5618</v>
      </c>
      <c r="K2769" s="35">
        <v>6888.09</v>
      </c>
      <c r="M2769" s="22">
        <v>5850.25</v>
      </c>
      <c r="N2769" s="22">
        <v>1037.8399999999999</v>
      </c>
      <c r="O2769" s="4">
        <f>SUM(O2767:O2768)</f>
        <v>1129.68</v>
      </c>
      <c r="P2769" s="4">
        <f>SUM(P2767:P2768)</f>
        <v>91.84</v>
      </c>
      <c r="Q2769" s="4">
        <f>SUM(Q2767:Q2768)</f>
        <v>11.48</v>
      </c>
      <c r="R2769" s="4">
        <f>SUM(R2767:R2768)</f>
        <v>45.92</v>
      </c>
      <c r="S2769" s="36">
        <f>SUM(S2767:S2768)</f>
        <v>991.92000000000007</v>
      </c>
      <c r="U2769" s="4">
        <v>1129.68</v>
      </c>
      <c r="AA2769" s="4">
        <f>SUM(AA2767:AA2768)</f>
        <v>11.48090998427673</v>
      </c>
      <c r="AB2769" s="4">
        <f>SUM(AB2767:AB2768)</f>
        <v>137.77091981132077</v>
      </c>
      <c r="AC2769" s="4">
        <f>SUM(AC2767:AC2768)</f>
        <v>991.90908018867913</v>
      </c>
      <c r="AD2769" s="4">
        <f>SUM(AD2767:AD2768)</f>
        <v>-1.0919811320846406E-2</v>
      </c>
      <c r="AF2769" s="4">
        <f>SUM(AF2767:AF2768)</f>
        <v>132.48716981132077</v>
      </c>
      <c r="AG2769" s="4">
        <f t="shared" ref="AG2769:AH2769" si="814">SUM(AG2767:AG2768)</f>
        <v>0</v>
      </c>
      <c r="AH2769" s="4">
        <f t="shared" si="814"/>
        <v>132.48716981132077</v>
      </c>
    </row>
    <row r="2770" spans="1:34">
      <c r="A2770" s="16" t="s">
        <v>69</v>
      </c>
      <c r="K2770" s="22">
        <v>0</v>
      </c>
      <c r="M2770" s="22">
        <v>0</v>
      </c>
      <c r="N2770" s="22">
        <v>0</v>
      </c>
      <c r="AF2770" s="4"/>
      <c r="AG2770" s="4"/>
      <c r="AH2770" s="4"/>
    </row>
    <row r="2771" spans="1:34">
      <c r="A2771" s="16" t="s">
        <v>70</v>
      </c>
      <c r="AF2771" s="4"/>
      <c r="AG2771" s="4"/>
      <c r="AH2771" s="4"/>
    </row>
    <row r="2772" spans="1:34">
      <c r="A2772" s="16" t="s">
        <v>71</v>
      </c>
      <c r="K2772" s="22">
        <v>6888.09</v>
      </c>
      <c r="M2772" s="22">
        <v>5850.25</v>
      </c>
      <c r="N2772" s="22">
        <v>1037.8399999999999</v>
      </c>
      <c r="AF2772" s="4"/>
      <c r="AG2772" s="4"/>
      <c r="AH2772" s="4"/>
    </row>
    <row r="2773" spans="1:34">
      <c r="A2773" s="16" t="s">
        <v>106</v>
      </c>
      <c r="AF2773" s="4"/>
      <c r="AG2773" s="4"/>
      <c r="AH2773" s="4"/>
    </row>
    <row r="2774" spans="1:34">
      <c r="A2774" s="16" t="s">
        <v>73</v>
      </c>
      <c r="AF2774" s="4"/>
      <c r="AG2774" s="4"/>
      <c r="AH2774" s="4"/>
    </row>
    <row r="2775" spans="1:34">
      <c r="A2775" s="16" t="s">
        <v>5625</v>
      </c>
      <c r="K2775" s="4">
        <f>+K2769+K2760+K2750+K2726+K2677+K2658+K2594+K2515+K2456+K2446+K2408+K1984+K1495+K1388+K857+K821+K315+K269+K260+K177+K168+K148+K139+K128+K103+K91+K50+K19+K27+K41</f>
        <v>33144387.250000004</v>
      </c>
      <c r="M2775" s="22">
        <v>13640293.189999999</v>
      </c>
      <c r="N2775" s="22">
        <v>19277296.260000002</v>
      </c>
      <c r="O2775" s="4">
        <f>+O2769+O2760+O2750+O2726+O2677+O2658+O2594+O2515+O2456+O2446+O2408+O1984+O1495+O1388+O857+O821+O315+O269+O260+O177+O168+O148+O139+O128+O103+O91+O50+O19+O27+O41</f>
        <v>19791898.210000005</v>
      </c>
      <c r="P2775" s="4">
        <f>+P2769+P2760+P2750+P2726+P2677+P2658+P2594+P2515+P2456+P2446+P2408+P1984+P1495+P1388+P857+P821+P315+P269+P260+P177+P168+P148+P139+P128+P103+P91+P50+P19+P27+P41</f>
        <v>515693.58999999991</v>
      </c>
      <c r="Q2775" s="4">
        <f>+Q2769+Q2760+Q2750+Q2726+Q2677+Q2658+Q2594+Q2515+Q2456+Q2446+Q2408+Q1984+Q1495+Q1388+Q857+Q821+Q315+Q269+Q260+Q177+Q168+Q148+Q139+Q128+Q103+Q91+Q50+Q19+Q27+Q41</f>
        <v>64576.867940476186</v>
      </c>
      <c r="R2775" s="4">
        <f>+R2769+R2760+R2750+R2726+R2677+R2658+R2594+R2515+R2456+R2446+R2408+R1984+R1495+R1388+R857+R821+R315+R269+R260+R177+R168+R148+R139+R128+R103+R91+R50+R19+R27+R41</f>
        <v>246961.8930119047</v>
      </c>
      <c r="S2775" s="4">
        <f>+S2769+S2760+S2750+S2726+S2677+S2658+S2594+S2515+S2456+S2446+S2408+S1984+S1495+S1388+S857+S821+S315+S269+S260+S177+S168+S148+S139+S128+S103+S91+S50+S19+S27+S41</f>
        <v>19256037.5269881</v>
      </c>
      <c r="U2775" s="4">
        <v>19791898.210000008</v>
      </c>
      <c r="AA2775" s="4">
        <f>+AA2769+AA2760+AA2750+AA2726+AA2677+AA2658+AA2594+AA2515+AA2456+AA2446+AA2408+AA1984+AA1495+AA1388+AA857+AA821+AA315+AA269+AA260+AA177+AA168+AA148+AA139+AA128+AA103+AA91+AA50+AA19+AA27+AA41</f>
        <v>77243.986273430972</v>
      </c>
      <c r="AB2775" s="4">
        <f>+AB2769+AB2760+AB2750+AB2726+AB2677+AB2658+AB2594+AB2515+AB2456+AB2446+AB2408+AB1984+AB1495+AB1388+AB857+AB821+AB315+AB269+AB260+AB177+AB168+AB148+AB139+AB128+AB103+AB91+AB50+AB19+AB27+AB41</f>
        <v>905837.50407205266</v>
      </c>
      <c r="AC2775" s="4">
        <f>+AC2769+AC2760+AC2750+AC2726+AC2677+AC2658+AC2594+AC2515+AC2456+AC2446+AC2408+AC1984+AC1495+AC1388+AC857+AC821+AC315+AC269+AC260+AC177+AC168+AC148+AC139+AC128+AC103+AC91+AC50+AC19+AC27+AC41</f>
        <v>18570469.195927951</v>
      </c>
      <c r="AD2775" s="4">
        <f>+AD2769+AD2760+AD2750+AD2726+AD2677+AD2658+AD2594+AD2515+AD2456+AD2446+AD2408+AD1984+AD1495+AD1388+AD857+AD821+AD315+AD269+AD260+AD177+AD168+AD148+AD139+AD128+AD103+AD91+AD50+AD19+AD27+AD41</f>
        <v>-685572.06033792568</v>
      </c>
      <c r="AF2775" s="36">
        <f>+AF2769+AF2760+AF2750+AF2726+AF2677+AF2658+AF2594+AF2515+AF2456+AF2446+AF2408+AF1984+AF1495+AF1388+AF857+AF821+AF315+AF269+AF260+AF177+AF168+AF148+AF139+AF128+AF103+AF91+AF50+AF19+AF27+AF41</f>
        <v>903607.70526773599</v>
      </c>
      <c r="AG2775" s="36">
        <f>+AG2769+AG2760+AG2750+AG2726+AG2677+AG2658+AG2594+AG2515+AG2456+AG2446+AG2408+AG1984+AG1495+AG1388+AG857+AG821+AG315+AG269+AG260+AG177+AG168+AG148+AG139+AG128+AG103+AG91+AG50+AG19+AG27+AG41</f>
        <v>544635.54999999993</v>
      </c>
      <c r="AH2775" s="36">
        <f>+AH2769+AH2760+AH2750+AH2726+AH2677+AH2658+AH2594+AH2515+AH2456+AH2446+AH2408+AH1984+AH1495+AH1388+AH857+AH821+AH315+AH269+AH260+AH177+AH168+AH148+AH139+AH128+AH103+AH91+AH50+AH19+AH27+AH41-1</f>
        <v>1448243.2552677358</v>
      </c>
    </row>
    <row r="2776" spans="1:34">
      <c r="A2776" s="16" t="s">
        <v>69</v>
      </c>
      <c r="K2776" s="22">
        <v>-63002.39</v>
      </c>
      <c r="M2776" s="22">
        <v>-61910.75</v>
      </c>
      <c r="N2776" s="22">
        <v>-1091.6400000000001</v>
      </c>
      <c r="AB2776" s="4"/>
      <c r="AC2776" s="4"/>
      <c r="AD2776" s="4"/>
    </row>
    <row r="2777" spans="1:34">
      <c r="A2777" s="16" t="s">
        <v>5458</v>
      </c>
      <c r="AB2777" s="4"/>
      <c r="AC2777" s="4"/>
      <c r="AD2777" s="4"/>
    </row>
    <row r="2778" spans="1:34">
      <c r="A2778" s="16" t="s">
        <v>5626</v>
      </c>
      <c r="K2778" s="35">
        <f>+K2775+K2776</f>
        <v>33081384.860000003</v>
      </c>
      <c r="M2778" s="22">
        <v>13578382.439999999</v>
      </c>
      <c r="N2778" s="22">
        <v>19276204.620000001</v>
      </c>
      <c r="O2778" s="4">
        <f>+O2775</f>
        <v>19791898.210000005</v>
      </c>
      <c r="P2778" s="4">
        <f>+P2775</f>
        <v>515693.58999999991</v>
      </c>
      <c r="Q2778" s="4">
        <f>+Q2775</f>
        <v>64576.867940476186</v>
      </c>
      <c r="R2778" s="4">
        <f>+R2775</f>
        <v>246961.8930119047</v>
      </c>
      <c r="S2778" s="4">
        <f>+S2775</f>
        <v>19256037.5269881</v>
      </c>
      <c r="U2778" s="4">
        <v>19791898.210000008</v>
      </c>
      <c r="AA2778" s="4">
        <f>+AA2775</f>
        <v>77243.986273430972</v>
      </c>
      <c r="AB2778" s="4">
        <f>+AB2775</f>
        <v>905837.50407205266</v>
      </c>
      <c r="AC2778" s="4">
        <f>+AC2775</f>
        <v>18570469.195927951</v>
      </c>
      <c r="AD2778" s="4">
        <f>+AD2775</f>
        <v>-685572.06033792568</v>
      </c>
    </row>
    <row r="2780" spans="1:34" ht="13.9" thickBot="1">
      <c r="AD2780" s="6">
        <v>-843890</v>
      </c>
    </row>
    <row r="2781" spans="1:34">
      <c r="A2781" s="43" t="s">
        <v>5627</v>
      </c>
      <c r="B2781" s="44"/>
      <c r="C2781" s="44"/>
      <c r="D2781" s="44"/>
      <c r="E2781" s="44"/>
      <c r="F2781" s="45"/>
      <c r="G2781" s="45"/>
      <c r="H2781" s="45"/>
      <c r="I2781" s="45"/>
      <c r="J2781" s="45"/>
      <c r="K2781" s="46"/>
      <c r="L2781" s="44"/>
      <c r="M2781" s="46"/>
      <c r="N2781" s="46"/>
      <c r="O2781" s="46"/>
      <c r="P2781" s="46"/>
      <c r="Q2781" s="46"/>
      <c r="R2781" s="46"/>
      <c r="S2781" s="46"/>
      <c r="T2781" s="44"/>
      <c r="U2781" s="46"/>
      <c r="V2781" s="47"/>
      <c r="W2781" s="47"/>
      <c r="X2781" s="48"/>
      <c r="Y2781" s="48"/>
      <c r="Z2781" s="48"/>
      <c r="AA2781" s="46"/>
      <c r="AB2781" s="48"/>
      <c r="AC2781" s="48"/>
      <c r="AD2781" s="48"/>
      <c r="AE2781" s="48"/>
      <c r="AF2781" s="44"/>
      <c r="AG2781" s="44"/>
      <c r="AH2781" s="49"/>
    </row>
    <row r="2782" spans="1:34">
      <c r="A2782" s="50"/>
      <c r="AH2782" s="51"/>
    </row>
    <row r="2783" spans="1:34">
      <c r="A2783" s="50"/>
      <c r="C2783" s="52" t="s">
        <v>5628</v>
      </c>
      <c r="AH2783" s="53">
        <v>1459230.64</v>
      </c>
    </row>
    <row r="2784" spans="1:34">
      <c r="A2784" s="50"/>
      <c r="C2784" s="18"/>
      <c r="AH2784" s="53"/>
    </row>
    <row r="2785" spans="1:34">
      <c r="A2785" s="50"/>
      <c r="C2785" s="52" t="s">
        <v>5629</v>
      </c>
      <c r="AH2785" s="53">
        <v>10987.99</v>
      </c>
    </row>
    <row r="2786" spans="1:34">
      <c r="A2786" s="50"/>
      <c r="C2786" s="18"/>
      <c r="AH2786" s="53"/>
    </row>
    <row r="2787" spans="1:34" ht="13.9" thickBot="1">
      <c r="A2787" s="54"/>
      <c r="B2787" s="55"/>
      <c r="C2787" s="56" t="s">
        <v>5630</v>
      </c>
      <c r="D2787" s="55"/>
      <c r="E2787" s="55"/>
      <c r="F2787" s="57"/>
      <c r="G2787" s="57"/>
      <c r="H2787" s="57"/>
      <c r="I2787" s="57"/>
      <c r="J2787" s="57"/>
      <c r="K2787" s="58"/>
      <c r="L2787" s="55"/>
      <c r="M2787" s="58"/>
      <c r="N2787" s="58"/>
      <c r="O2787" s="58"/>
      <c r="P2787" s="58"/>
      <c r="Q2787" s="58"/>
      <c r="R2787" s="58"/>
      <c r="S2787" s="58"/>
      <c r="T2787" s="55"/>
      <c r="U2787" s="58"/>
      <c r="V2787" s="59"/>
      <c r="W2787" s="59"/>
      <c r="X2787" s="60"/>
      <c r="Y2787" s="60"/>
      <c r="Z2787" s="60"/>
      <c r="AA2787" s="58"/>
      <c r="AB2787" s="60"/>
      <c r="AC2787" s="60"/>
      <c r="AD2787" s="60"/>
      <c r="AE2787" s="60"/>
      <c r="AF2787" s="55"/>
      <c r="AG2787" s="55"/>
      <c r="AH2787" s="61">
        <f>+AH2783-AH2785</f>
        <v>1448242.65</v>
      </c>
    </row>
  </sheetData>
  <mergeCells count="4">
    <mergeCell ref="F5:G5"/>
    <mergeCell ref="H5:I5"/>
    <mergeCell ref="F6:G6"/>
    <mergeCell ref="H6:I6"/>
  </mergeCells>
  <pageMargins left="0.7" right="0.7" top="0.75" bottom="0.75" header="0.3" footer="0.3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859F58A294E74EBF5998F88DF9FFB0" ma:contentTypeVersion="12" ma:contentTypeDescription="Create a new document." ma:contentTypeScope="" ma:versionID="15f6ca045c636a919e858ea3c1d2f983">
  <xsd:schema xmlns:xsd="http://www.w3.org/2001/XMLSchema" xmlns:xs="http://www.w3.org/2001/XMLSchema" xmlns:p="http://schemas.microsoft.com/office/2006/metadata/properties" xmlns:ns2="887b3745-c80b-4d8d-8f4d-91599da31528" xmlns:ns3="91fd4a67-a72e-4b63-af64-fdd815d90962" targetNamespace="http://schemas.microsoft.com/office/2006/metadata/properties" ma:root="true" ma:fieldsID="4c0d733c856d03d2aae461e83eb51d9a" ns2:_="" ns3:_="">
    <xsd:import namespace="887b3745-c80b-4d8d-8f4d-91599da31528"/>
    <xsd:import namespace="91fd4a67-a72e-4b63-af64-fdd815d909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7b3745-c80b-4d8d-8f4d-91599da315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5d1464f-bf2d-4764-91b1-641742962a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fd4a67-a72e-4b63-af64-fdd815d9096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f55f097-6fc8-47a7-8c05-e1f8b345d137}" ma:internalName="TaxCatchAll" ma:showField="CatchAllData" ma:web="91fd4a67-a72e-4b63-af64-fdd815d909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1fd4a67-a72e-4b63-af64-fdd815d90962" xsi:nil="true"/>
    <lcf76f155ced4ddcb4097134ff3c332f xmlns="887b3745-c80b-4d8d-8f4d-91599da3152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EC9160-A578-4DA2-B9BE-31112B099828}"/>
</file>

<file path=customXml/itemProps2.xml><?xml version="1.0" encoding="utf-8"?>
<ds:datastoreItem xmlns:ds="http://schemas.openxmlformats.org/officeDocument/2006/customXml" ds:itemID="{4B9AE51A-A816-44F2-A860-84A9CB992041}"/>
</file>

<file path=customXml/itemProps3.xml><?xml version="1.0" encoding="utf-8"?>
<ds:datastoreItem xmlns:ds="http://schemas.openxmlformats.org/officeDocument/2006/customXml" ds:itemID="{D9DDF158-CC08-416D-9EFF-DD8AB004E9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Watt, Derek</dc:creator>
  <cp:keywords/>
  <dc:description/>
  <cp:lastModifiedBy>Jeff Peeples</cp:lastModifiedBy>
  <cp:revision/>
  <dcterms:created xsi:type="dcterms:W3CDTF">2022-09-22T14:20:04Z</dcterms:created>
  <dcterms:modified xsi:type="dcterms:W3CDTF">2024-04-27T19:41:30Z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0x01010001859F58A294E74EBF5998F88DF9FFB0</vt:lpwstr>
  </property>
</Properties>
</file>