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620783bd5d64abe/"/>
    </mc:Choice>
  </mc:AlternateContent>
  <xr:revisionPtr revIDLastSave="0" documentId="8_{42A6E73F-0595-468C-B12A-C5BA49C95788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Hyden-Leslie Cost Justificatio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2" l="1"/>
  <c r="D10" i="2" s="1"/>
  <c r="C34" i="2"/>
  <c r="B16" i="2"/>
  <c r="C16" i="2"/>
  <c r="C10" i="2" l="1"/>
  <c r="C33" i="2" s="1"/>
  <c r="B25" i="2" l="1"/>
  <c r="C30" i="2" l="1"/>
  <c r="D16" i="2" l="1"/>
  <c r="C37" i="2"/>
  <c r="D37" i="2"/>
  <c r="D38" i="2"/>
  <c r="C38" i="2"/>
</calcChain>
</file>

<file path=xl/sharedStrings.xml><?xml version="1.0" encoding="utf-8"?>
<sst xmlns="http://schemas.openxmlformats.org/spreadsheetml/2006/main" count="38" uniqueCount="29">
  <si>
    <t xml:space="preserve">    Administrative</t>
  </si>
  <si>
    <t xml:space="preserve">    Operational</t>
  </si>
  <si>
    <t>Average Hourly Wage w/ Benefits</t>
  </si>
  <si>
    <t xml:space="preserve"> </t>
  </si>
  <si>
    <t>Benefits Calculations:</t>
  </si>
  <si>
    <t>Health Insurance Cost Per Hr</t>
  </si>
  <si>
    <t xml:space="preserve">Divided By Test Period Hours </t>
  </si>
  <si>
    <t>Annual Health Insurance Premium</t>
  </si>
  <si>
    <t>Health Insurance</t>
  </si>
  <si>
    <t>Utility Responsibility</t>
  </si>
  <si>
    <t>FICA Taxes</t>
  </si>
  <si>
    <t>Workers Comp</t>
  </si>
  <si>
    <t>Retirement</t>
  </si>
  <si>
    <t>% of Wages</t>
  </si>
  <si>
    <t>Benefit</t>
  </si>
  <si>
    <t>Employee Benefit Costs</t>
  </si>
  <si>
    <t>Administration:</t>
  </si>
  <si>
    <t>Total</t>
  </si>
  <si>
    <t>Operations:</t>
  </si>
  <si>
    <t>Average Overtime Wage</t>
  </si>
  <si>
    <t>Average Hourly Wage</t>
  </si>
  <si>
    <t>Hourly Wage</t>
  </si>
  <si>
    <t>Employee Position</t>
  </si>
  <si>
    <t>Billing Clerk - Full Time</t>
  </si>
  <si>
    <t>Medicare</t>
  </si>
  <si>
    <t xml:space="preserve">                                       </t>
  </si>
  <si>
    <t>Distribution-Full Time</t>
  </si>
  <si>
    <t>Operational (20.28 x 35.19%)</t>
  </si>
  <si>
    <t>Administrative ($18.93 x 35.19%)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</si>
</sst>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5">
    <xf numFmtId="0" fontId="0" fillId="0" borderId="0" xfId="0"/>
    <xf numFmtId="2" fontId="0" fillId="2" borderId="1" xfId="0" applyNumberForma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44" fontId="1" fillId="0" borderId="1" xfId="2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 indent="2"/>
    </xf>
    <xf numFmtId="44" fontId="1" fillId="0" borderId="1" xfId="2" applyFont="1" applyBorder="1" applyAlignment="1">
      <alignment horizontal="center" vertical="center"/>
    </xf>
    <xf numFmtId="0" fontId="2" fillId="0" borderId="1" xfId="0" applyFont="1" applyBorder="1"/>
    <xf numFmtId="44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right" vertical="center"/>
    </xf>
    <xf numFmtId="0" fontId="0" fillId="0" borderId="1" xfId="0" applyBorder="1"/>
    <xf numFmtId="4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2" fontId="0" fillId="2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4" fontId="0" fillId="2" borderId="1" xfId="2" applyFont="1" applyFill="1" applyBorder="1" applyAlignment="1">
      <alignment horizontal="right" vertical="center"/>
    </xf>
    <xf numFmtId="43" fontId="0" fillId="2" borderId="1" xfId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44" fontId="0" fillId="0" borderId="1" xfId="2" applyFont="1" applyBorder="1" applyAlignment="1">
      <alignment horizontal="right" vertical="center"/>
    </xf>
    <xf numFmtId="0" fontId="2" fillId="0" borderId="1" xfId="0" applyFont="1" applyBorder="1" applyAlignment="1">
      <alignment horizontal="left"/>
    </xf>
    <xf numFmtId="164" fontId="1" fillId="0" borderId="1" xfId="2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44" fontId="0" fillId="0" borderId="0" xfId="0" applyNumberFormat="1"/>
    <xf numFmtId="43" fontId="0" fillId="0" borderId="0" xfId="0" applyNumberFormat="1"/>
    <xf numFmtId="43" fontId="4" fillId="0" borderId="0" xfId="3" applyFont="1" applyAlignment="1">
      <alignment horizontal="center"/>
    </xf>
    <xf numFmtId="43" fontId="4" fillId="0" borderId="0" xfId="3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1" fillId="0" borderId="0" xfId="2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44" fontId="0" fillId="0" borderId="0" xfId="0" applyNumberFormat="1" applyAlignment="1">
      <alignment horizontal="right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" fillId="0" borderId="0" xfId="2" applyNumberFormat="1" applyFont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 wrapText="1"/>
    </xf>
    <xf numFmtId="43" fontId="4" fillId="0" borderId="1" xfId="3" applyFont="1" applyBorder="1" applyAlignment="1">
      <alignment horizontal="center"/>
    </xf>
  </cellXfs>
  <cellStyles count="4">
    <cellStyle name="Comma" xfId="1" builtinId="3"/>
    <cellStyle name="Comma 2" xfId="3" xr:uid="{70B8E68E-BAC4-4FE0-9893-5B09AE391E06}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workbookViewId="0">
      <selection activeCell="E38" sqref="E38"/>
    </sheetView>
  </sheetViews>
  <sheetFormatPr defaultRowHeight="14.25" x14ac:dyDescent="0.45"/>
  <cols>
    <col min="1" max="1" width="33.1328125" customWidth="1"/>
    <col min="2" max="2" width="13.59765625" customWidth="1"/>
    <col min="6" max="6" width="28.1328125" customWidth="1"/>
    <col min="7" max="7" width="12.59765625" bestFit="1" customWidth="1"/>
    <col min="8" max="8" width="11.59765625" bestFit="1" customWidth="1"/>
    <col min="9" max="9" width="10" bestFit="1" customWidth="1"/>
    <col min="10" max="10" width="10.59765625" bestFit="1" customWidth="1"/>
  </cols>
  <sheetData>
    <row r="1" spans="1:9" ht="42.75" x14ac:dyDescent="0.45">
      <c r="A1" s="2" t="s">
        <v>22</v>
      </c>
      <c r="B1" s="2" t="s">
        <v>21</v>
      </c>
      <c r="C1" s="2" t="s">
        <v>20</v>
      </c>
      <c r="D1" s="2" t="s">
        <v>19</v>
      </c>
      <c r="E1" s="34"/>
    </row>
    <row r="2" spans="1:9" x14ac:dyDescent="0.45">
      <c r="A2" s="3"/>
      <c r="B2" s="3"/>
      <c r="C2" s="3"/>
      <c r="D2" s="3"/>
      <c r="E2" s="35"/>
    </row>
    <row r="3" spans="1:9" x14ac:dyDescent="0.45">
      <c r="A3" s="4" t="s">
        <v>18</v>
      </c>
      <c r="B3" s="3"/>
      <c r="C3" s="3"/>
      <c r="D3" s="3"/>
      <c r="E3" s="35"/>
      <c r="F3" s="33"/>
      <c r="G3" s="31"/>
      <c r="H3" s="29"/>
      <c r="I3" s="29"/>
    </row>
    <row r="4" spans="1:9" x14ac:dyDescent="0.45">
      <c r="A4" s="5" t="s">
        <v>26</v>
      </c>
      <c r="B4" s="44">
        <v>19.170000000000002</v>
      </c>
      <c r="C4" s="3"/>
      <c r="D4" s="43"/>
      <c r="E4" s="35"/>
      <c r="F4" s="33"/>
      <c r="G4" s="31"/>
    </row>
    <row r="5" spans="1:9" x14ac:dyDescent="0.45">
      <c r="A5" s="5" t="s">
        <v>26</v>
      </c>
      <c r="B5" s="44">
        <v>21.14</v>
      </c>
      <c r="C5" s="3"/>
      <c r="D5" s="43"/>
      <c r="E5" s="35"/>
      <c r="F5" s="33"/>
      <c r="G5" s="31"/>
    </row>
    <row r="6" spans="1:9" x14ac:dyDescent="0.45">
      <c r="A6" s="5" t="s">
        <v>26</v>
      </c>
      <c r="B6" s="44">
        <v>22.63</v>
      </c>
      <c r="C6" s="3"/>
      <c r="D6" s="43"/>
      <c r="E6" s="35"/>
      <c r="F6" s="33"/>
      <c r="G6" s="31"/>
    </row>
    <row r="7" spans="1:9" x14ac:dyDescent="0.45">
      <c r="A7" s="5" t="s">
        <v>26</v>
      </c>
      <c r="B7" s="44">
        <v>23.59</v>
      </c>
      <c r="C7" s="3"/>
      <c r="D7" s="43"/>
      <c r="E7" s="35"/>
      <c r="F7" s="33"/>
      <c r="G7" s="31"/>
    </row>
    <row r="8" spans="1:9" x14ac:dyDescent="0.45">
      <c r="A8" s="5" t="s">
        <v>26</v>
      </c>
      <c r="B8" s="44">
        <v>16.309999999999999</v>
      </c>
      <c r="C8" s="3"/>
      <c r="D8" s="43"/>
      <c r="E8" s="35"/>
      <c r="F8" s="33"/>
      <c r="G8" s="31"/>
    </row>
    <row r="9" spans="1:9" x14ac:dyDescent="0.45">
      <c r="A9" s="5" t="s">
        <v>26</v>
      </c>
      <c r="B9" s="44">
        <v>18.84</v>
      </c>
      <c r="C9" s="3"/>
      <c r="D9" s="43"/>
      <c r="E9" s="35"/>
      <c r="F9" s="33"/>
      <c r="G9" s="31"/>
    </row>
    <row r="10" spans="1:9" x14ac:dyDescent="0.45">
      <c r="A10" s="7" t="s">
        <v>17</v>
      </c>
      <c r="B10" s="8">
        <f>SUM(B4:B9)</f>
        <v>121.68</v>
      </c>
      <c r="C10" s="9">
        <f>B10/6</f>
        <v>20.28</v>
      </c>
      <c r="D10" s="9">
        <f>B10*1.5</f>
        <v>182.52</v>
      </c>
      <c r="E10" s="37"/>
      <c r="F10" s="33"/>
      <c r="G10" s="31"/>
    </row>
    <row r="11" spans="1:9" x14ac:dyDescent="0.45">
      <c r="A11" s="10"/>
      <c r="B11" s="8"/>
      <c r="C11" s="11"/>
      <c r="D11" s="11"/>
      <c r="E11" s="38"/>
      <c r="F11" s="33"/>
      <c r="G11" s="32"/>
    </row>
    <row r="12" spans="1:9" x14ac:dyDescent="0.45">
      <c r="A12" s="4" t="s">
        <v>16</v>
      </c>
      <c r="B12" s="3"/>
      <c r="C12" s="11"/>
      <c r="D12" s="11"/>
      <c r="E12" s="38"/>
    </row>
    <row r="13" spans="1:9" x14ac:dyDescent="0.45">
      <c r="A13" s="12" t="s">
        <v>23</v>
      </c>
      <c r="B13" s="13">
        <v>21.51</v>
      </c>
      <c r="C13" s="11"/>
      <c r="D13" s="11"/>
      <c r="E13" s="38"/>
    </row>
    <row r="14" spans="1:9" x14ac:dyDescent="0.45">
      <c r="A14" s="12" t="s">
        <v>23</v>
      </c>
      <c r="B14" s="13">
        <v>16.309999999999999</v>
      </c>
      <c r="C14" s="11"/>
      <c r="D14" s="11" t="s">
        <v>25</v>
      </c>
      <c r="E14" s="38"/>
    </row>
    <row r="15" spans="1:9" x14ac:dyDescent="0.45">
      <c r="A15" s="12" t="s">
        <v>23</v>
      </c>
      <c r="B15" s="13">
        <v>18.97</v>
      </c>
      <c r="C15" s="11"/>
      <c r="D15" s="11"/>
      <c r="E15" s="38"/>
    </row>
    <row r="16" spans="1:9" x14ac:dyDescent="0.45">
      <c r="A16" s="14" t="s">
        <v>17</v>
      </c>
      <c r="B16" s="15">
        <f>SUM(B13:B15)</f>
        <v>56.79</v>
      </c>
      <c r="C16" s="16">
        <f>B16/3</f>
        <v>18.93</v>
      </c>
      <c r="D16" s="16">
        <f>C16*1.5</f>
        <v>28.395</v>
      </c>
      <c r="E16" s="39"/>
    </row>
    <row r="17" spans="1:11" x14ac:dyDescent="0.45">
      <c r="A17" s="17"/>
      <c r="B17" s="15"/>
      <c r="C17" s="15"/>
      <c r="D17" s="15"/>
      <c r="E17" s="40"/>
    </row>
    <row r="18" spans="1:11" x14ac:dyDescent="0.45">
      <c r="A18" s="17"/>
      <c r="B18" s="15"/>
      <c r="C18" s="15"/>
      <c r="D18" s="15"/>
      <c r="E18" s="40"/>
    </row>
    <row r="19" spans="1:11" x14ac:dyDescent="0.45">
      <c r="A19" s="14" t="s">
        <v>15</v>
      </c>
      <c r="B19" s="15"/>
      <c r="C19" s="15"/>
      <c r="D19" s="15"/>
      <c r="E19" s="40"/>
    </row>
    <row r="20" spans="1:11" x14ac:dyDescent="0.45">
      <c r="A20" s="14" t="s">
        <v>14</v>
      </c>
      <c r="B20" s="18" t="s">
        <v>13</v>
      </c>
      <c r="C20" s="15"/>
      <c r="D20" s="15"/>
      <c r="E20" s="40"/>
    </row>
    <row r="21" spans="1:11" x14ac:dyDescent="0.45">
      <c r="A21" s="5" t="s">
        <v>12</v>
      </c>
      <c r="B21" s="1">
        <v>26.79</v>
      </c>
      <c r="C21" s="6"/>
      <c r="D21" s="6"/>
      <c r="E21" s="36"/>
    </row>
    <row r="22" spans="1:11" x14ac:dyDescent="0.45">
      <c r="A22" s="5" t="s">
        <v>11</v>
      </c>
      <c r="B22" s="1">
        <v>1</v>
      </c>
      <c r="C22" s="6"/>
      <c r="D22" s="6"/>
      <c r="E22" s="36"/>
    </row>
    <row r="23" spans="1:11" x14ac:dyDescent="0.45">
      <c r="A23" s="19" t="s">
        <v>10</v>
      </c>
      <c r="B23" s="20">
        <v>6</v>
      </c>
      <c r="C23" s="6"/>
      <c r="D23" s="6"/>
      <c r="E23" s="36"/>
    </row>
    <row r="24" spans="1:11" x14ac:dyDescent="0.45">
      <c r="A24" s="19" t="s">
        <v>24</v>
      </c>
      <c r="B24" s="20">
        <v>1.4</v>
      </c>
      <c r="C24" s="6"/>
      <c r="D24" s="6"/>
      <c r="E24" s="36"/>
    </row>
    <row r="25" spans="1:11" x14ac:dyDescent="0.45">
      <c r="A25" s="7" t="s">
        <v>9</v>
      </c>
      <c r="B25" s="21">
        <f>SUM(B21:B24)</f>
        <v>35.19</v>
      </c>
      <c r="C25" s="6"/>
      <c r="D25" s="6"/>
      <c r="E25" s="36"/>
    </row>
    <row r="26" spans="1:11" x14ac:dyDescent="0.45">
      <c r="A26" s="7"/>
      <c r="B26" s="21"/>
      <c r="C26" s="6"/>
      <c r="D26" s="6"/>
      <c r="E26" s="36"/>
    </row>
    <row r="27" spans="1:11" x14ac:dyDescent="0.45">
      <c r="A27" s="7" t="s">
        <v>8</v>
      </c>
      <c r="B27" s="21"/>
      <c r="C27" s="6"/>
      <c r="D27" s="6"/>
      <c r="E27" s="36"/>
      <c r="G27" s="29"/>
    </row>
    <row r="28" spans="1:11" x14ac:dyDescent="0.45">
      <c r="A28" s="10" t="s">
        <v>7</v>
      </c>
      <c r="B28" s="22">
        <v>158942.51999999999</v>
      </c>
      <c r="C28" s="6"/>
      <c r="D28" s="6"/>
      <c r="E28" s="36"/>
    </row>
    <row r="29" spans="1:11" x14ac:dyDescent="0.45">
      <c r="A29" s="10" t="s">
        <v>6</v>
      </c>
      <c r="B29" s="23">
        <v>27744.81</v>
      </c>
      <c r="C29" s="6"/>
      <c r="D29" s="6"/>
      <c r="E29" s="36"/>
      <c r="H29" s="29"/>
    </row>
    <row r="30" spans="1:11" x14ac:dyDescent="0.45">
      <c r="A30" s="24" t="s">
        <v>5</v>
      </c>
      <c r="B30" s="17"/>
      <c r="C30" s="25">
        <f>B28/B29</f>
        <v>5.7287298056825753</v>
      </c>
      <c r="D30" s="8" t="s">
        <v>3</v>
      </c>
      <c r="E30" s="41"/>
    </row>
    <row r="31" spans="1:11" x14ac:dyDescent="0.45">
      <c r="A31" s="24"/>
      <c r="B31" s="11"/>
      <c r="C31" s="8"/>
      <c r="D31" s="8"/>
      <c r="E31" s="41"/>
      <c r="J31" s="30"/>
      <c r="K31" s="30"/>
    </row>
    <row r="32" spans="1:11" x14ac:dyDescent="0.45">
      <c r="A32" s="26" t="s">
        <v>4</v>
      </c>
      <c r="B32" s="6"/>
      <c r="C32" s="27"/>
      <c r="D32" s="27"/>
      <c r="E32" s="42"/>
    </row>
    <row r="33" spans="1:5" x14ac:dyDescent="0.45">
      <c r="A33" s="10" t="s">
        <v>27</v>
      </c>
      <c r="B33" s="6"/>
      <c r="C33" s="28">
        <f>C10*0.3519</f>
        <v>7.1365319999999999</v>
      </c>
      <c r="D33" s="8" t="s">
        <v>3</v>
      </c>
      <c r="E33" s="41"/>
    </row>
    <row r="34" spans="1:5" x14ac:dyDescent="0.45">
      <c r="A34" s="24" t="s">
        <v>28</v>
      </c>
      <c r="B34" s="6"/>
      <c r="C34" s="28">
        <f>C16*0.3519</f>
        <v>6.661467</v>
      </c>
      <c r="D34" s="8"/>
      <c r="E34" s="41"/>
    </row>
    <row r="35" spans="1:5" x14ac:dyDescent="0.45">
      <c r="A35" s="17"/>
      <c r="B35" s="6"/>
      <c r="C35" s="8"/>
      <c r="D35" s="8"/>
      <c r="E35" s="41"/>
    </row>
    <row r="36" spans="1:5" x14ac:dyDescent="0.45">
      <c r="A36" s="17" t="s">
        <v>2</v>
      </c>
      <c r="B36" s="6"/>
      <c r="C36" s="8"/>
      <c r="D36" s="8"/>
      <c r="E36" s="41"/>
    </row>
    <row r="37" spans="1:5" x14ac:dyDescent="0.45">
      <c r="A37" s="17" t="s">
        <v>1</v>
      </c>
      <c r="B37" s="6"/>
      <c r="C37" s="8">
        <f>C10+C30+C33</f>
        <v>33.14526180568258</v>
      </c>
      <c r="D37" s="8">
        <f>((C10+C33)*1.5)+C30</f>
        <v>46.853527805682575</v>
      </c>
      <c r="E37" s="41"/>
    </row>
    <row r="38" spans="1:5" x14ac:dyDescent="0.45">
      <c r="A38" s="17" t="s">
        <v>0</v>
      </c>
      <c r="B38" s="6"/>
      <c r="C38" s="8">
        <f>C16+C30+C34</f>
        <v>31.320196805682578</v>
      </c>
      <c r="D38" s="8">
        <f>((C16+C34)*1.5)+C30</f>
        <v>44.115930305682582</v>
      </c>
      <c r="E38" s="41"/>
    </row>
  </sheetData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Hyden-Leslie Cost Justification</vt:lpstr>
    </vt:vector>
  </TitlesOfParts>
  <Company>Stoll Keenon Ogden PLLC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Stoll Keenon Ogden</dc:creator>
  <cp:lastModifiedBy>Robert Miller</cp:lastModifiedBy>
  <dcterms:created xsi:type="dcterms:W3CDTF">2018-01-25T18:45:13Z</dcterms:created>
  <dcterms:modified xsi:type="dcterms:W3CDTF">2024-04-02T15:09:30Z</dcterms:modified>
</cp:coreProperties>
</file>