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egulatory Accounting Services\Kentucky - Rockport Deferral Recovery\Application - True-Up\Supplement - Financial Statements Issued\"/>
    </mc:Choice>
  </mc:AlternateContent>
  <xr:revisionPtr revIDLastSave="0" documentId="13_ncr:1_{FE044606-A109-4DF3-A439-94BDDF18E3A6}" xr6:coauthVersionLast="47" xr6:coauthVersionMax="47" xr10:uidLastSave="{00000000-0000-0000-0000-000000000000}"/>
  <bookViews>
    <workbookView xWindow="-28920" yWindow="-1785" windowWidth="29040" windowHeight="17520" xr2:uid="{DF86D72F-86CB-4038-A094-6AF2F42A8091}"/>
  </bookViews>
  <sheets>
    <sheet name="Rockport Savings-Offset" sheetId="1" r:id="rId1"/>
    <sheet name="Q4 2023" sheetId="2" r:id="rId2"/>
    <sheet name="Q2 2022" sheetId="4" r:id="rId3"/>
  </sheets>
  <externalReferences>
    <externalReference r:id="rId4"/>
  </externalReferences>
  <definedNames>
    <definedName name="Katy">#REF!</definedName>
    <definedName name="Marshall_Rate">'[1]Property Tax'!$B$2</definedName>
    <definedName name="PC_Percent">'[1]Property Tax'!$B$6</definedName>
    <definedName name="_xlnm.Print_Area" localSheetId="0">'Rockport Savings-Offset'!$A$1:$H$31</definedName>
    <definedName name="tim">#REF!</definedName>
    <definedName name="WV_List">'[1]Property Tax'!$B$4</definedName>
    <definedName name="Z_0BD4BC22_E7A2_4140_8384_5A5B3339DEED_.wvu.PrintArea" localSheetId="0" hidden="1">'Rockport Savings-Offset'!$A$1:$H$31</definedName>
    <definedName name="Z_4EF176FC_448F_4BD8_8859_C810312E84E7_.wvu.PrintArea" localSheetId="0" hidden="1">'Rockport Savings-Offset'!$A$1:$H$31</definedName>
    <definedName name="Z_567BA860_460A_4CE0_A629_0EA7372574F1_.wvu.PrintArea" localSheetId="0" hidden="1">'Rockport Savings-Offset'!$A$1:$H$31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E14" i="1" l="1"/>
  <c r="D14" i="1" l="1"/>
  <c r="B1" i="4"/>
  <c r="D15" i="1" s="1"/>
  <c r="E18" i="1" l="1"/>
  <c r="E15" i="1"/>
  <c r="D7" i="1"/>
  <c r="A11" i="1"/>
  <c r="E16" i="1" l="1"/>
  <c r="E23" i="1"/>
  <c r="D16" i="1"/>
  <c r="D23" i="1"/>
  <c r="D27" i="1" s="1"/>
  <c r="D29" i="1" s="1"/>
  <c r="E27" i="1" l="1"/>
  <c r="E29" i="1" s="1"/>
  <c r="E31" i="1" s="1"/>
</calcChain>
</file>

<file path=xl/sharedStrings.xml><?xml version="1.0" encoding="utf-8"?>
<sst xmlns="http://schemas.openxmlformats.org/spreadsheetml/2006/main" count="72" uniqueCount="50">
  <si>
    <t xml:space="preserve">Kentucky Power Company </t>
  </si>
  <si>
    <t>Rockport Fixed Cost Savings</t>
  </si>
  <si>
    <t>Amount of Rockport Fixed Cost in Base Rates</t>
  </si>
  <si>
    <t xml:space="preserve"> 2023 Rockport Offset Calculation</t>
  </si>
  <si>
    <t>Rockport Offset</t>
  </si>
  <si>
    <t>Calculation</t>
  </si>
  <si>
    <t>Estimated</t>
  </si>
  <si>
    <t>Actual</t>
  </si>
  <si>
    <t>Source</t>
  </si>
  <si>
    <t>a</t>
  </si>
  <si>
    <t>12 Month Net GAAP Income</t>
  </si>
  <si>
    <t>b</t>
  </si>
  <si>
    <t>13 Month Average Common Equity</t>
  </si>
  <si>
    <t>c = a/b</t>
  </si>
  <si>
    <t>Return on Common Equity</t>
  </si>
  <si>
    <t>d</t>
  </si>
  <si>
    <t>Kentucky Power Allowed Retail ROE</t>
  </si>
  <si>
    <t>If D &lt; C, Stop</t>
  </si>
  <si>
    <t>If D &gt; C, Continue to Part e</t>
  </si>
  <si>
    <t>e = (b*d)-a</t>
  </si>
  <si>
    <t>Net GAAP Income Increase Required to Earn Allowed Retail ROE</t>
  </si>
  <si>
    <t>f</t>
  </si>
  <si>
    <t>Gross Revenue Conversion Factor</t>
  </si>
  <si>
    <t>g = e*f</t>
  </si>
  <si>
    <t>= g</t>
  </si>
  <si>
    <t>Amount to Be Recovered Through Tariff PPA</t>
  </si>
  <si>
    <t>2024 Rockport Offset True-up (Actual - Estimate)</t>
  </si>
  <si>
    <t xml:space="preserve"> </t>
  </si>
  <si>
    <t xml:space="preserve">Estimate - Q2 2022 Per Books as Reported SEC Kentucky Power Company
Actual - Q4 2023 Per Books as Reported SEC Kentucky Power Company </t>
  </si>
  <si>
    <t>Commission Order in Case No. 2020-00174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</si>
  <si>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</si>
  <si>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</si>
  <si>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</si>
  <si>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</si>
  <si>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</si>
  <si>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</si>
  <si>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</si>
  <si>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</si>
  <si>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</si>
  <si>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</si>
  <si>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</si>
  <si>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</si>
  <si>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</si>
  <si>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13-mo Avg</t>
  </si>
  <si>
    <t>Dec 2023 YTD</t>
  </si>
  <si>
    <t>Shareholders' Equity</t>
  </si>
  <si>
    <t>Net Income</t>
  </si>
  <si>
    <t>Estimate - Commission Order in Case No. 2020-00174
Actual - Commission Order in Case No. 2023-00159</t>
  </si>
  <si>
    <t>Exhibit HMW-1</t>
  </si>
  <si>
    <t>As Supplemented on February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</si>
</sst>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&quot;$&quot;* #,##0_);_(&quot;$&quot;* \(#,##0\);_(&quot;$&quot;* &quot;-&quot;??_);_(@_)"/>
    <numFmt numFmtId="166" formatCode="_(&quot;$&quot;* #,##0_);_(&quot;$&quot;* \(#,##0\);_(&quot;$&quot;* &quot;-&quot;????_);_(@_)"/>
    <numFmt numFmtId="167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4" fontId="2" fillId="2" borderId="0" xfId="0" applyNumberFormat="1" applyFont="1" applyFill="1" applyAlignment="1">
      <alignment horizontal="center"/>
    </xf>
    <xf numFmtId="165" fontId="3" fillId="2" borderId="0" xfId="1" applyNumberFormat="1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/>
    <xf numFmtId="10" fontId="3" fillId="2" borderId="0" xfId="2" applyNumberFormat="1" applyFont="1" applyFill="1"/>
    <xf numFmtId="44" fontId="3" fillId="2" borderId="0" xfId="1" applyFont="1" applyFill="1"/>
    <xf numFmtId="10" fontId="3" fillId="2" borderId="0" xfId="2" applyNumberFormat="1" applyFont="1" applyFill="1" applyBorder="1"/>
    <xf numFmtId="10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165" fontId="3" fillId="2" borderId="1" xfId="0" applyNumberFormat="1" applyFont="1" applyFill="1" applyBorder="1"/>
    <xf numFmtId="0" fontId="3" fillId="2" borderId="0" xfId="0" quotePrefix="1" applyFont="1" applyFill="1" applyAlignment="1">
      <alignment horizontal="center"/>
    </xf>
    <xf numFmtId="0" fontId="6" fillId="2" borderId="0" xfId="0" applyFont="1" applyFill="1"/>
    <xf numFmtId="165" fontId="6" fillId="2" borderId="0" xfId="0" applyNumberFormat="1" applyFont="1" applyFill="1"/>
    <xf numFmtId="166" fontId="3" fillId="2" borderId="0" xfId="0" applyNumberFormat="1" applyFont="1" applyFill="1"/>
    <xf numFmtId="166" fontId="2" fillId="2" borderId="0" xfId="0" applyNumberFormat="1" applyFont="1" applyFill="1"/>
    <xf numFmtId="0" fontId="6" fillId="2" borderId="1" xfId="0" applyFont="1" applyFill="1" applyBorder="1"/>
    <xf numFmtId="166" fontId="6" fillId="2" borderId="1" xfId="0" applyNumberFormat="1" applyFont="1" applyFill="1" applyBorder="1"/>
    <xf numFmtId="17" fontId="3" fillId="0" borderId="0" xfId="0" applyNumberFormat="1" applyFont="1" applyFill="1"/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165" fontId="3" fillId="2" borderId="0" xfId="1" applyNumberFormat="1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vertical="top"/>
    </xf>
    <xf numFmtId="165" fontId="3" fillId="2" borderId="1" xfId="1" applyNumberFormat="1" applyFont="1" applyFill="1" applyBorder="1" applyAlignment="1">
      <alignment vertical="top"/>
    </xf>
    <xf numFmtId="43" fontId="0" fillId="0" borderId="0" xfId="3" applyFont="1"/>
    <xf numFmtId="43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4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43" fontId="7" fillId="0" borderId="0" xfId="3" applyFont="1"/>
    <xf numFmtId="167" fontId="3" fillId="2" borderId="0" xfId="0" applyNumberFormat="1" applyFont="1" applyFill="1" applyAlignment="1">
      <alignment vertical="top"/>
    </xf>
    <xf numFmtId="167" fontId="3" fillId="0" borderId="0" xfId="0" applyNumberFormat="1" applyFont="1" applyFill="1" applyAlignment="1">
      <alignment vertical="top"/>
    </xf>
    <xf numFmtId="0" fontId="0" fillId="0" borderId="0" xfId="0" applyFill="1"/>
    <xf numFmtId="43" fontId="0" fillId="0" borderId="0" xfId="3" applyFont="1" applyFill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43" fontId="7" fillId="0" borderId="0" xfId="3" applyFont="1" applyFill="1"/>
    <xf numFmtId="43" fontId="7" fillId="0" borderId="0" xfId="0" applyNumberFormat="1" applyFon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34F91-162F-4B8C-AB5D-C98ED4C53BCE}">
  <sheetPr>
    <pageSetUpPr fitToPage="1"/>
  </sheetPr>
  <dimension ref="A1:G33"/>
  <sheetViews>
    <sheetView tabSelected="1" zoomScaleNormal="100" workbookViewId="0">
      <selection activeCell="D41" sqref="D41"/>
    </sheetView>
  </sheetViews>
  <sheetFormatPr defaultColWidth="9.140625" defaultRowHeight="12.75" x14ac:dyDescent="0.2"/>
  <cols>
    <col min="1" max="1" width="5.7109375" style="1" customWidth="1"/>
    <col min="2" max="2" width="11.85546875" style="3" customWidth="1"/>
    <col min="3" max="3" width="45.7109375" style="3" customWidth="1"/>
    <col min="4" max="4" width="18" style="3" customWidth="1"/>
    <col min="5" max="5" width="15.28515625" style="3" bestFit="1" customWidth="1"/>
    <col min="6" max="6" width="59.42578125" style="3" customWidth="1"/>
    <col min="7" max="7" width="15.85546875" style="3" bestFit="1" customWidth="1"/>
    <col min="8" max="16384" width="9.140625" style="3"/>
  </cols>
  <sheetData>
    <row r="1" spans="1:7" x14ac:dyDescent="0.2">
      <c r="B1" s="2" t="s">
        <v>0</v>
      </c>
    </row>
    <row r="2" spans="1:7" x14ac:dyDescent="0.2">
      <c r="B2" s="2" t="s">
        <v>48</v>
      </c>
    </row>
    <row r="3" spans="1:7" x14ac:dyDescent="0.2">
      <c r="B3" s="4" t="s">
        <v>49</v>
      </c>
    </row>
    <row r="4" spans="1:7" x14ac:dyDescent="0.2">
      <c r="B4" s="2"/>
    </row>
    <row r="5" spans="1:7" x14ac:dyDescent="0.2">
      <c r="B5" s="2"/>
    </row>
    <row r="6" spans="1:7" x14ac:dyDescent="0.2">
      <c r="A6" s="5">
        <v>-1</v>
      </c>
      <c r="B6" s="2" t="s">
        <v>1</v>
      </c>
    </row>
    <row r="7" spans="1:7" x14ac:dyDescent="0.2">
      <c r="A7" s="5"/>
      <c r="B7" s="2"/>
      <c r="C7" s="3" t="s">
        <v>2</v>
      </c>
      <c r="D7" s="6">
        <f>40831141.1112951/1000</f>
        <v>40831.141111295095</v>
      </c>
    </row>
    <row r="8" spans="1:7" x14ac:dyDescent="0.2">
      <c r="A8" s="5"/>
      <c r="B8" s="2"/>
    </row>
    <row r="9" spans="1:7" x14ac:dyDescent="0.2">
      <c r="B9" s="2"/>
    </row>
    <row r="10" spans="1:7" x14ac:dyDescent="0.2">
      <c r="B10" s="2"/>
    </row>
    <row r="11" spans="1:7" x14ac:dyDescent="0.2">
      <c r="A11" s="5">
        <f>A6-1</f>
        <v>-2</v>
      </c>
      <c r="B11" s="2" t="s">
        <v>3</v>
      </c>
      <c r="D11" s="23"/>
    </row>
    <row r="12" spans="1:7" x14ac:dyDescent="0.2">
      <c r="A12" s="5"/>
      <c r="B12" s="2"/>
      <c r="D12" s="46" t="s">
        <v>4</v>
      </c>
      <c r="E12" s="46"/>
    </row>
    <row r="13" spans="1:7" ht="13.5" x14ac:dyDescent="0.25">
      <c r="C13" s="7" t="s">
        <v>5</v>
      </c>
      <c r="D13" s="7" t="s">
        <v>6</v>
      </c>
      <c r="E13" s="7" t="s">
        <v>7</v>
      </c>
      <c r="F13" s="7" t="s">
        <v>8</v>
      </c>
      <c r="G13" s="7"/>
    </row>
    <row r="14" spans="1:7" s="26" customFormat="1" ht="25.5" x14ac:dyDescent="0.25">
      <c r="A14" s="24"/>
      <c r="B14" s="25" t="s">
        <v>9</v>
      </c>
      <c r="C14" s="26" t="s">
        <v>10</v>
      </c>
      <c r="D14" s="27">
        <f>'Q2 2022'!$B$18/1000</f>
        <v>65090.1273</v>
      </c>
      <c r="E14" s="27">
        <f>'Q4 2023'!B18/1000</f>
        <v>33961.853569999999</v>
      </c>
      <c r="F14" s="28" t="s">
        <v>28</v>
      </c>
    </row>
    <row r="15" spans="1:7" s="26" customFormat="1" ht="25.5" x14ac:dyDescent="0.25">
      <c r="A15" s="24"/>
      <c r="B15" s="25" t="s">
        <v>11</v>
      </c>
      <c r="C15" s="29" t="s">
        <v>12</v>
      </c>
      <c r="D15" s="30">
        <f>'Q2 2022'!$B$1/1000</f>
        <v>881014.06374500005</v>
      </c>
      <c r="E15" s="30">
        <f>'Q4 2023'!B1/1000</f>
        <v>933057.1366997693</v>
      </c>
      <c r="F15" s="28" t="s">
        <v>28</v>
      </c>
    </row>
    <row r="16" spans="1:7" x14ac:dyDescent="0.2">
      <c r="B16" s="8" t="s">
        <v>13</v>
      </c>
      <c r="C16" s="3" t="s">
        <v>14</v>
      </c>
      <c r="D16" s="10">
        <f>D14/D15</f>
        <v>7.3880917432028223E-2</v>
      </c>
      <c r="E16" s="10">
        <f>E14/E15</f>
        <v>3.6398471469950226E-2</v>
      </c>
      <c r="F16" s="3" t="s">
        <v>5</v>
      </c>
    </row>
    <row r="17" spans="1:6" x14ac:dyDescent="0.2">
      <c r="B17" s="8"/>
      <c r="D17" s="9"/>
      <c r="E17" s="9"/>
    </row>
    <row r="18" spans="1:6" x14ac:dyDescent="0.2">
      <c r="B18" s="8" t="s">
        <v>15</v>
      </c>
      <c r="C18" s="3" t="s">
        <v>16</v>
      </c>
      <c r="D18" s="10">
        <v>9.2999999999999999E-2</v>
      </c>
      <c r="E18" s="10">
        <f>D18</f>
        <v>9.2999999999999999E-2</v>
      </c>
      <c r="F18" s="3" t="s">
        <v>29</v>
      </c>
    </row>
    <row r="19" spans="1:6" x14ac:dyDescent="0.2">
      <c r="B19" s="8"/>
    </row>
    <row r="20" spans="1:6" x14ac:dyDescent="0.2">
      <c r="B20" s="8"/>
      <c r="C20" s="3" t="s">
        <v>17</v>
      </c>
      <c r="D20" s="11"/>
      <c r="E20" s="11"/>
    </row>
    <row r="21" spans="1:6" x14ac:dyDescent="0.2">
      <c r="B21" s="8"/>
      <c r="C21" s="3" t="s">
        <v>18</v>
      </c>
      <c r="D21" s="12"/>
      <c r="E21" s="12"/>
    </row>
    <row r="22" spans="1:6" x14ac:dyDescent="0.2">
      <c r="B22" s="8"/>
      <c r="D22" s="13"/>
      <c r="E22" s="13"/>
    </row>
    <row r="23" spans="1:6" ht="25.5" x14ac:dyDescent="0.2">
      <c r="B23" s="8" t="s">
        <v>19</v>
      </c>
      <c r="C23" s="14" t="s">
        <v>20</v>
      </c>
      <c r="D23" s="15">
        <f>(D18*D15)-D14</f>
        <v>16844.180628285008</v>
      </c>
      <c r="E23" s="15">
        <f>(E18*E15)-E14</f>
        <v>52812.460143078548</v>
      </c>
      <c r="F23" s="3" t="s">
        <v>5</v>
      </c>
    </row>
    <row r="24" spans="1:6" x14ac:dyDescent="0.2">
      <c r="B24" s="8"/>
      <c r="D24" s="9"/>
      <c r="E24" s="9"/>
    </row>
    <row r="25" spans="1:6" ht="25.5" x14ac:dyDescent="0.2">
      <c r="B25" s="25" t="s">
        <v>21</v>
      </c>
      <c r="C25" s="26" t="s">
        <v>22</v>
      </c>
      <c r="D25" s="39">
        <v>1.3527309999999999</v>
      </c>
      <c r="E25" s="40">
        <v>1.3398970400000001</v>
      </c>
      <c r="F25" s="28" t="s">
        <v>47</v>
      </c>
    </row>
    <row r="26" spans="1:6" ht="13.5" x14ac:dyDescent="0.25">
      <c r="B26" s="16"/>
      <c r="C26" s="17"/>
      <c r="D26" s="18"/>
      <c r="E26" s="18"/>
    </row>
    <row r="27" spans="1:6" x14ac:dyDescent="0.2">
      <c r="B27" s="8" t="s">
        <v>23</v>
      </c>
      <c r="C27" s="3" t="s">
        <v>4</v>
      </c>
      <c r="D27" s="19">
        <f>D25*D23</f>
        <v>22785.645305480608</v>
      </c>
      <c r="E27" s="19">
        <f>E25*E23</f>
        <v>70763.259020828933</v>
      </c>
      <c r="F27" s="3" t="s">
        <v>5</v>
      </c>
    </row>
    <row r="29" spans="1:6" ht="13.5" x14ac:dyDescent="0.25">
      <c r="B29" s="16" t="s">
        <v>24</v>
      </c>
      <c r="C29" s="21" t="s">
        <v>25</v>
      </c>
      <c r="D29" s="22">
        <f>D27</f>
        <v>22785.645305480608</v>
      </c>
      <c r="E29" s="22">
        <f>IF(E27&gt;D7,D7,E27)</f>
        <v>40831.141111295095</v>
      </c>
    </row>
    <row r="31" spans="1:6" x14ac:dyDescent="0.2">
      <c r="A31" s="5">
        <v>-3</v>
      </c>
      <c r="B31" s="2" t="s">
        <v>26</v>
      </c>
      <c r="D31" s="6"/>
      <c r="E31" s="20">
        <f>E29-D29</f>
        <v>18045.495805814488</v>
      </c>
    </row>
    <row r="33" spans="4:4" x14ac:dyDescent="0.2">
      <c r="D33" s="3" t="s">
        <v>27</v>
      </c>
    </row>
  </sheetData>
  <mergeCells count="1">
    <mergeCell ref="D12:E12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CC2A-EC4B-4FBD-BD1F-E0AB5043EC15}">
  <dimension ref="A1:C32"/>
  <sheetViews>
    <sheetView workbookViewId="0">
      <selection activeCell="H14" sqref="H14"/>
    </sheetView>
  </sheetViews>
  <sheetFormatPr defaultRowHeight="15" x14ac:dyDescent="0.25"/>
  <cols>
    <col min="1" max="1" width="12.42578125" bestFit="1" customWidth="1"/>
    <col min="2" max="2" width="22.85546875" bestFit="1" customWidth="1"/>
  </cols>
  <sheetData>
    <row r="1" spans="1:3" x14ac:dyDescent="0.25">
      <c r="A1" s="43" t="s">
        <v>43</v>
      </c>
      <c r="B1" s="48">
        <f>SUM(B3:B15)/13</f>
        <v>933057136.69976926</v>
      </c>
      <c r="C1" s="36" t="s">
        <v>45</v>
      </c>
    </row>
    <row r="2" spans="1:3" x14ac:dyDescent="0.25">
      <c r="A2" s="44"/>
      <c r="B2" s="32"/>
    </row>
    <row r="3" spans="1:3" x14ac:dyDescent="0.25">
      <c r="A3" s="41" t="s">
        <v>30</v>
      </c>
      <c r="B3" s="42">
        <v>920309345.97699988</v>
      </c>
    </row>
    <row r="4" spans="1:3" x14ac:dyDescent="0.25">
      <c r="A4" s="41" t="s">
        <v>31</v>
      </c>
      <c r="B4" s="42">
        <v>922706512.64299989</v>
      </c>
    </row>
    <row r="5" spans="1:3" x14ac:dyDescent="0.25">
      <c r="A5" s="41" t="s">
        <v>32</v>
      </c>
      <c r="B5" s="42">
        <v>921997433.45899987</v>
      </c>
    </row>
    <row r="6" spans="1:3" x14ac:dyDescent="0.25">
      <c r="A6" s="41" t="s">
        <v>33</v>
      </c>
      <c r="B6" s="42">
        <v>924962196.41600001</v>
      </c>
    </row>
    <row r="7" spans="1:3" x14ac:dyDescent="0.25">
      <c r="A7" s="41" t="s">
        <v>34</v>
      </c>
      <c r="B7" s="42">
        <v>921885830.94999993</v>
      </c>
    </row>
    <row r="8" spans="1:3" x14ac:dyDescent="0.25">
      <c r="A8" s="41" t="s">
        <v>35</v>
      </c>
      <c r="B8" s="42">
        <v>928289314.65700006</v>
      </c>
    </row>
    <row r="9" spans="1:3" x14ac:dyDescent="0.25">
      <c r="A9" s="41" t="s">
        <v>36</v>
      </c>
      <c r="B9" s="42">
        <v>926782568.77600002</v>
      </c>
    </row>
    <row r="10" spans="1:3" x14ac:dyDescent="0.25">
      <c r="A10" s="41" t="s">
        <v>37</v>
      </c>
      <c r="B10" s="42">
        <v>933246083.32599998</v>
      </c>
    </row>
    <row r="11" spans="1:3" x14ac:dyDescent="0.25">
      <c r="A11" s="41" t="s">
        <v>38</v>
      </c>
      <c r="B11" s="42">
        <v>937189508.91299999</v>
      </c>
    </row>
    <row r="12" spans="1:3" x14ac:dyDescent="0.25">
      <c r="A12" s="41" t="s">
        <v>39</v>
      </c>
      <c r="B12" s="42">
        <v>940968705.41100001</v>
      </c>
    </row>
    <row r="13" spans="1:3" x14ac:dyDescent="0.25">
      <c r="A13" s="41" t="s">
        <v>40</v>
      </c>
      <c r="B13" s="42">
        <v>945896509.45500016</v>
      </c>
    </row>
    <row r="14" spans="1:3" x14ac:dyDescent="0.25">
      <c r="A14" s="41" t="s">
        <v>41</v>
      </c>
      <c r="B14" s="42">
        <v>950753206.35499966</v>
      </c>
    </row>
    <row r="15" spans="1:3" x14ac:dyDescent="0.25">
      <c r="A15" s="41" t="s">
        <v>42</v>
      </c>
      <c r="B15" s="42">
        <v>954755560.75899994</v>
      </c>
    </row>
    <row r="16" spans="1:3" x14ac:dyDescent="0.25">
      <c r="A16" s="41"/>
    </row>
    <row r="17" spans="1:3" x14ac:dyDescent="0.25">
      <c r="A17" s="41"/>
    </row>
    <row r="18" spans="1:3" s="36" customFormat="1" x14ac:dyDescent="0.25">
      <c r="A18" s="45" t="s">
        <v>44</v>
      </c>
      <c r="B18" s="47">
        <v>33961853.57</v>
      </c>
      <c r="C18" s="36" t="s">
        <v>46</v>
      </c>
    </row>
    <row r="19" spans="1:3" x14ac:dyDescent="0.25">
      <c r="A19" s="41"/>
    </row>
    <row r="20" spans="1:3" x14ac:dyDescent="0.25">
      <c r="A20" s="41"/>
    </row>
    <row r="21" spans="1:3" x14ac:dyDescent="0.25">
      <c r="A21" s="41"/>
    </row>
    <row r="22" spans="1:3" x14ac:dyDescent="0.25">
      <c r="A22" s="41"/>
    </row>
    <row r="23" spans="1:3" x14ac:dyDescent="0.25">
      <c r="A23" s="41"/>
    </row>
    <row r="24" spans="1:3" x14ac:dyDescent="0.25">
      <c r="A24" s="41"/>
    </row>
    <row r="25" spans="1:3" x14ac:dyDescent="0.25">
      <c r="A25" s="41"/>
    </row>
    <row r="26" spans="1:3" x14ac:dyDescent="0.25">
      <c r="A26" s="41"/>
    </row>
    <row r="27" spans="1:3" x14ac:dyDescent="0.25">
      <c r="A27" s="41"/>
    </row>
    <row r="28" spans="1:3" x14ac:dyDescent="0.25">
      <c r="A28" s="41"/>
    </row>
    <row r="29" spans="1:3" x14ac:dyDescent="0.25">
      <c r="A29" s="41"/>
    </row>
    <row r="30" spans="1:3" x14ac:dyDescent="0.25">
      <c r="A30" s="41"/>
    </row>
    <row r="31" spans="1:3" x14ac:dyDescent="0.25">
      <c r="A31" s="41"/>
    </row>
    <row r="32" spans="1:3" x14ac:dyDescent="0.25">
      <c r="A32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42EE7-6E80-459F-9B03-4C73691B94B4}">
  <dimension ref="A1:C18"/>
  <sheetViews>
    <sheetView workbookViewId="0">
      <selection activeCell="B19" sqref="B19"/>
    </sheetView>
  </sheetViews>
  <sheetFormatPr defaultRowHeight="15" x14ac:dyDescent="0.25"/>
  <cols>
    <col min="1" max="1" width="12.42578125" bestFit="1" customWidth="1"/>
    <col min="2" max="2" width="22.85546875" bestFit="1" customWidth="1"/>
  </cols>
  <sheetData>
    <row r="1" spans="1:3" x14ac:dyDescent="0.25">
      <c r="A1" s="34" t="s">
        <v>43</v>
      </c>
      <c r="B1" s="35">
        <f>SUM(B3:B15)/13</f>
        <v>881014063.745</v>
      </c>
      <c r="C1" s="36" t="s">
        <v>45</v>
      </c>
    </row>
    <row r="2" spans="1:3" x14ac:dyDescent="0.25">
      <c r="A2" s="33"/>
      <c r="B2" s="32"/>
    </row>
    <row r="3" spans="1:3" x14ac:dyDescent="0.25">
      <c r="A3" t="s">
        <v>30</v>
      </c>
      <c r="B3" s="31">
        <v>847413299.71799994</v>
      </c>
    </row>
    <row r="4" spans="1:3" x14ac:dyDescent="0.25">
      <c r="A4" t="s">
        <v>31</v>
      </c>
      <c r="B4" s="31">
        <v>854841356.83999991</v>
      </c>
    </row>
    <row r="5" spans="1:3" x14ac:dyDescent="0.25">
      <c r="A5" t="s">
        <v>32</v>
      </c>
      <c r="B5" s="31">
        <v>868920960.21799994</v>
      </c>
    </row>
    <row r="6" spans="1:3" x14ac:dyDescent="0.25">
      <c r="A6" t="s">
        <v>33</v>
      </c>
      <c r="B6" s="31">
        <v>868062289.9780004</v>
      </c>
    </row>
    <row r="7" spans="1:3" x14ac:dyDescent="0.25">
      <c r="A7" t="s">
        <v>34</v>
      </c>
      <c r="B7" s="31">
        <v>868824937.31500006</v>
      </c>
    </row>
    <row r="8" spans="1:3" x14ac:dyDescent="0.25">
      <c r="A8" t="s">
        <v>35</v>
      </c>
      <c r="B8" s="31">
        <v>877641821.29100001</v>
      </c>
    </row>
    <row r="9" spans="1:3" x14ac:dyDescent="0.25">
      <c r="A9" t="s">
        <v>36</v>
      </c>
      <c r="B9" s="31">
        <v>874355327.62599957</v>
      </c>
    </row>
    <row r="10" spans="1:3" x14ac:dyDescent="0.25">
      <c r="A10" t="s">
        <v>37</v>
      </c>
      <c r="B10" s="31">
        <v>891843083.63599992</v>
      </c>
    </row>
    <row r="11" spans="1:3" x14ac:dyDescent="0.25">
      <c r="A11" t="s">
        <v>38</v>
      </c>
      <c r="B11" s="31">
        <v>893237557.676</v>
      </c>
    </row>
    <row r="12" spans="1:3" x14ac:dyDescent="0.25">
      <c r="A12" t="s">
        <v>39</v>
      </c>
      <c r="B12" s="31">
        <v>900236674.67099977</v>
      </c>
    </row>
    <row r="13" spans="1:3" x14ac:dyDescent="0.25">
      <c r="A13" t="s">
        <v>40</v>
      </c>
      <c r="B13" s="31">
        <v>899561118.34199989</v>
      </c>
    </row>
    <row r="14" spans="1:3" x14ac:dyDescent="0.25">
      <c r="A14" t="s">
        <v>41</v>
      </c>
      <c r="B14" s="31">
        <v>894880134.08299994</v>
      </c>
    </row>
    <row r="15" spans="1:3" x14ac:dyDescent="0.25">
      <c r="A15" t="s">
        <v>42</v>
      </c>
      <c r="B15" s="31">
        <v>913364267.29099989</v>
      </c>
    </row>
    <row r="18" spans="1:3" s="36" customFormat="1" x14ac:dyDescent="0.25">
      <c r="A18" s="37" t="s">
        <v>44</v>
      </c>
      <c r="B18" s="38">
        <v>65090127.299999997</v>
      </c>
      <c r="C18" s="36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G85NDg2MjA8L1VzZXJOYW1lPjxEYXRlVGltZT45LzkvMjAyMiAyOjIyOjA5IFBNPC9EYXRlVGltZT48TGFiZWxTdHJpbmc+VW5jYXRlZ29yaXplZDwvTGFiZWxTdHJpbmc+PC9pdGVtPjwvbGFiZWxIaXN0b3J5Pg==</Value>
</WrappedLabelHistory>
</file>

<file path=customXml/itemProps1.xml><?xml version="1.0" encoding="utf-8"?>
<ds:datastoreItem xmlns:ds="http://schemas.openxmlformats.org/officeDocument/2006/customXml" ds:itemID="{7C368640-9A66-47FC-B8B7-6F3A127C0647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97A000A9-18C9-4BC9-98A4-377AADF0A6D9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Rockport Savings-Offset</vt:lpstr>
      <vt:lpstr>Q4 2023</vt:lpstr>
      <vt:lpstr>Q2 2022</vt:lpstr>
      <vt:lpstr>'Rockport Savings-Offset'!Print_Area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s213167</dc:creator>
  <cp:lastModifiedBy>Heather M Whitney</cp:lastModifiedBy>
  <dcterms:created xsi:type="dcterms:W3CDTF">2022-09-07T11:15:30Z</dcterms:created>
  <dcterms:modified xsi:type="dcterms:W3CDTF">2024-02-28T14:45:26Z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d8649db0-4af4-46d9-9663-ff05680f6505</vt:lpwstr>
  </property>
  <property fmtid="{D5CDD505-2E9C-101B-9397-08002B2CF9AE}" pid="3" name="bjSaver">
    <vt:lpwstr>Lul38S8Zs5wwqaKhef/MXjBsOCoukBO8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6" name="bjDocumentSecurityLabel">
    <vt:lpwstr>Uncategorized</vt:lpwstr>
  </property>
  <property fmtid="{D5CDD505-2E9C-101B-9397-08002B2CF9AE}" pid="7" name="MSIP_Label_574d496c-7ac4-4b13-81fd-698eca66b217_SiteId">
    <vt:lpwstr>15f3c881-6b03-4ff6-8559-77bf5177818f</vt:lpwstr>
  </property>
  <property fmtid="{D5CDD505-2E9C-101B-9397-08002B2CF9AE}" pid="8" name="MSIP_Label_574d496c-7ac4-4b13-81fd-698eca66b217_Name">
    <vt:lpwstr>Uncategorized</vt:lpwstr>
  </property>
  <property fmtid="{D5CDD505-2E9C-101B-9397-08002B2CF9AE}" pid="9" name="MSIP_Label_574d496c-7ac4-4b13-81fd-698eca66b217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{97A000A9-18C9-4BC9-98A4-377AADF0A6D9}</vt:lpwstr>
  </property>
</Properties>
</file>