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Internal\01_Regulatory Services\02_Cases\2024 Cases\2024-00016 Rockport Offset True-up\09_Briefs, Motions, and Notices (Including Publication Notices)\07_Informal Conference\"/>
    </mc:Choice>
  </mc:AlternateContent>
  <xr:revisionPtr revIDLastSave="0" documentId="13_ncr:1_{7975439C-E88B-4D5C-91E8-E129D5BA9EFE}" xr6:coauthVersionLast="47" xr6:coauthVersionMax="47" xr10:uidLastSave="{00000000-0000-0000-0000-000000000000}"/>
  <bookViews>
    <workbookView xWindow="1365" yWindow="5175" windowWidth="28800" windowHeight="15345" xr2:uid="{F9512165-7D93-4E79-ADD6-9C690944B4C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I26" i="1"/>
  <c r="I25" i="1"/>
  <c r="I24" i="1"/>
  <c r="I23" i="1"/>
  <c r="I22" i="1"/>
  <c r="I21" i="1"/>
  <c r="I20" i="1"/>
  <c r="I19" i="1"/>
  <c r="I18" i="1"/>
  <c r="I17" i="1"/>
  <c r="I16" i="1"/>
  <c r="I14" i="1"/>
  <c r="I13" i="1"/>
  <c r="I12" i="1"/>
  <c r="K12" i="1" s="1"/>
  <c r="I11" i="1"/>
  <c r="I10" i="1"/>
  <c r="I9" i="1"/>
  <c r="I8" i="1"/>
  <c r="I15" i="1" s="1"/>
  <c r="G14" i="1"/>
  <c r="G13" i="1"/>
  <c r="G12" i="1"/>
  <c r="G11" i="1"/>
  <c r="G10" i="1"/>
  <c r="G9" i="1"/>
  <c r="G8" i="1"/>
  <c r="E20" i="1"/>
  <c r="E19" i="1"/>
  <c r="E18" i="1"/>
  <c r="E17" i="1"/>
  <c r="E16" i="1"/>
  <c r="E14" i="1"/>
  <c r="E13" i="1"/>
  <c r="E12" i="1"/>
  <c r="E11" i="1"/>
  <c r="E10" i="1"/>
  <c r="E9" i="1"/>
  <c r="E8" i="1"/>
  <c r="K11" i="1" l="1"/>
  <c r="K14" i="1"/>
  <c r="K13" i="1"/>
  <c r="K10" i="1"/>
  <c r="G15" i="1"/>
  <c r="K9" i="1"/>
  <c r="I28" i="1"/>
  <c r="I29" i="1"/>
  <c r="K8" i="1"/>
  <c r="E29" i="1"/>
  <c r="E28" i="1"/>
  <c r="G16" i="1"/>
  <c r="K15" i="1" l="1"/>
  <c r="K16" i="1"/>
  <c r="G17" i="1"/>
  <c r="G18" i="1" l="1"/>
  <c r="K17" i="1"/>
  <c r="G19" i="1" l="1"/>
  <c r="K18" i="1"/>
  <c r="G20" i="1" l="1"/>
  <c r="K19" i="1"/>
  <c r="G21" i="1" l="1"/>
  <c r="K20" i="1"/>
  <c r="G22" i="1" l="1"/>
  <c r="K21" i="1"/>
  <c r="G23" i="1" l="1"/>
  <c r="K22" i="1"/>
  <c r="G24" i="1" l="1"/>
  <c r="K23" i="1"/>
  <c r="G25" i="1" l="1"/>
  <c r="K24" i="1"/>
  <c r="G26" i="1" l="1"/>
  <c r="K25" i="1"/>
  <c r="G27" i="1" l="1"/>
  <c r="K26" i="1"/>
  <c r="K27" i="1" l="1"/>
  <c r="K28" i="1" s="1"/>
  <c r="G28" i="1"/>
  <c r="G29" i="1"/>
</calcChain>
</file>

<file path=xl/sharedStrings.xml><?xml version="1.0" encoding="utf-8"?>
<sst xmlns="http://schemas.openxmlformats.org/spreadsheetml/2006/main" count="37" uniqueCount="30">
  <si>
    <t>Original Proposal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</si>
  <si>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</si>
  <si>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</si>
  <si>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</si>
  <si>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</si>
  <si>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</si>
  <si>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</si>
  <si>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</si>
  <si>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</si>
  <si>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</si>
  <si>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</si>
  <si>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</si>
  <si>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</si>
  <si>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Total Recovered</t>
  </si>
  <si>
    <t>No. of Months Recovered Over</t>
  </si>
  <si>
    <t>Leave As-Billed</t>
  </si>
  <si>
    <t>Recover Remaining</t>
  </si>
  <si>
    <t>Over 12-Mos</t>
  </si>
  <si>
    <t>Rebills Required</t>
  </si>
  <si>
    <t>(a)</t>
  </si>
  <si>
    <t>(b)</t>
  </si>
  <si>
    <t>Variance</t>
  </si>
  <si>
    <t>(c)</t>
  </si>
  <si>
    <t>(d) = (c) - (b)</t>
  </si>
  <si>
    <t>Aug 2024 Proposal /</t>
  </si>
  <si>
    <t>Nov 27, 2024 Order</t>
  </si>
  <si>
    <t>Rates Billed Mar 2-Sep 27</t>
  </si>
  <si>
    <t>12-Mos Recovery</t>
  </si>
  <si>
    <t>19-Mos Recovery</t>
  </si>
  <si>
    <t>Rates Billed Sep 28 - Sep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</si>
</sst>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Up">
        <bgColor theme="4" tint="0.79998168889431442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164" fontId="2" fillId="0" borderId="0" xfId="1" applyNumberFormat="1" applyFont="1"/>
    <xf numFmtId="0" fontId="2" fillId="0" borderId="0" xfId="1" applyNumberFormat="1" applyFont="1"/>
    <xf numFmtId="164" fontId="4" fillId="0" borderId="0" xfId="1" applyNumberFormat="1" applyFont="1"/>
    <xf numFmtId="164" fontId="5" fillId="0" borderId="0" xfId="1" applyNumberFormat="1" applyFont="1" applyAlignment="1">
      <alignment horizontal="right"/>
    </xf>
    <xf numFmtId="164" fontId="2" fillId="2" borderId="0" xfId="1" applyNumberFormat="1" applyFont="1" applyFill="1"/>
    <xf numFmtId="164" fontId="2" fillId="0" borderId="0" xfId="1" applyNumberFormat="1" applyFont="1" applyFill="1"/>
    <xf numFmtId="164" fontId="4" fillId="0" borderId="1" xfId="1" applyNumberFormat="1" applyFont="1" applyBorder="1" applyAlignment="1">
      <alignment horizontal="center"/>
    </xf>
    <xf numFmtId="164" fontId="4" fillId="0" borderId="2" xfId="1" quotePrefix="1" applyNumberFormat="1" applyFont="1" applyBorder="1" applyAlignment="1">
      <alignment horizontal="center"/>
    </xf>
    <xf numFmtId="164" fontId="4" fillId="0" borderId="2" xfId="1" quotePrefix="1" applyNumberFormat="1" applyFont="1" applyFill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164" fontId="2" fillId="0" borderId="2" xfId="1" applyNumberFormat="1" applyFont="1" applyFill="1" applyBorder="1" applyAlignment="1">
      <alignment horizontal="center"/>
    </xf>
    <xf numFmtId="164" fontId="4" fillId="0" borderId="2" xfId="1" applyNumberFormat="1" applyFont="1" applyFill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0" fontId="2" fillId="2" borderId="0" xfId="1" applyNumberFormat="1" applyFont="1" applyFill="1"/>
    <xf numFmtId="164" fontId="4" fillId="0" borderId="0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0" fontId="6" fillId="0" borderId="0" xfId="1" applyNumberFormat="1" applyFont="1" applyFill="1" applyAlignment="1">
      <alignment horizontal="right"/>
    </xf>
    <xf numFmtId="0" fontId="6" fillId="0" borderId="0" xfId="1" applyNumberFormat="1" applyFont="1" applyFill="1"/>
    <xf numFmtId="0" fontId="2" fillId="3" borderId="0" xfId="1" applyNumberFormat="1" applyFont="1" applyFill="1"/>
    <xf numFmtId="164" fontId="2" fillId="3" borderId="0" xfId="1" applyNumberFormat="1" applyFont="1" applyFill="1"/>
    <xf numFmtId="164" fontId="2" fillId="3" borderId="2" xfId="1" applyNumberFormat="1" applyFont="1" applyFill="1" applyBorder="1" applyAlignment="1">
      <alignment horizontal="center"/>
    </xf>
    <xf numFmtId="164" fontId="2" fillId="3" borderId="0" xfId="1" applyNumberFormat="1" applyFont="1" applyFill="1" applyBorder="1" applyAlignment="1">
      <alignment horizontal="center"/>
    </xf>
    <xf numFmtId="164" fontId="4" fillId="3" borderId="0" xfId="1" applyNumberFormat="1" applyFont="1" applyFill="1"/>
    <xf numFmtId="164" fontId="2" fillId="2" borderId="2" xfId="1" applyNumberFormat="1" applyFont="1" applyFill="1" applyBorder="1" applyAlignment="1">
      <alignment horizontal="center"/>
    </xf>
    <xf numFmtId="164" fontId="2" fillId="2" borderId="0" xfId="1" applyNumberFormat="1" applyFont="1" applyFill="1" applyBorder="1" applyAlignment="1">
      <alignment horizontal="center"/>
    </xf>
    <xf numFmtId="164" fontId="2" fillId="4" borderId="2" xfId="1" applyNumberFormat="1" applyFont="1" applyFill="1" applyBorder="1" applyAlignment="1">
      <alignment horizontal="center"/>
    </xf>
    <xf numFmtId="164" fontId="4" fillId="3" borderId="0" xfId="1" applyNumberFormat="1" applyFont="1" applyFill="1" applyAlignment="1">
      <alignment horizontal="center" vertical="center" wrapText="1"/>
    </xf>
    <xf numFmtId="164" fontId="4" fillId="2" borderId="0" xfId="1" applyNumberFormat="1" applyFont="1" applyFill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940BB-05AD-414A-AEBE-B3701D03AD4A}">
  <dimension ref="A1:L29"/>
  <sheetViews>
    <sheetView showGridLines="0" tabSelected="1" topLeftCell="A2" workbookViewId="0">
      <selection activeCell="U21" sqref="U21"/>
    </sheetView>
  </sheetViews>
  <sheetFormatPr defaultRowHeight="15" x14ac:dyDescent="0.25"/>
  <cols>
    <col min="1" max="1" width="9.140625" style="1"/>
    <col min="2" max="2" width="9.140625" style="2"/>
    <col min="3" max="3" width="16.7109375" style="1" customWidth="1"/>
    <col min="4" max="4" width="3" style="1" customWidth="1"/>
    <col min="5" max="5" width="26.85546875" style="1" customWidth="1"/>
    <col min="6" max="6" width="3" style="1" customWidth="1"/>
    <col min="7" max="7" width="27" style="1" customWidth="1"/>
    <col min="8" max="8" width="3" style="1" customWidth="1"/>
    <col min="9" max="9" width="26.85546875" style="1" customWidth="1"/>
    <col min="10" max="10" width="3" style="1" customWidth="1"/>
    <col min="11" max="11" width="14.5703125" style="1" customWidth="1"/>
    <col min="12" max="12" width="12.28515625" style="1" customWidth="1"/>
    <col min="13" max="16384" width="9.140625" style="1"/>
  </cols>
  <sheetData>
    <row r="1" spans="1:12" ht="14.25" hidden="1" customHeight="1" x14ac:dyDescent="0.25">
      <c r="E1" s="3">
        <v>18045496</v>
      </c>
    </row>
    <row r="2" spans="1:12" ht="15.75" thickBot="1" x14ac:dyDescent="0.3"/>
    <row r="3" spans="1:12" x14ac:dyDescent="0.25">
      <c r="E3" s="7" t="s">
        <v>0</v>
      </c>
      <c r="G3" s="7" t="s">
        <v>24</v>
      </c>
      <c r="I3" s="7" t="s">
        <v>25</v>
      </c>
      <c r="K3" s="16" t="s">
        <v>21</v>
      </c>
    </row>
    <row r="4" spans="1:12" x14ac:dyDescent="0.25">
      <c r="E4" s="8" t="s">
        <v>27</v>
      </c>
      <c r="G4" s="9" t="s">
        <v>15</v>
      </c>
      <c r="I4" s="10" t="s">
        <v>28</v>
      </c>
      <c r="K4" s="17"/>
    </row>
    <row r="5" spans="1:12" x14ac:dyDescent="0.25">
      <c r="E5" s="11"/>
      <c r="G5" s="10" t="s">
        <v>16</v>
      </c>
      <c r="I5" s="10" t="s">
        <v>18</v>
      </c>
      <c r="K5" s="17"/>
    </row>
    <row r="6" spans="1:12" x14ac:dyDescent="0.25">
      <c r="E6" s="11"/>
      <c r="G6" s="10" t="s">
        <v>17</v>
      </c>
      <c r="I6" s="11"/>
      <c r="K6" s="17"/>
    </row>
    <row r="7" spans="1:12" s="3" customFormat="1" x14ac:dyDescent="0.25">
      <c r="B7" s="19"/>
      <c r="C7" s="19"/>
      <c r="E7" s="10" t="s">
        <v>19</v>
      </c>
      <c r="G7" s="10" t="s">
        <v>20</v>
      </c>
      <c r="I7" s="10" t="s">
        <v>22</v>
      </c>
      <c r="K7" s="16" t="s">
        <v>23</v>
      </c>
    </row>
    <row r="8" spans="1:12" x14ac:dyDescent="0.25">
      <c r="A8" s="29" t="s">
        <v>26</v>
      </c>
      <c r="B8" s="21">
        <v>2024</v>
      </c>
      <c r="C8" s="22" t="s">
        <v>1</v>
      </c>
      <c r="D8" s="22"/>
      <c r="E8" s="23">
        <f>+$E$1/12</f>
        <v>1503791.3333333333</v>
      </c>
      <c r="F8" s="22"/>
      <c r="G8" s="23">
        <f>+$E$1/12</f>
        <v>1503791.3333333333</v>
      </c>
      <c r="H8" s="22"/>
      <c r="I8" s="23">
        <f>+$E$1/19</f>
        <v>949762.94736842101</v>
      </c>
      <c r="J8" s="22"/>
      <c r="K8" s="24">
        <f>I8-G8</f>
        <v>-554028.38596491225</v>
      </c>
    </row>
    <row r="9" spans="1:12" x14ac:dyDescent="0.25">
      <c r="A9" s="29"/>
      <c r="B9" s="21">
        <v>2024</v>
      </c>
      <c r="C9" s="22" t="s">
        <v>2</v>
      </c>
      <c r="D9" s="22"/>
      <c r="E9" s="23">
        <f t="shared" ref="E9:G20" si="0">+$E$1/12</f>
        <v>1503791.3333333333</v>
      </c>
      <c r="F9" s="22"/>
      <c r="G9" s="23">
        <f t="shared" si="0"/>
        <v>1503791.3333333333</v>
      </c>
      <c r="H9" s="22"/>
      <c r="I9" s="23">
        <f t="shared" ref="I9:I27" si="1">+$E$1/19</f>
        <v>949762.94736842101</v>
      </c>
      <c r="J9" s="22"/>
      <c r="K9" s="24">
        <f t="shared" ref="K9:K27" si="2">I9-G9</f>
        <v>-554028.38596491225</v>
      </c>
    </row>
    <row r="10" spans="1:12" x14ac:dyDescent="0.25">
      <c r="A10" s="29"/>
      <c r="B10" s="21">
        <v>2024</v>
      </c>
      <c r="C10" s="22" t="s">
        <v>3</v>
      </c>
      <c r="D10" s="22"/>
      <c r="E10" s="23">
        <f t="shared" si="0"/>
        <v>1503791.3333333333</v>
      </c>
      <c r="F10" s="22"/>
      <c r="G10" s="23">
        <f t="shared" si="0"/>
        <v>1503791.3333333333</v>
      </c>
      <c r="H10" s="22"/>
      <c r="I10" s="23">
        <f t="shared" si="1"/>
        <v>949762.94736842101</v>
      </c>
      <c r="J10" s="22"/>
      <c r="K10" s="24">
        <f t="shared" si="2"/>
        <v>-554028.38596491225</v>
      </c>
    </row>
    <row r="11" spans="1:12" x14ac:dyDescent="0.25">
      <c r="A11" s="29"/>
      <c r="B11" s="21">
        <v>2024</v>
      </c>
      <c r="C11" s="22" t="s">
        <v>4</v>
      </c>
      <c r="D11" s="22"/>
      <c r="E11" s="23">
        <f t="shared" si="0"/>
        <v>1503791.3333333333</v>
      </c>
      <c r="F11" s="22"/>
      <c r="G11" s="23">
        <f t="shared" si="0"/>
        <v>1503791.3333333333</v>
      </c>
      <c r="H11" s="22"/>
      <c r="I11" s="23">
        <f t="shared" si="1"/>
        <v>949762.94736842101</v>
      </c>
      <c r="J11" s="22"/>
      <c r="K11" s="24">
        <f t="shared" si="2"/>
        <v>-554028.38596491225</v>
      </c>
    </row>
    <row r="12" spans="1:12" x14ac:dyDescent="0.25">
      <c r="A12" s="29"/>
      <c r="B12" s="21">
        <v>2024</v>
      </c>
      <c r="C12" s="22" t="s">
        <v>5</v>
      </c>
      <c r="D12" s="22"/>
      <c r="E12" s="23">
        <f t="shared" si="0"/>
        <v>1503791.3333333333</v>
      </c>
      <c r="F12" s="22"/>
      <c r="G12" s="23">
        <f t="shared" si="0"/>
        <v>1503791.3333333333</v>
      </c>
      <c r="H12" s="22"/>
      <c r="I12" s="23">
        <f t="shared" si="1"/>
        <v>949762.94736842101</v>
      </c>
      <c r="J12" s="22"/>
      <c r="K12" s="24">
        <f t="shared" si="2"/>
        <v>-554028.38596491225</v>
      </c>
    </row>
    <row r="13" spans="1:12" x14ac:dyDescent="0.25">
      <c r="A13" s="29"/>
      <c r="B13" s="21">
        <v>2024</v>
      </c>
      <c r="C13" s="22" t="s">
        <v>6</v>
      </c>
      <c r="D13" s="22"/>
      <c r="E13" s="23">
        <f t="shared" si="0"/>
        <v>1503791.3333333333</v>
      </c>
      <c r="F13" s="22"/>
      <c r="G13" s="23">
        <f t="shared" si="0"/>
        <v>1503791.3333333333</v>
      </c>
      <c r="H13" s="22"/>
      <c r="I13" s="23">
        <f t="shared" si="1"/>
        <v>949762.94736842101</v>
      </c>
      <c r="J13" s="22"/>
      <c r="K13" s="24">
        <f t="shared" si="2"/>
        <v>-554028.38596491225</v>
      </c>
    </row>
    <row r="14" spans="1:12" x14ac:dyDescent="0.25">
      <c r="A14" s="29"/>
      <c r="B14" s="21">
        <v>2024</v>
      </c>
      <c r="C14" s="22" t="s">
        <v>7</v>
      </c>
      <c r="D14" s="25"/>
      <c r="E14" s="23">
        <f t="shared" si="0"/>
        <v>1503791.3333333333</v>
      </c>
      <c r="F14" s="25"/>
      <c r="G14" s="23">
        <f t="shared" si="0"/>
        <v>1503791.3333333333</v>
      </c>
      <c r="H14" s="25"/>
      <c r="I14" s="23">
        <f t="shared" si="1"/>
        <v>949762.94736842101</v>
      </c>
      <c r="J14" s="25"/>
      <c r="K14" s="24">
        <f t="shared" si="2"/>
        <v>-554028.38596491225</v>
      </c>
      <c r="L14" s="3"/>
    </row>
    <row r="15" spans="1:12" x14ac:dyDescent="0.25">
      <c r="A15" s="6"/>
      <c r="B15" s="20"/>
      <c r="C15" s="19"/>
      <c r="D15" s="6"/>
      <c r="E15" s="12"/>
      <c r="F15" s="6"/>
      <c r="G15" s="13">
        <f>SUM(G8:G14)</f>
        <v>10526539.333333334</v>
      </c>
      <c r="H15" s="6"/>
      <c r="I15" s="13">
        <f>SUM(I8:I14)</f>
        <v>6648340.6315789465</v>
      </c>
      <c r="J15" s="6"/>
      <c r="K15" s="18">
        <f>SUM(K8:K14)</f>
        <v>-3878198.7017543861</v>
      </c>
    </row>
    <row r="16" spans="1:12" x14ac:dyDescent="0.25">
      <c r="A16" s="30" t="s">
        <v>29</v>
      </c>
      <c r="B16" s="15">
        <v>2024</v>
      </c>
      <c r="C16" s="5" t="s">
        <v>8</v>
      </c>
      <c r="D16" s="5"/>
      <c r="E16" s="26">
        <f t="shared" si="0"/>
        <v>1503791.3333333333</v>
      </c>
      <c r="F16" s="5"/>
      <c r="G16" s="26">
        <f>((E1-SUM(G8:G14))/12)</f>
        <v>626579.72222222213</v>
      </c>
      <c r="H16" s="5"/>
      <c r="I16" s="26">
        <f t="shared" si="1"/>
        <v>949762.94736842101</v>
      </c>
      <c r="J16" s="5"/>
      <c r="K16" s="27">
        <f t="shared" si="2"/>
        <v>323183.22514619888</v>
      </c>
    </row>
    <row r="17" spans="1:11" x14ac:dyDescent="0.25">
      <c r="A17" s="30"/>
      <c r="B17" s="15">
        <v>2024</v>
      </c>
      <c r="C17" s="5" t="s">
        <v>9</v>
      </c>
      <c r="D17" s="5"/>
      <c r="E17" s="26">
        <f t="shared" si="0"/>
        <v>1503791.3333333333</v>
      </c>
      <c r="F17" s="5"/>
      <c r="G17" s="26">
        <f>G16</f>
        <v>626579.72222222213</v>
      </c>
      <c r="H17" s="5"/>
      <c r="I17" s="26">
        <f t="shared" si="1"/>
        <v>949762.94736842101</v>
      </c>
      <c r="J17" s="5"/>
      <c r="K17" s="27">
        <f t="shared" si="2"/>
        <v>323183.22514619888</v>
      </c>
    </row>
    <row r="18" spans="1:11" x14ac:dyDescent="0.25">
      <c r="A18" s="30"/>
      <c r="B18" s="15">
        <v>2024</v>
      </c>
      <c r="C18" s="5" t="s">
        <v>10</v>
      </c>
      <c r="D18" s="5"/>
      <c r="E18" s="26">
        <f t="shared" si="0"/>
        <v>1503791.3333333333</v>
      </c>
      <c r="F18" s="5"/>
      <c r="G18" s="26">
        <f t="shared" ref="G18:G27" si="3">G17</f>
        <v>626579.72222222213</v>
      </c>
      <c r="H18" s="5"/>
      <c r="I18" s="26">
        <f t="shared" si="1"/>
        <v>949762.94736842101</v>
      </c>
      <c r="J18" s="5"/>
      <c r="K18" s="27">
        <f t="shared" si="2"/>
        <v>323183.22514619888</v>
      </c>
    </row>
    <row r="19" spans="1:11" x14ac:dyDescent="0.25">
      <c r="A19" s="30"/>
      <c r="B19" s="15">
        <v>2025</v>
      </c>
      <c r="C19" s="5" t="s">
        <v>11</v>
      </c>
      <c r="D19" s="5"/>
      <c r="E19" s="26">
        <f t="shared" si="0"/>
        <v>1503791.3333333333</v>
      </c>
      <c r="F19" s="5"/>
      <c r="G19" s="26">
        <f t="shared" si="3"/>
        <v>626579.72222222213</v>
      </c>
      <c r="H19" s="5"/>
      <c r="I19" s="26">
        <f t="shared" si="1"/>
        <v>949762.94736842101</v>
      </c>
      <c r="J19" s="5"/>
      <c r="K19" s="27">
        <f t="shared" si="2"/>
        <v>323183.22514619888</v>
      </c>
    </row>
    <row r="20" spans="1:11" x14ac:dyDescent="0.25">
      <c r="A20" s="30"/>
      <c r="B20" s="15">
        <v>2025</v>
      </c>
      <c r="C20" s="5" t="s">
        <v>12</v>
      </c>
      <c r="D20" s="5"/>
      <c r="E20" s="26">
        <f t="shared" si="0"/>
        <v>1503791.3333333333</v>
      </c>
      <c r="F20" s="5"/>
      <c r="G20" s="26">
        <f t="shared" si="3"/>
        <v>626579.72222222213</v>
      </c>
      <c r="H20" s="5"/>
      <c r="I20" s="26">
        <f t="shared" si="1"/>
        <v>949762.94736842101</v>
      </c>
      <c r="J20" s="5"/>
      <c r="K20" s="27">
        <f t="shared" si="2"/>
        <v>323183.22514619888</v>
      </c>
    </row>
    <row r="21" spans="1:11" x14ac:dyDescent="0.25">
      <c r="A21" s="30"/>
      <c r="B21" s="15">
        <v>2025</v>
      </c>
      <c r="C21" s="5" t="s">
        <v>1</v>
      </c>
      <c r="D21" s="5"/>
      <c r="E21" s="28"/>
      <c r="F21" s="5"/>
      <c r="G21" s="26">
        <f t="shared" si="3"/>
        <v>626579.72222222213</v>
      </c>
      <c r="H21" s="5"/>
      <c r="I21" s="26">
        <f t="shared" si="1"/>
        <v>949762.94736842101</v>
      </c>
      <c r="J21" s="5"/>
      <c r="K21" s="27">
        <f t="shared" si="2"/>
        <v>323183.22514619888</v>
      </c>
    </row>
    <row r="22" spans="1:11" x14ac:dyDescent="0.25">
      <c r="A22" s="30"/>
      <c r="B22" s="15">
        <v>2025</v>
      </c>
      <c r="C22" s="5" t="s">
        <v>2</v>
      </c>
      <c r="D22" s="5"/>
      <c r="E22" s="28"/>
      <c r="F22" s="5"/>
      <c r="G22" s="26">
        <f t="shared" si="3"/>
        <v>626579.72222222213</v>
      </c>
      <c r="H22" s="5"/>
      <c r="I22" s="26">
        <f t="shared" si="1"/>
        <v>949762.94736842101</v>
      </c>
      <c r="J22" s="5"/>
      <c r="K22" s="27">
        <f t="shared" si="2"/>
        <v>323183.22514619888</v>
      </c>
    </row>
    <row r="23" spans="1:11" x14ac:dyDescent="0.25">
      <c r="A23" s="30"/>
      <c r="B23" s="15">
        <v>2025</v>
      </c>
      <c r="C23" s="5" t="s">
        <v>3</v>
      </c>
      <c r="D23" s="5"/>
      <c r="E23" s="28"/>
      <c r="F23" s="5"/>
      <c r="G23" s="26">
        <f t="shared" si="3"/>
        <v>626579.72222222213</v>
      </c>
      <c r="H23" s="5"/>
      <c r="I23" s="26">
        <f t="shared" si="1"/>
        <v>949762.94736842101</v>
      </c>
      <c r="J23" s="5"/>
      <c r="K23" s="27">
        <f t="shared" si="2"/>
        <v>323183.22514619888</v>
      </c>
    </row>
    <row r="24" spans="1:11" x14ac:dyDescent="0.25">
      <c r="A24" s="30"/>
      <c r="B24" s="15">
        <v>2025</v>
      </c>
      <c r="C24" s="5" t="s">
        <v>4</v>
      </c>
      <c r="D24" s="5"/>
      <c r="E24" s="28"/>
      <c r="F24" s="5"/>
      <c r="G24" s="26">
        <f t="shared" si="3"/>
        <v>626579.72222222213</v>
      </c>
      <c r="H24" s="5"/>
      <c r="I24" s="26">
        <f t="shared" si="1"/>
        <v>949762.94736842101</v>
      </c>
      <c r="J24" s="5"/>
      <c r="K24" s="27">
        <f t="shared" si="2"/>
        <v>323183.22514619888</v>
      </c>
    </row>
    <row r="25" spans="1:11" x14ac:dyDescent="0.25">
      <c r="A25" s="30"/>
      <c r="B25" s="15">
        <v>2025</v>
      </c>
      <c r="C25" s="5" t="s">
        <v>5</v>
      </c>
      <c r="D25" s="5"/>
      <c r="E25" s="28"/>
      <c r="F25" s="5"/>
      <c r="G25" s="26">
        <f t="shared" si="3"/>
        <v>626579.72222222213</v>
      </c>
      <c r="H25" s="5"/>
      <c r="I25" s="26">
        <f t="shared" si="1"/>
        <v>949762.94736842101</v>
      </c>
      <c r="J25" s="5"/>
      <c r="K25" s="27">
        <f t="shared" si="2"/>
        <v>323183.22514619888</v>
      </c>
    </row>
    <row r="26" spans="1:11" x14ac:dyDescent="0.25">
      <c r="A26" s="30"/>
      <c r="B26" s="15">
        <v>2025</v>
      </c>
      <c r="C26" s="5" t="s">
        <v>6</v>
      </c>
      <c r="D26" s="5"/>
      <c r="E26" s="28"/>
      <c r="F26" s="5"/>
      <c r="G26" s="26">
        <f t="shared" si="3"/>
        <v>626579.72222222213</v>
      </c>
      <c r="H26" s="5"/>
      <c r="I26" s="26">
        <f t="shared" si="1"/>
        <v>949762.94736842101</v>
      </c>
      <c r="J26" s="5"/>
      <c r="K26" s="27">
        <f t="shared" si="2"/>
        <v>323183.22514619888</v>
      </c>
    </row>
    <row r="27" spans="1:11" x14ac:dyDescent="0.25">
      <c r="A27" s="30"/>
      <c r="B27" s="15">
        <v>2025</v>
      </c>
      <c r="C27" s="5" t="s">
        <v>7</v>
      </c>
      <c r="D27" s="5"/>
      <c r="E27" s="28"/>
      <c r="F27" s="5"/>
      <c r="G27" s="26">
        <f t="shared" si="3"/>
        <v>626579.72222222213</v>
      </c>
      <c r="H27" s="5"/>
      <c r="I27" s="26">
        <f t="shared" si="1"/>
        <v>949762.94736842101</v>
      </c>
      <c r="J27" s="5"/>
      <c r="K27" s="27">
        <f t="shared" si="2"/>
        <v>323183.22514619888</v>
      </c>
    </row>
    <row r="28" spans="1:11" x14ac:dyDescent="0.25">
      <c r="C28" s="4" t="s">
        <v>13</v>
      </c>
      <c r="E28" s="10">
        <f>SUM(E8:E27)</f>
        <v>18045496.000000004</v>
      </c>
      <c r="G28" s="10">
        <f>SUM(G8:G14,G16:G27)</f>
        <v>18045496.000000004</v>
      </c>
      <c r="I28" s="10">
        <f>SUM(I8:I14,I16:I27)</f>
        <v>18045495.999999996</v>
      </c>
      <c r="K28" s="18">
        <f>SUM(K16:K27)</f>
        <v>3878198.7017543856</v>
      </c>
    </row>
    <row r="29" spans="1:11" ht="15.75" thickBot="1" x14ac:dyDescent="0.3">
      <c r="C29" s="4" t="s">
        <v>14</v>
      </c>
      <c r="E29" s="14">
        <f>COUNT(E8:E20)</f>
        <v>12</v>
      </c>
      <c r="G29" s="14">
        <f>COUNT(G16:G27,G8:G14)</f>
        <v>19</v>
      </c>
      <c r="I29" s="14">
        <f>COUNT(I16:I27,I8:I14)</f>
        <v>19</v>
      </c>
    </row>
  </sheetData>
  <mergeCells count="2">
    <mergeCell ref="A8:A14"/>
    <mergeCell ref="A16:A27"/>
  </mergeCells>
  <phoneticPr fontId="3" type="noConversion"/>
  <pageMargins left="0.7" right="0.7" top="0.75" bottom="0.75" header="0.3" footer="0.3"/>
  <ignoredErrors>
    <ignoredError sqref="K15 I1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yOTA3OTI8L1VzZXJOYW1lPjxEYXRlVGltZT4xMi8zLzIwMjQgNjowMTozNyBQTTwvRGF0ZVRpbWU+PExhYmVsU3RyaW5nPkFFUCBJbnRlcm5hbD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  <element uid="d14f5c36-f44a-4315-b438-005cfe8f069f" value=""/>
</sisl>
</file>

<file path=customXml/itemProps1.xml><?xml version="1.0" encoding="utf-8"?>
<ds:datastoreItem xmlns:ds="http://schemas.openxmlformats.org/officeDocument/2006/customXml" ds:itemID="{66959067-37A8-4D4A-89C4-294877F1F0FC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8FDCDC37-3B8F-446B-94A7-97CE7A90288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Lerah M Kahn</dc:creator>
  <cp:lastModifiedBy>Lerah M Kahn</cp:lastModifiedBy>
  <dcterms:created xsi:type="dcterms:W3CDTF">2024-12-03T16:38:45Z</dcterms:created>
  <dcterms:modified xsi:type="dcterms:W3CDTF">2024-12-05T15:00:29Z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9fb8431b-0c5b-44c2-8c72-33148689bb53</vt:lpwstr>
  </property>
  <property fmtid="{D5CDD505-2E9C-101B-9397-08002B2CF9AE}" pid="3" name="bjClsUserRVM">
    <vt:lpwstr>[]</vt:lpwstr>
  </property>
  <property fmtid="{D5CDD505-2E9C-101B-9397-08002B2CF9AE}" pid="4" name="bjSaver">
    <vt:lpwstr>Yzo6iu4RCOp5VcJWjy40zzIEO7NbA0wx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uid="50c31824-0780-4910-87d1-eaaffd182d42" value="" /&gt;&lt;element uid="d14f5c36-f44a-4315-b438-005cfe8f069f" value="" /&gt;&lt;/sisl&gt;</vt:lpwstr>
  </property>
  <property fmtid="{D5CDD505-2E9C-101B-9397-08002B2CF9AE}" pid="7" name="bjDocumentSecurityLabel">
    <vt:lpwstr>AEP Internal</vt:lpwstr>
  </property>
  <property fmtid="{D5CDD505-2E9C-101B-9397-08002B2CF9AE}" pid="8" name="MSIP_Label_69f43042-6bda-44b2-91eb-eca3d3d484f4_SiteId">
    <vt:lpwstr>15f3c881-6b03-4ff6-8559-77bf5177818f</vt:lpwstr>
  </property>
  <property fmtid="{D5CDD505-2E9C-101B-9397-08002B2CF9AE}" pid="9" name="MSIP_Label_69f43042-6bda-44b2-91eb-eca3d3d484f4_Name">
    <vt:lpwstr>AEP Internal</vt:lpwstr>
  </property>
  <property fmtid="{D5CDD505-2E9C-101B-9397-08002B2CF9AE}" pid="10" name="MSIP_Label_69f43042-6bda-44b2-91eb-eca3d3d484f4_Enabled">
    <vt:lpwstr>true</vt:lpwstr>
  </property>
  <property fmtid="{D5CDD505-2E9C-101B-9397-08002B2CF9AE}" pid="11" name="bjLabelHistoryID">
    <vt:lpwstr>{66959067-37A8-4D4A-89C4-294877F1F0FC}</vt:lpwstr>
  </property>
</Properties>
</file>