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2020\2020132\2023 ARF\First PSC Request for Additional Information\"/>
    </mc:Choice>
  </mc:AlternateContent>
  <xr:revisionPtr revIDLastSave="0" documentId="13_ncr:1_{E7BCE707-0AE7-4F51-BCCC-A246462A1C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G67" i="1"/>
  <c r="F67" i="1"/>
  <c r="E67" i="1"/>
  <c r="D67" i="1"/>
  <c r="C67" i="1"/>
  <c r="B67" i="1"/>
  <c r="H66" i="1"/>
  <c r="H65" i="1"/>
  <c r="G61" i="1"/>
  <c r="F61" i="1"/>
  <c r="E61" i="1"/>
  <c r="D61" i="1"/>
  <c r="C61" i="1"/>
  <c r="B61" i="1"/>
  <c r="H60" i="1"/>
  <c r="H59" i="1"/>
  <c r="H58" i="1"/>
  <c r="G54" i="1"/>
  <c r="F54" i="1"/>
  <c r="E54" i="1"/>
  <c r="D54" i="1"/>
  <c r="C54" i="1"/>
  <c r="B54" i="1"/>
  <c r="H53" i="1"/>
  <c r="H52" i="1"/>
  <c r="H51" i="1"/>
  <c r="H50" i="1"/>
  <c r="H49" i="1"/>
  <c r="H48" i="1"/>
  <c r="H47" i="1"/>
  <c r="H54" i="1" l="1"/>
  <c r="H61" i="1"/>
  <c r="H67" i="1"/>
  <c r="H73" i="1" s="1"/>
  <c r="H30" i="1" l="1"/>
  <c r="G30" i="1"/>
  <c r="F30" i="1"/>
  <c r="E30" i="1"/>
  <c r="D30" i="1"/>
  <c r="C30" i="1"/>
  <c r="H24" i="1"/>
  <c r="G24" i="1"/>
  <c r="F24" i="1"/>
  <c r="E24" i="1"/>
  <c r="D24" i="1"/>
  <c r="C24" i="1"/>
  <c r="H17" i="1"/>
  <c r="G17" i="1"/>
  <c r="F17" i="1"/>
  <c r="E17" i="1"/>
  <c r="D17" i="1"/>
  <c r="C17" i="1"/>
  <c r="B30" i="1"/>
  <c r="B24" i="1"/>
  <c r="B17" i="1"/>
  <c r="H36" i="1" l="1"/>
</calcChain>
</file>

<file path=xl/sharedStrings.xml><?xml version="1.0" encoding="utf-8"?>
<sst xmlns="http://schemas.openxmlformats.org/spreadsheetml/2006/main" count="47" uniqueCount="28">
  <si>
    <t>KNOX COUNTY UTILITY COMMISSION</t>
  </si>
  <si>
    <t>BILLING CODE</t>
  </si>
  <si>
    <t>MIN. BILLS</t>
  </si>
  <si>
    <t>MIN. GALS</t>
  </si>
  <si>
    <t>OVER MIN. BILLS</t>
  </si>
  <si>
    <t>MIN. GALS.</t>
  </si>
  <si>
    <t>&gt;1,000 GALS</t>
  </si>
  <si>
    <t>TOTAL GALS.</t>
  </si>
  <si>
    <t>INCOME</t>
  </si>
  <si>
    <t xml:space="preserve">5/8X3/4 METERS </t>
  </si>
  <si>
    <t>1" METERS</t>
  </si>
  <si>
    <t>2" METERS</t>
  </si>
  <si>
    <t>4" METER</t>
  </si>
  <si>
    <t>TOTALS</t>
  </si>
  <si>
    <t>TOTAL INCOME</t>
  </si>
  <si>
    <t>Minimum Bill $21.07 for first 1,000 gllons; all over 1,000 gallons @ $8.32/1,000 Gallons</t>
  </si>
  <si>
    <t>Minimum Bill $54.36 for first 5,000 gallons; all over 5,000 gallons @ $8.32/1,000 gallons</t>
  </si>
  <si>
    <t>Minimum Bill $179.19 for first 20,000 gallons; all over 20,000 gallons @ $8.32/1,000 gallons</t>
  </si>
  <si>
    <t>Minimum Bill $428.86 for first 50,000 gallons; all over 50,000 gallons @ $8.32/1,000 gallons</t>
  </si>
  <si>
    <t>2022 BILLING ANALYSIS - CURRENT RATES</t>
  </si>
  <si>
    <t>2022 BILLING ANALYSIS - PROPOSED RATES</t>
  </si>
  <si>
    <t>Minimum Bill $22.51 for first 1,000 gllons; all over 1,000 gallons @ $8.89/1,000 Gallons</t>
  </si>
  <si>
    <t>Minimum Bill $58.07 for first 5,000 gallons; all over 5,000 gallons @ $8.89/1,000 gallons</t>
  </si>
  <si>
    <t>Minimum Bill $191.38 for first 20,000 gallons; all over 20,000 gallons @ $8.89/1,000 gallons</t>
  </si>
  <si>
    <t>Minimum Bill $458.03 for first 50,000 gallons; all over 50,000 gallons @ $8.89/1,000 gallons</t>
  </si>
  <si>
    <t>EXHIBIT 6</t>
  </si>
  <si>
    <t>RESPONSE TO COMMISSION STAFF'S FIRST REQUEST FOR INFORMATION</t>
  </si>
  <si>
    <t>CASE NO. 2023-00430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</si>
</sst>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73"/>
  <sheetViews>
    <sheetView tabSelected="1" view="pageBreakPreview" topLeftCell="A43" zoomScaleNormal="100" zoomScaleSheetLayoutView="100" workbookViewId="0">
      <selection activeCell="E7" sqref="E7"/>
    </sheetView>
  </sheetViews>
  <sheetFormatPr defaultRowHeight="14.4" x14ac:dyDescent="0.3"/>
  <cols>
    <col min="1" max="1" width="15.21875" bestFit="1" customWidth="1"/>
    <col min="2" max="8" width="16.77734375" customWidth="1"/>
    <col min="9" max="9" width="8.5546875" customWidth="1"/>
    <col min="10" max="10" width="7.5546875" customWidth="1"/>
  </cols>
  <sheetData>
    <row r="2" spans="1:9" x14ac:dyDescent="0.3">
      <c r="A2" s="12" t="s">
        <v>25</v>
      </c>
      <c r="B2" s="12"/>
      <c r="C2" s="12"/>
      <c r="D2" s="12"/>
      <c r="E2" s="12"/>
      <c r="F2" s="12"/>
      <c r="G2" s="12"/>
      <c r="H2" s="12"/>
    </row>
    <row r="3" spans="1:9" x14ac:dyDescent="0.3">
      <c r="A3" s="12" t="s">
        <v>26</v>
      </c>
      <c r="B3" s="12"/>
      <c r="C3" s="12"/>
      <c r="D3" s="12"/>
      <c r="E3" s="12"/>
      <c r="F3" s="12"/>
      <c r="G3" s="12"/>
      <c r="H3" s="12"/>
    </row>
    <row r="4" spans="1:9" s="1" customFormat="1" x14ac:dyDescent="0.3">
      <c r="A4" s="12" t="s">
        <v>27</v>
      </c>
      <c r="B4" s="12"/>
      <c r="C4" s="12"/>
      <c r="D4" s="12"/>
      <c r="E4" s="12"/>
      <c r="F4" s="12"/>
      <c r="G4" s="12"/>
      <c r="H4" s="12"/>
    </row>
    <row r="5" spans="1:9" s="1" customFormat="1" ht="14.4" customHeight="1" x14ac:dyDescent="0.3">
      <c r="A5" s="11" t="s">
        <v>0</v>
      </c>
      <c r="B5" s="11"/>
      <c r="C5" s="11"/>
      <c r="D5" s="11"/>
      <c r="E5" s="11"/>
      <c r="F5" s="11"/>
      <c r="G5" s="11"/>
      <c r="H5" s="11"/>
    </row>
    <row r="6" spans="1:9" x14ac:dyDescent="0.3">
      <c r="A6" s="11" t="s">
        <v>19</v>
      </c>
      <c r="B6" s="11"/>
      <c r="C6" s="11"/>
      <c r="D6" s="11"/>
      <c r="E6" s="11"/>
      <c r="F6" s="11"/>
      <c r="G6" s="11"/>
      <c r="H6" s="11"/>
      <c r="I6" s="3"/>
    </row>
    <row r="7" spans="1:9" x14ac:dyDescent="0.3">
      <c r="A7" s="13"/>
      <c r="B7" s="14"/>
      <c r="C7" s="14"/>
      <c r="D7" s="14"/>
      <c r="E7" s="14"/>
      <c r="F7" s="14"/>
      <c r="G7" s="14"/>
      <c r="H7" s="14"/>
      <c r="I7" s="3"/>
    </row>
    <row r="8" spans="1:9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</row>
    <row r="9" spans="1:9" x14ac:dyDescent="0.3">
      <c r="A9" s="4" t="s">
        <v>9</v>
      </c>
      <c r="B9" s="10" t="s">
        <v>15</v>
      </c>
      <c r="C9" s="10"/>
      <c r="D9" s="10"/>
      <c r="E9" s="10"/>
      <c r="F9" s="10"/>
      <c r="G9" s="10"/>
      <c r="H9" s="10"/>
    </row>
    <row r="10" spans="1:9" x14ac:dyDescent="0.3">
      <c r="A10" s="4">
        <v>1</v>
      </c>
      <c r="B10" s="5">
        <v>6655</v>
      </c>
      <c r="C10" s="5">
        <v>2891800</v>
      </c>
      <c r="D10" s="5">
        <v>27187</v>
      </c>
      <c r="E10" s="5">
        <v>27187000</v>
      </c>
      <c r="F10" s="5">
        <v>87389600</v>
      </c>
      <c r="G10" s="5">
        <v>117468400</v>
      </c>
      <c r="H10" s="7">
        <v>1440132</v>
      </c>
    </row>
    <row r="11" spans="1:9" x14ac:dyDescent="0.3">
      <c r="A11" s="4">
        <v>9</v>
      </c>
      <c r="B11" s="5">
        <v>208</v>
      </c>
      <c r="C11" s="5">
        <v>88900</v>
      </c>
      <c r="D11" s="5">
        <v>1212</v>
      </c>
      <c r="E11" s="5">
        <v>1212000</v>
      </c>
      <c r="F11" s="5">
        <v>3484100</v>
      </c>
      <c r="G11" s="5">
        <v>4785000</v>
      </c>
      <c r="H11" s="7">
        <v>58907</v>
      </c>
    </row>
    <row r="12" spans="1:9" x14ac:dyDescent="0.3">
      <c r="A12" s="4">
        <v>10</v>
      </c>
      <c r="B12" s="5">
        <v>39</v>
      </c>
      <c r="C12" s="5">
        <v>28800</v>
      </c>
      <c r="D12" s="5">
        <v>447</v>
      </c>
      <c r="E12" s="5">
        <v>447000</v>
      </c>
      <c r="F12" s="5">
        <v>1308400</v>
      </c>
      <c r="G12" s="5">
        <v>1784200</v>
      </c>
      <c r="H12" s="7">
        <v>21126</v>
      </c>
    </row>
    <row r="13" spans="1:9" x14ac:dyDescent="0.3">
      <c r="A13" s="4">
        <v>12</v>
      </c>
      <c r="B13" s="5">
        <v>0</v>
      </c>
      <c r="C13" s="5">
        <v>0</v>
      </c>
      <c r="D13" s="5">
        <v>65</v>
      </c>
      <c r="E13" s="5">
        <v>65000</v>
      </c>
      <c r="F13" s="5">
        <v>307600</v>
      </c>
      <c r="G13" s="5">
        <v>372600</v>
      </c>
      <c r="H13" s="7">
        <v>3929</v>
      </c>
    </row>
    <row r="14" spans="1:9" x14ac:dyDescent="0.3">
      <c r="A14" s="4">
        <v>20</v>
      </c>
      <c r="B14" s="5">
        <v>400</v>
      </c>
      <c r="C14" s="5">
        <v>90700</v>
      </c>
      <c r="D14" s="5">
        <v>182</v>
      </c>
      <c r="E14" s="5">
        <v>182000</v>
      </c>
      <c r="F14" s="5">
        <v>1844400</v>
      </c>
      <c r="G14" s="5">
        <v>2117100</v>
      </c>
      <c r="H14" s="7">
        <v>27608</v>
      </c>
    </row>
    <row r="15" spans="1:9" x14ac:dyDescent="0.3">
      <c r="A15" s="4">
        <v>25</v>
      </c>
      <c r="B15" s="5">
        <v>18</v>
      </c>
      <c r="C15" s="5">
        <v>13400</v>
      </c>
      <c r="D15" s="5">
        <v>34</v>
      </c>
      <c r="E15" s="5">
        <v>34000</v>
      </c>
      <c r="F15" s="5">
        <v>27900</v>
      </c>
      <c r="G15" s="5">
        <v>75300</v>
      </c>
      <c r="H15" s="7">
        <v>1328</v>
      </c>
    </row>
    <row r="16" spans="1:9" x14ac:dyDescent="0.3">
      <c r="A16" s="4">
        <v>30</v>
      </c>
      <c r="B16" s="5">
        <v>422</v>
      </c>
      <c r="C16" s="5">
        <v>120800</v>
      </c>
      <c r="D16" s="5">
        <v>191</v>
      </c>
      <c r="E16" s="5">
        <v>191000</v>
      </c>
      <c r="F16" s="5">
        <v>808400</v>
      </c>
      <c r="G16" s="5">
        <v>1120200</v>
      </c>
      <c r="H16" s="7">
        <v>19642</v>
      </c>
    </row>
    <row r="17" spans="1:10" x14ac:dyDescent="0.3">
      <c r="A17" s="4" t="s">
        <v>13</v>
      </c>
      <c r="B17" s="5">
        <f t="shared" ref="B17:H17" si="0">SUM(B10:B16)</f>
        <v>7742</v>
      </c>
      <c r="C17" s="5">
        <f t="shared" si="0"/>
        <v>3234400</v>
      </c>
      <c r="D17" s="5">
        <f t="shared" si="0"/>
        <v>29318</v>
      </c>
      <c r="E17" s="5">
        <f t="shared" si="0"/>
        <v>29318000</v>
      </c>
      <c r="F17" s="5">
        <f t="shared" si="0"/>
        <v>95170400</v>
      </c>
      <c r="G17" s="5">
        <f t="shared" si="0"/>
        <v>127722800</v>
      </c>
      <c r="H17" s="7">
        <f t="shared" si="0"/>
        <v>1572672</v>
      </c>
    </row>
    <row r="18" spans="1:10" x14ac:dyDescent="0.3">
      <c r="A18" s="4"/>
      <c r="B18" s="5"/>
      <c r="C18" s="5"/>
      <c r="D18" s="5"/>
      <c r="E18" s="5"/>
      <c r="F18" s="5"/>
      <c r="G18" s="5"/>
      <c r="H18" s="7"/>
    </row>
    <row r="19" spans="1:10" x14ac:dyDescent="0.3">
      <c r="A19" s="4"/>
      <c r="B19" s="5"/>
      <c r="C19" s="5"/>
      <c r="D19" s="5"/>
      <c r="E19" s="5"/>
      <c r="F19" s="5"/>
      <c r="G19" s="5"/>
      <c r="H19" s="7"/>
    </row>
    <row r="20" spans="1:10" x14ac:dyDescent="0.3">
      <c r="A20" s="4" t="s">
        <v>10</v>
      </c>
      <c r="B20" s="9" t="s">
        <v>16</v>
      </c>
      <c r="C20" s="10"/>
      <c r="D20" s="10"/>
      <c r="E20" s="10"/>
      <c r="F20" s="10"/>
      <c r="G20" s="10"/>
      <c r="H20" s="10"/>
    </row>
    <row r="21" spans="1:10" x14ac:dyDescent="0.3">
      <c r="A21" s="4">
        <v>2</v>
      </c>
      <c r="B21" s="5">
        <v>16</v>
      </c>
      <c r="C21" s="5">
        <v>44000</v>
      </c>
      <c r="D21" s="5">
        <v>33</v>
      </c>
      <c r="E21" s="5">
        <v>165000</v>
      </c>
      <c r="F21" s="5">
        <v>284400</v>
      </c>
      <c r="G21" s="5">
        <v>493400</v>
      </c>
      <c r="H21" s="7">
        <v>5030</v>
      </c>
    </row>
    <row r="22" spans="1:10" x14ac:dyDescent="0.3">
      <c r="A22" s="4">
        <v>21</v>
      </c>
      <c r="B22" s="5">
        <v>12</v>
      </c>
      <c r="C22" s="5">
        <v>11900</v>
      </c>
      <c r="D22" s="5">
        <v>0</v>
      </c>
      <c r="E22" s="5">
        <v>0</v>
      </c>
      <c r="F22" s="5">
        <v>0</v>
      </c>
      <c r="G22" s="5">
        <v>11900</v>
      </c>
      <c r="H22" s="7">
        <v>652</v>
      </c>
    </row>
    <row r="23" spans="1:10" x14ac:dyDescent="0.3">
      <c r="A23" s="4">
        <v>31</v>
      </c>
      <c r="B23" s="5">
        <v>13</v>
      </c>
      <c r="C23" s="5">
        <v>16900</v>
      </c>
      <c r="D23" s="5">
        <v>13</v>
      </c>
      <c r="E23" s="5">
        <v>65000</v>
      </c>
      <c r="F23" s="5">
        <v>3939000</v>
      </c>
      <c r="G23" s="5">
        <v>4020900</v>
      </c>
      <c r="H23" s="7">
        <v>34186</v>
      </c>
    </row>
    <row r="24" spans="1:10" x14ac:dyDescent="0.3">
      <c r="A24" s="4" t="s">
        <v>13</v>
      </c>
      <c r="B24" s="5">
        <f t="shared" ref="B24:H24" si="1">SUM(B21:B23)</f>
        <v>41</v>
      </c>
      <c r="C24" s="5">
        <f t="shared" si="1"/>
        <v>72800</v>
      </c>
      <c r="D24" s="5">
        <f t="shared" si="1"/>
        <v>46</v>
      </c>
      <c r="E24" s="5">
        <f t="shared" si="1"/>
        <v>230000</v>
      </c>
      <c r="F24" s="5">
        <f t="shared" si="1"/>
        <v>4223400</v>
      </c>
      <c r="G24" s="5">
        <f t="shared" si="1"/>
        <v>4526200</v>
      </c>
      <c r="H24" s="7">
        <f t="shared" si="1"/>
        <v>39868</v>
      </c>
    </row>
    <row r="25" spans="1:10" x14ac:dyDescent="0.3">
      <c r="A25" s="4"/>
      <c r="B25" s="5"/>
      <c r="C25" s="5"/>
      <c r="D25" s="5"/>
      <c r="E25" s="5"/>
      <c r="F25" s="5"/>
      <c r="G25" s="5"/>
      <c r="H25" s="7"/>
    </row>
    <row r="26" spans="1:10" x14ac:dyDescent="0.3">
      <c r="A26" s="4"/>
      <c r="B26" s="5"/>
      <c r="C26" s="5"/>
      <c r="D26" s="5"/>
      <c r="E26" s="5"/>
      <c r="F26" s="5"/>
      <c r="G26" s="5"/>
      <c r="H26" s="7"/>
    </row>
    <row r="27" spans="1:10" ht="14.4" customHeight="1" x14ac:dyDescent="0.3">
      <c r="A27" s="4" t="s">
        <v>11</v>
      </c>
      <c r="B27" s="9" t="s">
        <v>17</v>
      </c>
      <c r="C27" s="10"/>
      <c r="D27" s="10"/>
      <c r="E27" s="10"/>
      <c r="F27" s="10"/>
      <c r="G27" s="10"/>
      <c r="H27" s="10"/>
    </row>
    <row r="28" spans="1:10" x14ac:dyDescent="0.3">
      <c r="A28" s="4">
        <v>22</v>
      </c>
      <c r="B28" s="5">
        <v>25</v>
      </c>
      <c r="C28" s="5">
        <v>64900</v>
      </c>
      <c r="D28" s="5">
        <v>0</v>
      </c>
      <c r="E28" s="5">
        <v>0</v>
      </c>
      <c r="F28" s="5">
        <v>0</v>
      </c>
      <c r="G28" s="5">
        <v>64900</v>
      </c>
      <c r="H28" s="7">
        <v>4480</v>
      </c>
    </row>
    <row r="29" spans="1:10" x14ac:dyDescent="0.3">
      <c r="A29" s="4">
        <v>32</v>
      </c>
      <c r="B29" s="5">
        <v>19</v>
      </c>
      <c r="C29" s="5">
        <v>217100</v>
      </c>
      <c r="D29" s="5">
        <v>18</v>
      </c>
      <c r="E29" s="5">
        <v>360000</v>
      </c>
      <c r="F29" s="5">
        <v>249200</v>
      </c>
      <c r="G29" s="5">
        <v>826300</v>
      </c>
      <c r="H29" s="7">
        <v>8703</v>
      </c>
    </row>
    <row r="30" spans="1:10" x14ac:dyDescent="0.3">
      <c r="A30" s="4" t="s">
        <v>13</v>
      </c>
      <c r="B30" s="5">
        <f t="shared" ref="B30:H30" si="2">B28+B29</f>
        <v>44</v>
      </c>
      <c r="C30" s="5">
        <f t="shared" si="2"/>
        <v>282000</v>
      </c>
      <c r="D30" s="5">
        <f t="shared" si="2"/>
        <v>18</v>
      </c>
      <c r="E30" s="5">
        <f t="shared" si="2"/>
        <v>360000</v>
      </c>
      <c r="F30" s="5">
        <f t="shared" si="2"/>
        <v>249200</v>
      </c>
      <c r="G30" s="5">
        <f t="shared" si="2"/>
        <v>891200</v>
      </c>
      <c r="H30" s="7">
        <f t="shared" si="2"/>
        <v>13183</v>
      </c>
    </row>
    <row r="31" spans="1:10" x14ac:dyDescent="0.3">
      <c r="A31" s="4"/>
      <c r="B31" s="5"/>
      <c r="C31" s="6"/>
      <c r="D31" s="5"/>
      <c r="E31" s="5"/>
      <c r="F31" s="5"/>
      <c r="G31" s="5"/>
      <c r="H31" s="7"/>
      <c r="I31" s="2"/>
      <c r="J31" s="2"/>
    </row>
    <row r="32" spans="1:10" x14ac:dyDescent="0.3">
      <c r="A32" s="4"/>
      <c r="B32" s="5"/>
      <c r="C32" s="5"/>
      <c r="D32" s="5"/>
      <c r="E32" s="5"/>
      <c r="F32" s="5"/>
      <c r="G32" s="5"/>
      <c r="H32" s="7"/>
    </row>
    <row r="33" spans="1:9" ht="14.4" customHeight="1" x14ac:dyDescent="0.3">
      <c r="A33" s="4" t="s">
        <v>12</v>
      </c>
      <c r="B33" s="9" t="s">
        <v>18</v>
      </c>
      <c r="C33" s="10"/>
      <c r="D33" s="10"/>
      <c r="E33" s="10"/>
      <c r="F33" s="10"/>
      <c r="G33" s="10"/>
      <c r="H33" s="10"/>
    </row>
    <row r="34" spans="1:9" x14ac:dyDescent="0.3">
      <c r="A34" s="4">
        <v>34</v>
      </c>
      <c r="B34" s="5">
        <v>12</v>
      </c>
      <c r="C34" s="5">
        <v>351000</v>
      </c>
      <c r="D34" s="5">
        <v>13</v>
      </c>
      <c r="E34" s="5">
        <v>650000</v>
      </c>
      <c r="F34" s="5">
        <v>542000</v>
      </c>
      <c r="G34" s="5">
        <v>1543000</v>
      </c>
      <c r="H34" s="7">
        <v>15231</v>
      </c>
    </row>
    <row r="35" spans="1:9" x14ac:dyDescent="0.3">
      <c r="H35" s="8"/>
    </row>
    <row r="36" spans="1:9" x14ac:dyDescent="0.3">
      <c r="G36" t="s">
        <v>14</v>
      </c>
      <c r="H36" s="7">
        <f>H34+H30+H24+H17</f>
        <v>1640954</v>
      </c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1" t="s">
        <v>0</v>
      </c>
      <c r="B42" s="11"/>
      <c r="C42" s="11"/>
      <c r="D42" s="11"/>
      <c r="E42" s="11"/>
      <c r="F42" s="11"/>
      <c r="G42" s="11"/>
      <c r="H42" s="11"/>
      <c r="I42" s="1"/>
    </row>
    <row r="43" spans="1:9" x14ac:dyDescent="0.3">
      <c r="A43" s="11" t="s">
        <v>20</v>
      </c>
      <c r="B43" s="11"/>
      <c r="C43" s="11"/>
      <c r="D43" s="11"/>
      <c r="E43" s="11"/>
      <c r="F43" s="11"/>
      <c r="G43" s="11"/>
      <c r="H43" s="11"/>
      <c r="I43" s="3"/>
    </row>
    <row r="44" spans="1:9" x14ac:dyDescent="0.3">
      <c r="A44" s="11"/>
      <c r="B44" s="10"/>
      <c r="C44" s="10"/>
      <c r="D44" s="10"/>
      <c r="E44" s="10"/>
      <c r="F44" s="10"/>
      <c r="G44" s="10"/>
      <c r="H44" s="10"/>
      <c r="I44" s="3"/>
    </row>
    <row r="45" spans="1:9" x14ac:dyDescent="0.3">
      <c r="A45" s="4" t="s">
        <v>1</v>
      </c>
      <c r="B45" s="4" t="s">
        <v>2</v>
      </c>
      <c r="C45" s="4" t="s">
        <v>3</v>
      </c>
      <c r="D45" s="4" t="s">
        <v>4</v>
      </c>
      <c r="E45" s="4" t="s">
        <v>5</v>
      </c>
      <c r="F45" s="4" t="s">
        <v>6</v>
      </c>
      <c r="G45" s="4" t="s">
        <v>7</v>
      </c>
      <c r="H45" s="4" t="s">
        <v>8</v>
      </c>
    </row>
    <row r="46" spans="1:9" x14ac:dyDescent="0.3">
      <c r="A46" s="4" t="s">
        <v>9</v>
      </c>
      <c r="B46" s="10" t="s">
        <v>21</v>
      </c>
      <c r="C46" s="10"/>
      <c r="D46" s="10"/>
      <c r="E46" s="10"/>
      <c r="F46" s="10"/>
      <c r="G46" s="10"/>
      <c r="H46" s="10"/>
    </row>
    <row r="47" spans="1:9" x14ac:dyDescent="0.3">
      <c r="A47" s="4">
        <v>1</v>
      </c>
      <c r="B47" s="5">
        <v>6655</v>
      </c>
      <c r="C47" s="5">
        <v>2891800</v>
      </c>
      <c r="D47" s="5">
        <v>27187</v>
      </c>
      <c r="E47" s="5">
        <v>27187000</v>
      </c>
      <c r="F47" s="5">
        <v>87389600</v>
      </c>
      <c r="G47" s="5">
        <v>117468400</v>
      </c>
      <c r="H47" s="7">
        <f t="shared" ref="H47:H53" si="3">((B47+D47)*22.51)+(8.89*(F47/1000))</f>
        <v>1538676.9640000002</v>
      </c>
    </row>
    <row r="48" spans="1:9" x14ac:dyDescent="0.3">
      <c r="A48" s="4">
        <v>9</v>
      </c>
      <c r="B48" s="5">
        <v>208</v>
      </c>
      <c r="C48" s="5">
        <v>88900</v>
      </c>
      <c r="D48" s="5">
        <v>1212</v>
      </c>
      <c r="E48" s="5">
        <v>1212000</v>
      </c>
      <c r="F48" s="5">
        <v>3484100</v>
      </c>
      <c r="G48" s="5">
        <v>4785000</v>
      </c>
      <c r="H48" s="7">
        <f t="shared" si="3"/>
        <v>62937.849000000002</v>
      </c>
    </row>
    <row r="49" spans="1:8" x14ac:dyDescent="0.3">
      <c r="A49" s="4">
        <v>10</v>
      </c>
      <c r="B49" s="5">
        <v>39</v>
      </c>
      <c r="C49" s="5">
        <v>28800</v>
      </c>
      <c r="D49" s="5">
        <v>447</v>
      </c>
      <c r="E49" s="5">
        <v>447000</v>
      </c>
      <c r="F49" s="5">
        <v>1308400</v>
      </c>
      <c r="G49" s="5">
        <v>1784200</v>
      </c>
      <c r="H49" s="7">
        <f t="shared" si="3"/>
        <v>22571.536</v>
      </c>
    </row>
    <row r="50" spans="1:8" x14ac:dyDescent="0.3">
      <c r="A50" s="4">
        <v>12</v>
      </c>
      <c r="B50" s="5">
        <v>0</v>
      </c>
      <c r="C50" s="5">
        <v>0</v>
      </c>
      <c r="D50" s="5">
        <v>65</v>
      </c>
      <c r="E50" s="5">
        <v>65000</v>
      </c>
      <c r="F50" s="5">
        <v>307600</v>
      </c>
      <c r="G50" s="5">
        <v>372600</v>
      </c>
      <c r="H50" s="7">
        <f t="shared" si="3"/>
        <v>4197.7139999999999</v>
      </c>
    </row>
    <row r="51" spans="1:8" x14ac:dyDescent="0.3">
      <c r="A51" s="4">
        <v>20</v>
      </c>
      <c r="B51" s="5">
        <v>400</v>
      </c>
      <c r="C51" s="5">
        <v>90700</v>
      </c>
      <c r="D51" s="5">
        <v>182</v>
      </c>
      <c r="E51" s="5">
        <v>182000</v>
      </c>
      <c r="F51" s="5">
        <v>1844400</v>
      </c>
      <c r="G51" s="5">
        <v>2117100</v>
      </c>
      <c r="H51" s="7">
        <f t="shared" si="3"/>
        <v>29497.536</v>
      </c>
    </row>
    <row r="52" spans="1:8" x14ac:dyDescent="0.3">
      <c r="A52" s="4">
        <v>25</v>
      </c>
      <c r="B52" s="5">
        <v>18</v>
      </c>
      <c r="C52" s="5">
        <v>13400</v>
      </c>
      <c r="D52" s="5">
        <v>34</v>
      </c>
      <c r="E52" s="5">
        <v>34000</v>
      </c>
      <c r="F52" s="5">
        <v>27900</v>
      </c>
      <c r="G52" s="5">
        <v>75300</v>
      </c>
      <c r="H52" s="7">
        <f t="shared" si="3"/>
        <v>1418.5509999999999</v>
      </c>
    </row>
    <row r="53" spans="1:8" x14ac:dyDescent="0.3">
      <c r="A53" s="4">
        <v>30</v>
      </c>
      <c r="B53" s="5">
        <v>422</v>
      </c>
      <c r="C53" s="5">
        <v>120800</v>
      </c>
      <c r="D53" s="5">
        <v>191</v>
      </c>
      <c r="E53" s="5">
        <v>191000</v>
      </c>
      <c r="F53" s="5">
        <v>808400</v>
      </c>
      <c r="G53" s="5">
        <v>1120200</v>
      </c>
      <c r="H53" s="7">
        <f t="shared" si="3"/>
        <v>20985.306</v>
      </c>
    </row>
    <row r="54" spans="1:8" x14ac:dyDescent="0.3">
      <c r="A54" s="4" t="s">
        <v>13</v>
      </c>
      <c r="B54" s="5">
        <f t="shared" ref="B54:H54" si="4">SUM(B47:B53)</f>
        <v>7742</v>
      </c>
      <c r="C54" s="5">
        <f t="shared" si="4"/>
        <v>3234400</v>
      </c>
      <c r="D54" s="5">
        <f t="shared" si="4"/>
        <v>29318</v>
      </c>
      <c r="E54" s="5">
        <f t="shared" si="4"/>
        <v>29318000</v>
      </c>
      <c r="F54" s="5">
        <f t="shared" si="4"/>
        <v>95170400</v>
      </c>
      <c r="G54" s="5">
        <f t="shared" si="4"/>
        <v>127722800</v>
      </c>
      <c r="H54" s="7">
        <f t="shared" si="4"/>
        <v>1680285.4560000002</v>
      </c>
    </row>
    <row r="55" spans="1:8" x14ac:dyDescent="0.3">
      <c r="A55" s="4"/>
      <c r="B55" s="5"/>
      <c r="C55" s="5"/>
      <c r="D55" s="5"/>
      <c r="E55" s="5"/>
      <c r="F55" s="5"/>
      <c r="G55" s="5"/>
      <c r="H55" s="7"/>
    </row>
    <row r="56" spans="1:8" x14ac:dyDescent="0.3">
      <c r="A56" s="4"/>
      <c r="B56" s="5"/>
      <c r="C56" s="5"/>
      <c r="D56" s="5"/>
      <c r="E56" s="5"/>
      <c r="F56" s="5"/>
      <c r="G56" s="5"/>
      <c r="H56" s="7"/>
    </row>
    <row r="57" spans="1:8" x14ac:dyDescent="0.3">
      <c r="A57" s="4" t="s">
        <v>10</v>
      </c>
      <c r="B57" s="9" t="s">
        <v>22</v>
      </c>
      <c r="C57" s="10"/>
      <c r="D57" s="10"/>
      <c r="E57" s="10"/>
      <c r="F57" s="10"/>
      <c r="G57" s="10"/>
      <c r="H57" s="10"/>
    </row>
    <row r="58" spans="1:8" x14ac:dyDescent="0.3">
      <c r="A58" s="4">
        <v>2</v>
      </c>
      <c r="B58" s="5">
        <v>16</v>
      </c>
      <c r="C58" s="5">
        <v>44000</v>
      </c>
      <c r="D58" s="5">
        <v>33</v>
      </c>
      <c r="E58" s="5">
        <v>165000</v>
      </c>
      <c r="F58" s="5">
        <v>284400</v>
      </c>
      <c r="G58" s="5">
        <v>493400</v>
      </c>
      <c r="H58" s="7">
        <f>((B58+D58)*58.07)+(8.89*(F58/1000))</f>
        <v>5373.7459999999992</v>
      </c>
    </row>
    <row r="59" spans="1:8" x14ac:dyDescent="0.3">
      <c r="A59" s="4">
        <v>21</v>
      </c>
      <c r="B59" s="5">
        <v>12</v>
      </c>
      <c r="C59" s="5">
        <v>11900</v>
      </c>
      <c r="D59" s="5">
        <v>0</v>
      </c>
      <c r="E59" s="5">
        <v>0</v>
      </c>
      <c r="F59" s="5">
        <v>0</v>
      </c>
      <c r="G59" s="5">
        <v>11900</v>
      </c>
      <c r="H59" s="7">
        <f>((B59+D59)*58.07)+(8.89*(F59/1000))</f>
        <v>696.84</v>
      </c>
    </row>
    <row r="60" spans="1:8" x14ac:dyDescent="0.3">
      <c r="A60" s="4">
        <v>31</v>
      </c>
      <c r="B60" s="5">
        <v>13</v>
      </c>
      <c r="C60" s="5">
        <v>16900</v>
      </c>
      <c r="D60" s="5">
        <v>13</v>
      </c>
      <c r="E60" s="5">
        <v>65000</v>
      </c>
      <c r="F60" s="5">
        <v>3939000</v>
      </c>
      <c r="G60" s="5">
        <v>4020900</v>
      </c>
      <c r="H60" s="7">
        <f>((B60+D60)*58.07)+(8.89*(F60/1000))</f>
        <v>36527.53</v>
      </c>
    </row>
    <row r="61" spans="1:8" x14ac:dyDescent="0.3">
      <c r="A61" s="4" t="s">
        <v>13</v>
      </c>
      <c r="B61" s="5">
        <f t="shared" ref="B61:H61" si="5">SUM(B58:B60)</f>
        <v>41</v>
      </c>
      <c r="C61" s="5">
        <f t="shared" si="5"/>
        <v>72800</v>
      </c>
      <c r="D61" s="5">
        <f t="shared" si="5"/>
        <v>46</v>
      </c>
      <c r="E61" s="5">
        <f t="shared" si="5"/>
        <v>230000</v>
      </c>
      <c r="F61" s="5">
        <f t="shared" si="5"/>
        <v>4223400</v>
      </c>
      <c r="G61" s="5">
        <f t="shared" si="5"/>
        <v>4526200</v>
      </c>
      <c r="H61" s="7">
        <f t="shared" si="5"/>
        <v>42598.115999999995</v>
      </c>
    </row>
    <row r="62" spans="1:8" x14ac:dyDescent="0.3">
      <c r="A62" s="4"/>
      <c r="B62" s="5"/>
      <c r="C62" s="5"/>
      <c r="D62" s="5"/>
      <c r="E62" s="5"/>
      <c r="F62" s="5"/>
      <c r="G62" s="5"/>
      <c r="H62" s="7"/>
    </row>
    <row r="63" spans="1:8" x14ac:dyDescent="0.3">
      <c r="A63" s="4"/>
      <c r="B63" s="5"/>
      <c r="C63" s="5"/>
      <c r="D63" s="5"/>
      <c r="E63" s="5"/>
      <c r="F63" s="5"/>
      <c r="G63" s="5"/>
      <c r="H63" s="7"/>
    </row>
    <row r="64" spans="1:8" x14ac:dyDescent="0.3">
      <c r="A64" s="4" t="s">
        <v>11</v>
      </c>
      <c r="B64" s="9" t="s">
        <v>23</v>
      </c>
      <c r="C64" s="10"/>
      <c r="D64" s="10"/>
      <c r="E64" s="10"/>
      <c r="F64" s="10"/>
      <c r="G64" s="10"/>
      <c r="H64" s="10"/>
    </row>
    <row r="65" spans="1:9" x14ac:dyDescent="0.3">
      <c r="A65" s="4">
        <v>22</v>
      </c>
      <c r="B65" s="5">
        <v>25</v>
      </c>
      <c r="C65" s="5">
        <v>64900</v>
      </c>
      <c r="D65" s="5">
        <v>0</v>
      </c>
      <c r="E65" s="5">
        <v>0</v>
      </c>
      <c r="F65" s="5">
        <v>0</v>
      </c>
      <c r="G65" s="5">
        <v>64900</v>
      </c>
      <c r="H65" s="7">
        <f>((B65+D65)*179.19)+(8.89*(F65/1000))</f>
        <v>4479.75</v>
      </c>
    </row>
    <row r="66" spans="1:9" x14ac:dyDescent="0.3">
      <c r="A66" s="4">
        <v>32</v>
      </c>
      <c r="B66" s="5">
        <v>19</v>
      </c>
      <c r="C66" s="5">
        <v>217100</v>
      </c>
      <c r="D66" s="5">
        <v>18</v>
      </c>
      <c r="E66" s="5">
        <v>360000</v>
      </c>
      <c r="F66" s="5">
        <v>249200</v>
      </c>
      <c r="G66" s="5">
        <v>826300</v>
      </c>
      <c r="H66" s="7">
        <f>((B66+D66)*179.19)+(8.89*(F66/1000))</f>
        <v>8845.4179999999997</v>
      </c>
    </row>
    <row r="67" spans="1:9" x14ac:dyDescent="0.3">
      <c r="A67" s="4" t="s">
        <v>13</v>
      </c>
      <c r="B67" s="5">
        <f t="shared" ref="B67:H67" si="6">B65+B66</f>
        <v>44</v>
      </c>
      <c r="C67" s="5">
        <f t="shared" si="6"/>
        <v>282000</v>
      </c>
      <c r="D67" s="5">
        <f t="shared" si="6"/>
        <v>18</v>
      </c>
      <c r="E67" s="5">
        <f t="shared" si="6"/>
        <v>360000</v>
      </c>
      <c r="F67" s="5">
        <f t="shared" si="6"/>
        <v>249200</v>
      </c>
      <c r="G67" s="5">
        <f t="shared" si="6"/>
        <v>891200</v>
      </c>
      <c r="H67" s="7">
        <f t="shared" si="6"/>
        <v>13325.168</v>
      </c>
    </row>
    <row r="68" spans="1:9" x14ac:dyDescent="0.3">
      <c r="A68" s="4"/>
      <c r="B68" s="5"/>
      <c r="C68" s="6"/>
      <c r="D68" s="5"/>
      <c r="E68" s="5"/>
      <c r="F68" s="5"/>
      <c r="G68" s="5"/>
      <c r="H68" s="7"/>
      <c r="I68" s="2"/>
    </row>
    <row r="69" spans="1:9" x14ac:dyDescent="0.3">
      <c r="A69" s="4"/>
      <c r="B69" s="5"/>
      <c r="C69" s="5"/>
      <c r="D69" s="5"/>
      <c r="E69" s="5"/>
      <c r="F69" s="5"/>
      <c r="G69" s="5"/>
      <c r="H69" s="7"/>
    </row>
    <row r="70" spans="1:9" x14ac:dyDescent="0.3">
      <c r="A70" s="4" t="s">
        <v>12</v>
      </c>
      <c r="B70" s="9" t="s">
        <v>24</v>
      </c>
      <c r="C70" s="10"/>
      <c r="D70" s="10"/>
      <c r="E70" s="10"/>
      <c r="F70" s="10"/>
      <c r="G70" s="10"/>
      <c r="H70" s="10"/>
    </row>
    <row r="71" spans="1:9" x14ac:dyDescent="0.3">
      <c r="A71" s="4">
        <v>34</v>
      </c>
      <c r="B71" s="5">
        <v>12</v>
      </c>
      <c r="C71" s="5">
        <v>351000</v>
      </c>
      <c r="D71" s="5">
        <v>13</v>
      </c>
      <c r="E71" s="5">
        <v>650000</v>
      </c>
      <c r="F71" s="5">
        <v>542000</v>
      </c>
      <c r="G71" s="5">
        <v>1543000</v>
      </c>
      <c r="H71" s="7">
        <f>((B71+D71)*458.03)+(8.89*(F71/1000))</f>
        <v>16269.130000000001</v>
      </c>
    </row>
    <row r="72" spans="1:9" x14ac:dyDescent="0.3">
      <c r="H72" s="8"/>
    </row>
    <row r="73" spans="1:9" x14ac:dyDescent="0.3">
      <c r="G73" t="s">
        <v>14</v>
      </c>
      <c r="H73" s="7">
        <f>H71+H67+H61+H54</f>
        <v>1752477.87</v>
      </c>
    </row>
  </sheetData>
  <mergeCells count="16">
    <mergeCell ref="A2:H2"/>
    <mergeCell ref="A3:H3"/>
    <mergeCell ref="A4:H4"/>
    <mergeCell ref="B20:H20"/>
    <mergeCell ref="B27:H27"/>
    <mergeCell ref="B33:H33"/>
    <mergeCell ref="A5:H5"/>
    <mergeCell ref="A6:H6"/>
    <mergeCell ref="B9:H9"/>
    <mergeCell ref="B64:H64"/>
    <mergeCell ref="B70:H70"/>
    <mergeCell ref="A42:H42"/>
    <mergeCell ref="A43:H43"/>
    <mergeCell ref="A44:H44"/>
    <mergeCell ref="B46:H46"/>
    <mergeCell ref="B57:H57"/>
  </mergeCells>
  <pageMargins left="0.7" right="0.7" top="0.75" bottom="0.75" header="0.3" footer="0.3"/>
  <pageSetup scale="92" fitToHeight="0" orientation="landscape" horizontalDpi="1200" verticalDpi="1200" r:id="rId1"/>
  <rowBreaks count="1" manualBreakCount="1">
    <brk id="3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KENNETH D. TAYLOR</cp:lastModifiedBy>
  <cp:lastPrinted>2024-05-10T15:06:11Z</cp:lastPrinted>
  <dcterms:created xsi:type="dcterms:W3CDTF">2017-01-31T16:37:01Z</dcterms:created>
  <dcterms:modified xsi:type="dcterms:W3CDTF">2024-05-10T15:28:45Z</dcterms:modified>
</cp:coreProperties>
</file>