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server2\KPSC Cases\0.0 - BR 2023-00373 - ES Reviews\Res to 1st IRs and DT Prep\0.0 TAK Rvw\Revised\"/>
    </mc:Choice>
  </mc:AlternateContent>
  <bookViews>
    <workbookView xWindow="0" yWindow="0" windowWidth="21576" windowHeight="7752"/>
  </bookViews>
  <sheets>
    <sheet name="ES - RORORB" sheetId="1" r:id="rId1"/>
  </sheets>
  <definedNames>
    <definedName name="_xlnm.Print_Area" localSheetId="0">'ES - RORORB'!$A$1:$BH$42</definedName>
    <definedName name="_xlnm.Print_Titles" localSheetId="0">'ES - RORORB'!$A:$F</definedName>
  </definedNames>
  <calcPr calcId="162913"/>
</workbook>
</file>

<file path=xl/calcChain.xml><?xml version="1.0" encoding="utf-8"?>
<calcChain xmlns="http://schemas.openxmlformats.org/spreadsheetml/2006/main">
  <c r="A24" i="1" l="1"/>
  <c r="BK28" i="1" l="1"/>
  <c r="BK4" i="1"/>
  <c r="BK26" i="1"/>
  <c r="BK36" i="1"/>
  <c r="BJ4" i="1"/>
  <c r="BJ36" i="1"/>
  <c r="BJ26" i="1"/>
  <c r="BJ28" i="1" s="1"/>
  <c r="BI24" i="1"/>
  <c r="BI4" i="1"/>
  <c r="BI36" i="1"/>
  <c r="BJ24" i="1" l="1"/>
  <c r="BK24" i="1"/>
  <c r="BK34" i="1" s="1"/>
  <c r="BK38" i="1" s="1"/>
  <c r="BJ34" i="1"/>
  <c r="BJ38" i="1" s="1"/>
  <c r="BI26" i="1"/>
  <c r="BI28" i="1" s="1"/>
  <c r="BI34" i="1" s="1"/>
  <c r="BI38" i="1" s="1"/>
  <c r="BH4" i="1"/>
  <c r="BH36" i="1"/>
  <c r="E24" i="1"/>
  <c r="F24" i="1"/>
  <c r="G24" i="1"/>
  <c r="H24" i="1"/>
  <c r="I24" i="1"/>
  <c r="BH24" i="1" l="1"/>
  <c r="BH26" i="1" l="1"/>
  <c r="BH28" i="1" s="1"/>
  <c r="BH34" i="1" s="1"/>
  <c r="BH38" i="1" s="1"/>
  <c r="BG26" i="1"/>
  <c r="BF26" i="1"/>
  <c r="BE26" i="1"/>
  <c r="BD26" i="1"/>
  <c r="BD28" i="1" s="1"/>
  <c r="BC26" i="1"/>
  <c r="BB24" i="1" l="1"/>
  <c r="BF28" i="1"/>
  <c r="BG24" i="1"/>
  <c r="BC28" i="1"/>
  <c r="BE24" i="1"/>
  <c r="BD24" i="1"/>
  <c r="BD34" i="1" s="1"/>
  <c r="BE28" i="1"/>
  <c r="BF24" i="1"/>
  <c r="BF34" i="1" s="1"/>
  <c r="BC24" i="1"/>
  <c r="BG28" i="1"/>
  <c r="BC34" i="1" l="1"/>
  <c r="BE34" i="1"/>
  <c r="BG34" i="1"/>
  <c r="AZ24" i="1" l="1"/>
  <c r="BB26" i="1"/>
  <c r="BB28" i="1" s="1"/>
  <c r="BB34" i="1" s="1"/>
  <c r="AY26" i="1" l="1"/>
  <c r="AX24" i="1"/>
  <c r="AX26" i="1"/>
  <c r="AX28" i="1" s="1"/>
  <c r="AW24" i="1"/>
  <c r="AV24" i="1"/>
  <c r="AV26" i="1"/>
  <c r="AV28" i="1" s="1"/>
  <c r="AU24" i="1"/>
  <c r="AT24" i="1"/>
  <c r="AT26" i="1"/>
  <c r="AT28" i="1" s="1"/>
  <c r="AS24" i="1"/>
  <c r="AS26" i="1"/>
  <c r="AR24" i="1"/>
  <c r="BA24" i="1"/>
  <c r="BA26" i="1"/>
  <c r="BA28" i="1" s="1"/>
  <c r="AZ26" i="1"/>
  <c r="AZ28" i="1" s="1"/>
  <c r="AW26" i="1"/>
  <c r="AR26" i="1"/>
  <c r="AR28" i="1" s="1"/>
  <c r="AQ24" i="1"/>
  <c r="AP24" i="1"/>
  <c r="AP26" i="1"/>
  <c r="AO26" i="1"/>
  <c r="AN26" i="1"/>
  <c r="AL26" i="1"/>
  <c r="AL28" i="1" s="1"/>
  <c r="AJ26" i="1"/>
  <c r="AJ28" i="1" s="1"/>
  <c r="AI24" i="1"/>
  <c r="AI26" i="1"/>
  <c r="AH26" i="1"/>
  <c r="AH28" i="1" s="1"/>
  <c r="AG24" i="1"/>
  <c r="AK26" i="1"/>
  <c r="AM26" i="1"/>
  <c r="AG26" i="1"/>
  <c r="AF24" i="1"/>
  <c r="AF26" i="1"/>
  <c r="AF28" i="1" s="1"/>
  <c r="AD24" i="1"/>
  <c r="AE26" i="1"/>
  <c r="AD26" i="1"/>
  <c r="AC26" i="1"/>
  <c r="AC28" i="1" s="1"/>
  <c r="AB26" i="1"/>
  <c r="AB28" i="1" s="1"/>
  <c r="AA24" i="1"/>
  <c r="AA26" i="1"/>
  <c r="Z24" i="1"/>
  <c r="AK24" i="1" l="1"/>
  <c r="AM24" i="1"/>
  <c r="AN28" i="1"/>
  <c r="AY28" i="1"/>
  <c r="AE24" i="1"/>
  <c r="AC24" i="1"/>
  <c r="AC34" i="1" s="1"/>
  <c r="AO24" i="1"/>
  <c r="AB24" i="1"/>
  <c r="AB34" i="1" s="1"/>
  <c r="AH24" i="1"/>
  <c r="AJ24" i="1"/>
  <c r="AJ34" i="1" s="1"/>
  <c r="AL24" i="1"/>
  <c r="AL34" i="1" s="1"/>
  <c r="AN24" i="1"/>
  <c r="AN34" i="1" s="1"/>
  <c r="AY24" i="1"/>
  <c r="AS28" i="1"/>
  <c r="AA28" i="1"/>
  <c r="AW28" i="1"/>
  <c r="AW34" i="1" s="1"/>
  <c r="AO28" i="1"/>
  <c r="AU28" i="1"/>
  <c r="AU34" i="1" s="1"/>
  <c r="AE28" i="1"/>
  <c r="AE34" i="1" s="1"/>
  <c r="AG28" i="1"/>
  <c r="BA34" i="1"/>
  <c r="AV34" i="1"/>
  <c r="AM28" i="1"/>
  <c r="AP28" i="1"/>
  <c r="AP34" i="1" s="1"/>
  <c r="AF34" i="1"/>
  <c r="AI28" i="1"/>
  <c r="AR34" i="1"/>
  <c r="AX34" i="1"/>
  <c r="AS34" i="1"/>
  <c r="AY34" i="1"/>
  <c r="AK28" i="1"/>
  <c r="AQ26" i="1"/>
  <c r="AQ28" i="1" s="1"/>
  <c r="AQ34" i="1" s="1"/>
  <c r="AZ34" i="1"/>
  <c r="AT34" i="1"/>
  <c r="AH34" i="1"/>
  <c r="AD28" i="1"/>
  <c r="AI34" i="1" l="1"/>
  <c r="AA34" i="1"/>
  <c r="AK34" i="1"/>
  <c r="AO34" i="1"/>
  <c r="AG34" i="1"/>
  <c r="AM34" i="1"/>
  <c r="AD34" i="1"/>
  <c r="Z26" i="1"/>
  <c r="Z28" i="1" s="1"/>
  <c r="Z34" i="1" s="1"/>
  <c r="Y24" i="1" l="1"/>
  <c r="Y26" i="1"/>
  <c r="Y28" i="1" s="1"/>
  <c r="X24" i="1"/>
  <c r="W36" i="1"/>
  <c r="X36" i="1" s="1"/>
  <c r="Y36" i="1" s="1"/>
  <c r="Z36" i="1" s="1"/>
  <c r="X26" i="1"/>
  <c r="W24" i="1"/>
  <c r="W26" i="1"/>
  <c r="V26" i="1"/>
  <c r="V28" i="1" s="1"/>
  <c r="U26" i="1"/>
  <c r="U28" i="1" s="1"/>
  <c r="T26" i="1"/>
  <c r="S24" i="1"/>
  <c r="R24" i="1"/>
  <c r="T24" i="1" l="1"/>
  <c r="U24" i="1"/>
  <c r="V24" i="1"/>
  <c r="AA36" i="1"/>
  <c r="Z38" i="1"/>
  <c r="X28" i="1"/>
  <c r="X34" i="1" s="1"/>
  <c r="X38" i="1" s="1"/>
  <c r="W28" i="1"/>
  <c r="T28" i="1"/>
  <c r="T34" i="1" s="1"/>
  <c r="T38" i="1" s="1"/>
  <c r="Y34" i="1"/>
  <c r="Y38" i="1" s="1"/>
  <c r="U34" i="1"/>
  <c r="U38" i="1" s="1"/>
  <c r="V34" i="1"/>
  <c r="V38" i="1" s="1"/>
  <c r="S26" i="1"/>
  <c r="S28" i="1" s="1"/>
  <c r="R26" i="1"/>
  <c r="Q26" i="1"/>
  <c r="P26" i="1"/>
  <c r="O26" i="1"/>
  <c r="N26" i="1"/>
  <c r="M26" i="1"/>
  <c r="L24" i="1"/>
  <c r="L26" i="1"/>
  <c r="K24" i="1"/>
  <c r="J24" i="1"/>
  <c r="O24" i="1" l="1"/>
  <c r="M24" i="1"/>
  <c r="P24" i="1"/>
  <c r="N24" i="1"/>
  <c r="Q24" i="1"/>
  <c r="M28" i="1"/>
  <c r="M34" i="1" s="1"/>
  <c r="M38" i="1" s="1"/>
  <c r="P28" i="1"/>
  <c r="P34" i="1" s="1"/>
  <c r="P38" i="1" s="1"/>
  <c r="N28" i="1"/>
  <c r="AB36" i="1"/>
  <c r="AA38" i="1"/>
  <c r="O28" i="1"/>
  <c r="O34" i="1" s="1"/>
  <c r="O38" i="1" s="1"/>
  <c r="R28" i="1"/>
  <c r="W34" i="1"/>
  <c r="W38" i="1" s="1"/>
  <c r="L28" i="1"/>
  <c r="Q28" i="1"/>
  <c r="S34" i="1"/>
  <c r="S38" i="1" s="1"/>
  <c r="K26" i="1"/>
  <c r="K28" i="1" s="1"/>
  <c r="N34" i="1" l="1"/>
  <c r="N38" i="1" s="1"/>
  <c r="R34" i="1"/>
  <c r="R38" i="1" s="1"/>
  <c r="AC36" i="1"/>
  <c r="AB38" i="1"/>
  <c r="K34" i="1"/>
  <c r="K38" i="1" s="1"/>
  <c r="Q34" i="1"/>
  <c r="Q38" i="1" s="1"/>
  <c r="L34" i="1"/>
  <c r="L38" i="1" s="1"/>
  <c r="AD36" i="1" l="1"/>
  <c r="AC38" i="1"/>
  <c r="AE36" i="1" l="1"/>
  <c r="AD38" i="1"/>
  <c r="AF36" i="1" l="1"/>
  <c r="AE38" i="1"/>
  <c r="AG36" i="1" l="1"/>
  <c r="AF38" i="1"/>
  <c r="AH36" i="1" l="1"/>
  <c r="AG38" i="1"/>
  <c r="AI36" i="1" l="1"/>
  <c r="AH38" i="1"/>
  <c r="AJ36" i="1" l="1"/>
  <c r="AI38" i="1"/>
  <c r="AK36" i="1" l="1"/>
  <c r="AJ38" i="1"/>
  <c r="AK38" i="1" l="1"/>
  <c r="AL36" i="1"/>
  <c r="AM36" i="1" l="1"/>
  <c r="AL38" i="1"/>
  <c r="AN36" i="1" l="1"/>
  <c r="AM38" i="1"/>
  <c r="AN38" i="1" l="1"/>
  <c r="AO36" i="1"/>
  <c r="AP36" i="1" l="1"/>
  <c r="AO38" i="1"/>
  <c r="AQ36" i="1" l="1"/>
  <c r="AP38" i="1"/>
  <c r="AR36" i="1" l="1"/>
  <c r="AQ38" i="1"/>
  <c r="AS36" i="1" l="1"/>
  <c r="AR38" i="1"/>
  <c r="AT36" i="1" l="1"/>
  <c r="AS38" i="1"/>
  <c r="AU36" i="1" l="1"/>
  <c r="AT38" i="1"/>
  <c r="AV36" i="1" l="1"/>
  <c r="AU38" i="1"/>
  <c r="AW36" i="1" l="1"/>
  <c r="AV38" i="1"/>
  <c r="AX36" i="1" l="1"/>
  <c r="AW38" i="1"/>
  <c r="AY36" i="1" l="1"/>
  <c r="AX38" i="1"/>
  <c r="AZ36" i="1" l="1"/>
  <c r="AY38" i="1"/>
  <c r="BA36" i="1" l="1"/>
  <c r="AZ38" i="1"/>
  <c r="BA38" i="1" l="1"/>
  <c r="BB36" i="1"/>
  <c r="BC36" i="1" l="1"/>
  <c r="BB38" i="1"/>
  <c r="BD36" i="1" l="1"/>
  <c r="BC38" i="1"/>
  <c r="BE36" i="1" l="1"/>
  <c r="BD38" i="1"/>
  <c r="BF36" i="1" l="1"/>
  <c r="BE38" i="1"/>
  <c r="BG36" i="1" l="1"/>
  <c r="BG38" i="1" s="1"/>
  <c r="BF38" i="1"/>
  <c r="G30" i="1" l="1"/>
  <c r="A6" i="1" l="1"/>
  <c r="A7" i="1" s="1"/>
  <c r="A8" i="1" s="1"/>
  <c r="A9" i="1" s="1"/>
  <c r="A10" i="1" s="1"/>
  <c r="A11" i="1" s="1"/>
  <c r="A12" i="1" s="1"/>
  <c r="A13" i="1" l="1"/>
  <c r="A14" i="1" s="1"/>
  <c r="A15" i="1" s="1"/>
  <c r="J26" i="1"/>
  <c r="I26" i="1"/>
  <c r="H26" i="1"/>
  <c r="G26" i="1"/>
  <c r="F26" i="1"/>
  <c r="A16" i="1" l="1"/>
  <c r="A17" i="1" s="1"/>
  <c r="A18" i="1" s="1"/>
  <c r="A19" i="1" l="1"/>
  <c r="H30" i="1"/>
  <c r="I30" i="1" s="1"/>
  <c r="A20" i="1" l="1"/>
  <c r="J28" i="1"/>
  <c r="I28" i="1"/>
  <c r="H28" i="1"/>
  <c r="G28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A21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I34" i="1"/>
  <c r="I38" i="1" s="1"/>
  <c r="G34" i="1"/>
  <c r="G38" i="1" s="1"/>
  <c r="J34" i="1"/>
  <c r="J38" i="1" s="1"/>
  <c r="H34" i="1"/>
  <c r="H38" i="1" s="1"/>
  <c r="E28" i="1" l="1"/>
  <c r="E34" i="1" s="1"/>
  <c r="E38" i="1" s="1"/>
  <c r="F28" i="1"/>
  <c r="F34" i="1" l="1"/>
  <c r="F38" i="1" s="1"/>
</calcChain>
</file>

<file path=xl/sharedStrings.xml><?xml version="1.0" encoding="utf-8"?>
<sst xmlns="http://schemas.openxmlformats.org/spreadsheetml/2006/main" count="39" uniqueCount="39">
  <si>
    <t>Total Outstanding Long-Term Debt (Beginning of Month)</t>
  </si>
  <si>
    <t>Total Outstanding Long-Term Debt (End of Month)</t>
  </si>
  <si>
    <t xml:space="preserve">    Average Outstanding Long-Term Debt during Month</t>
  </si>
  <si>
    <t>RUS - Series B Note</t>
  </si>
  <si>
    <t>CoBank - Series 2012A Notes</t>
  </si>
  <si>
    <t>CFC - Series 2012B Refinance Note</t>
  </si>
  <si>
    <t>CFC - Series 2012B Equity Note</t>
  </si>
  <si>
    <t>Series 2010A P.C. Bonds</t>
  </si>
  <si>
    <t>Number of Days During Month</t>
  </si>
  <si>
    <t>Number of Days During Year</t>
  </si>
  <si>
    <t>(a)</t>
  </si>
  <si>
    <t>(b)</t>
  </si>
  <si>
    <t>(d)</t>
  </si>
  <si>
    <t>(c)</t>
  </si>
  <si>
    <t>(e)</t>
  </si>
  <si>
    <t>(f)</t>
  </si>
  <si>
    <t>(g)</t>
  </si>
  <si>
    <t>Total Monthly Interest Expense on Long-Term Debt</t>
  </si>
  <si>
    <r>
      <t xml:space="preserve">Average Cost of Debt </t>
    </r>
    <r>
      <rPr>
        <i/>
        <sz val="12"/>
        <color theme="1"/>
        <rFont val="Times New Roman"/>
        <family val="1"/>
      </rPr>
      <t xml:space="preserve">[(a) </t>
    </r>
    <r>
      <rPr>
        <sz val="12"/>
        <color theme="1"/>
        <rFont val="Times New Roman"/>
        <family val="1"/>
      </rPr>
      <t>÷</t>
    </r>
    <r>
      <rPr>
        <i/>
        <sz val="12"/>
        <color theme="1"/>
        <rFont val="Times New Roman"/>
        <family val="1"/>
      </rPr>
      <t xml:space="preserve"> (b)] x [(c) </t>
    </r>
    <r>
      <rPr>
        <sz val="12"/>
        <color theme="1"/>
        <rFont val="Times New Roman"/>
        <family val="1"/>
      </rPr>
      <t>÷</t>
    </r>
    <r>
      <rPr>
        <i/>
        <sz val="12"/>
        <color theme="1"/>
        <rFont val="Times New Roman"/>
        <family val="1"/>
      </rPr>
      <t xml:space="preserve"> (d)]</t>
    </r>
  </si>
  <si>
    <r>
      <t>Rate of Return on Environmental Compliance Rate Base</t>
    </r>
    <r>
      <rPr>
        <b/>
        <i/>
        <sz val="12"/>
        <color theme="1"/>
        <rFont val="Times New Roman"/>
        <family val="1"/>
      </rPr>
      <t xml:space="preserve"> [(e) x (f)]</t>
    </r>
  </si>
  <si>
    <t>CFC - Series 2017B Refinance Note</t>
  </si>
  <si>
    <t>Notes:</t>
  </si>
  <si>
    <t>RUS Guaranteed FFB Loan W8</t>
  </si>
  <si>
    <t>RUS Guaranteed FFB Loan X8</t>
  </si>
  <si>
    <r>
      <t>Applicable TIER</t>
    </r>
    <r>
      <rPr>
        <i/>
        <vertAlign val="superscript"/>
        <sz val="12"/>
        <color theme="1"/>
        <rFont val="Times New Roman"/>
        <family val="1"/>
      </rPr>
      <t xml:space="preserve"> (1)</t>
    </r>
  </si>
  <si>
    <r>
      <t>Monthly Interest Expense on Long-Term Debt (by Obligation)</t>
    </r>
    <r>
      <rPr>
        <b/>
        <sz val="12"/>
        <rFont val="Times New Roman"/>
        <family val="1"/>
      </rPr>
      <t>:</t>
    </r>
  </si>
  <si>
    <t>Expense Month:</t>
  </si>
  <si>
    <t>Calculations of Monthly Rates of Return on Environmental Compliance Rate Base:</t>
  </si>
  <si>
    <t>SBA ONB PPP 2020 Loan</t>
  </si>
  <si>
    <t>RUS-FFB 2021 Loan (Y8 A)</t>
  </si>
  <si>
    <t>RUS-FFB 2022 Loan (Y8 B)</t>
  </si>
  <si>
    <t>RUS-FFB 2022 Loan (AA8)</t>
  </si>
  <si>
    <t>CFC &amp; Farmer Mac 2022</t>
  </si>
  <si>
    <t>CFC 2023 Loan 1</t>
  </si>
  <si>
    <t>CFC 2023 Loan 2</t>
  </si>
  <si>
    <t>RUS-FFB 2021 Loan (Z8)</t>
  </si>
  <si>
    <t>ü</t>
  </si>
  <si>
    <r>
      <rPr>
        <i/>
        <vertAlign val="superscript"/>
        <sz val="12"/>
        <color theme="1"/>
        <rFont val="Times New Roman"/>
        <family val="1"/>
      </rPr>
      <t xml:space="preserve">(1) </t>
    </r>
    <r>
      <rPr>
        <sz val="12"/>
        <color theme="1"/>
        <rFont val="Times New Roman"/>
        <family val="1"/>
      </rPr>
      <t xml:space="preserve">Applicable Times Interest Earned Ratio ("TIER") for calculating the Rate of Return on Environmental Compliance Rate Base per Big Rivers' Environmental </t>
    </r>
  </si>
  <si>
    <t xml:space="preserve">Surcharge Tariff approved by Order of the Commission dated  October 1, 2012 (Case No. 2012-00063).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</si>
</sst>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Wingdings"/>
      <charset val="2"/>
    </font>
    <font>
      <sz val="12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44" fontId="3" fillId="2" borderId="0" xfId="2" applyFont="1" applyFill="1"/>
    <xf numFmtId="0" fontId="9" fillId="2" borderId="0" xfId="0" applyFont="1" applyFill="1" applyBorder="1"/>
    <xf numFmtId="0" fontId="3" fillId="2" borderId="0" xfId="0" quotePrefix="1" applyFont="1" applyFill="1" applyBorder="1" applyAlignment="1">
      <alignment horizontal="left"/>
    </xf>
    <xf numFmtId="0" fontId="4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44" fontId="4" fillId="2" borderId="0" xfId="2" applyFont="1" applyFill="1"/>
    <xf numFmtId="0" fontId="3" fillId="2" borderId="1" xfId="0" applyFont="1" applyFill="1" applyBorder="1"/>
    <xf numFmtId="165" fontId="3" fillId="2" borderId="0" xfId="1" applyNumberFormat="1" applyFont="1" applyFill="1"/>
    <xf numFmtId="165" fontId="3" fillId="2" borderId="1" xfId="1" applyNumberFormat="1" applyFont="1" applyFill="1" applyBorder="1"/>
    <xf numFmtId="10" fontId="3" fillId="2" borderId="0" xfId="3" applyNumberFormat="1" applyFont="1" applyFill="1"/>
    <xf numFmtId="43" fontId="3" fillId="2" borderId="0" xfId="1" applyFont="1" applyFill="1" applyBorder="1"/>
    <xf numFmtId="43" fontId="3" fillId="2" borderId="1" xfId="1" applyFont="1" applyFill="1" applyBorder="1"/>
    <xf numFmtId="43" fontId="3" fillId="2" borderId="0" xfId="1" applyFont="1" applyFill="1"/>
    <xf numFmtId="0" fontId="11" fillId="2" borderId="0" xfId="0" applyFont="1" applyFill="1" applyBorder="1" applyAlignment="1">
      <alignment horizontal="right"/>
    </xf>
    <xf numFmtId="10" fontId="4" fillId="2" borderId="0" xfId="3" applyNumberFormat="1" applyFont="1" applyFill="1"/>
    <xf numFmtId="0" fontId="10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44" fontId="3" fillId="2" borderId="0" xfId="2" applyFont="1" applyFill="1" applyBorder="1"/>
    <xf numFmtId="44" fontId="4" fillId="2" borderId="0" xfId="2" applyFont="1" applyFill="1" applyBorder="1"/>
    <xf numFmtId="0" fontId="4" fillId="2" borderId="0" xfId="0" applyFont="1" applyFill="1" applyBorder="1"/>
    <xf numFmtId="165" fontId="3" fillId="2" borderId="0" xfId="1" applyNumberFormat="1" applyFont="1" applyFill="1" applyBorder="1"/>
    <xf numFmtId="10" fontId="3" fillId="2" borderId="0" xfId="3" applyNumberFormat="1" applyFont="1" applyFill="1" applyBorder="1"/>
    <xf numFmtId="10" fontId="4" fillId="2" borderId="0" xfId="3" applyNumberFormat="1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9" fillId="2" borderId="1" xfId="1" applyFont="1" applyFill="1" applyBorder="1"/>
    <xf numFmtId="43" fontId="9" fillId="2" borderId="0" xfId="1" applyFont="1" applyFill="1"/>
    <xf numFmtId="43" fontId="9" fillId="2" borderId="0" xfId="1" applyFont="1" applyFill="1" applyBorder="1"/>
    <xf numFmtId="0" fontId="11" fillId="2" borderId="0" xfId="0" applyFont="1" applyFill="1" applyBorder="1" applyAlignment="1">
      <alignment horizontal="left"/>
    </xf>
    <xf numFmtId="44" fontId="9" fillId="2" borderId="0" xfId="2" applyFont="1" applyFill="1"/>
    <xf numFmtId="164" fontId="4" fillId="2" borderId="0" xfId="0" applyNumberFormat="1" applyFont="1" applyFill="1" applyAlignment="1">
      <alignment horizontal="right"/>
    </xf>
    <xf numFmtId="10" fontId="13" fillId="2" borderId="0" xfId="3" applyNumberFormat="1" applyFont="1" applyFill="1"/>
    <xf numFmtId="10" fontId="14" fillId="2" borderId="0" xfId="0" applyNumberFormat="1" applyFont="1" applyFill="1" applyAlignment="1">
      <alignment horizontal="right"/>
    </xf>
    <xf numFmtId="44" fontId="3" fillId="2" borderId="1" xfId="2" applyFont="1" applyFill="1" applyBorder="1"/>
    <xf numFmtId="0" fontId="4" fillId="2" borderId="1" xfId="0" applyFont="1" applyFill="1" applyBorder="1"/>
    <xf numFmtId="0" fontId="13" fillId="2" borderId="0" xfId="0" applyFont="1" applyFill="1"/>
    <xf numFmtId="44" fontId="13" fillId="2" borderId="0" xfId="2" applyFont="1" applyFill="1"/>
    <xf numFmtId="10" fontId="1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8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tabSelected="1" view="pageBreakPreview" zoomScale="60" zoomScaleNormal="100" workbookViewId="0">
      <pane xSplit="4" ySplit="4" topLeftCell="AW6" activePane="bottomRight" state="frozen"/>
      <selection pane="topRight" activeCell="E1" sqref="E1"/>
      <selection pane="bottomLeft" activeCell="A4" sqref="A4"/>
      <selection pane="bottomRight" activeCell="BI1" sqref="BI1:BJ1048576"/>
    </sheetView>
  </sheetViews>
  <sheetFormatPr defaultColWidth="9.109375" defaultRowHeight="15.6" x14ac:dyDescent="0.3"/>
  <cols>
    <col min="1" max="1" width="3.33203125" style="1" customWidth="1"/>
    <col min="2" max="2" width="5.109375" style="6" customWidth="1"/>
    <col min="3" max="3" width="63.6640625" style="1" customWidth="1"/>
    <col min="4" max="4" width="3.33203125" style="1" customWidth="1"/>
    <col min="5" max="12" width="20.6640625" style="1" hidden="1" customWidth="1"/>
    <col min="13" max="22" width="20.6640625" style="1" customWidth="1"/>
    <col min="23" max="28" width="18.109375" style="1" bestFit="1" customWidth="1"/>
    <col min="29" max="29" width="19.33203125" style="1" bestFit="1" customWidth="1"/>
    <col min="30" max="42" width="18.109375" style="1" bestFit="1" customWidth="1"/>
    <col min="43" max="43" width="18.6640625" style="1" bestFit="1" customWidth="1"/>
    <col min="44" max="60" width="18.109375" style="1" bestFit="1" customWidth="1"/>
    <col min="61" max="63" width="18.109375" style="1" hidden="1" customWidth="1"/>
    <col min="64" max="16384" width="9.109375" style="1"/>
  </cols>
  <sheetData>
    <row r="1" spans="1:63" x14ac:dyDescent="0.3">
      <c r="B1" s="36"/>
      <c r="C1" s="37"/>
      <c r="D1" s="37"/>
      <c r="E1" s="37"/>
      <c r="F1" s="37"/>
      <c r="G1" s="37"/>
      <c r="H1" s="37"/>
      <c r="I1" s="37"/>
      <c r="J1" s="37"/>
    </row>
    <row r="2" spans="1:63" x14ac:dyDescent="0.3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63" x14ac:dyDescent="0.3">
      <c r="A3" s="2"/>
      <c r="B3" s="1"/>
      <c r="E3" s="19"/>
      <c r="F3" s="19"/>
      <c r="G3" s="19"/>
      <c r="H3" s="19"/>
      <c r="I3" s="19"/>
      <c r="J3" s="19"/>
    </row>
    <row r="4" spans="1:63" x14ac:dyDescent="0.3">
      <c r="A4" s="1">
        <v>1</v>
      </c>
      <c r="B4" s="3"/>
      <c r="D4" s="43" t="s">
        <v>26</v>
      </c>
      <c r="E4" s="5">
        <v>43465</v>
      </c>
      <c r="F4" s="5">
        <f>EOMONTH(E4,1)</f>
        <v>43496</v>
      </c>
      <c r="G4" s="5">
        <f>EOMONTH(F4,1)</f>
        <v>43524</v>
      </c>
      <c r="H4" s="5">
        <f>EOMONTH(G4,1)</f>
        <v>43555</v>
      </c>
      <c r="I4" s="5">
        <f>EOMONTH(H4,1)</f>
        <v>43585</v>
      </c>
      <c r="J4" s="5">
        <f>EOMONTH(I4,1)</f>
        <v>43616</v>
      </c>
      <c r="K4" s="5">
        <f t="shared" ref="K4:V4" si="0">EOMONTH(J4,1)</f>
        <v>43646</v>
      </c>
      <c r="L4" s="5">
        <f t="shared" si="0"/>
        <v>43677</v>
      </c>
      <c r="M4" s="5">
        <f t="shared" si="0"/>
        <v>43708</v>
      </c>
      <c r="N4" s="5">
        <f t="shared" si="0"/>
        <v>43738</v>
      </c>
      <c r="O4" s="5">
        <f t="shared" si="0"/>
        <v>43769</v>
      </c>
      <c r="P4" s="5">
        <f t="shared" si="0"/>
        <v>43799</v>
      </c>
      <c r="Q4" s="5">
        <f t="shared" si="0"/>
        <v>43830</v>
      </c>
      <c r="R4" s="5">
        <f t="shared" si="0"/>
        <v>43861</v>
      </c>
      <c r="S4" s="5">
        <f t="shared" si="0"/>
        <v>43890</v>
      </c>
      <c r="T4" s="5">
        <f t="shared" si="0"/>
        <v>43921</v>
      </c>
      <c r="U4" s="5">
        <f t="shared" si="0"/>
        <v>43951</v>
      </c>
      <c r="V4" s="5">
        <f t="shared" si="0"/>
        <v>43982</v>
      </c>
      <c r="W4" s="5">
        <f t="shared" ref="W4:Y4" si="1">EOMONTH(V4,1)</f>
        <v>44012</v>
      </c>
      <c r="X4" s="5">
        <f t="shared" si="1"/>
        <v>44043</v>
      </c>
      <c r="Y4" s="5">
        <f t="shared" si="1"/>
        <v>44074</v>
      </c>
      <c r="Z4" s="5">
        <f t="shared" ref="Z4:AA4" si="2">EOMONTH(Y4,1)</f>
        <v>44104</v>
      </c>
      <c r="AA4" s="5">
        <f t="shared" si="2"/>
        <v>44135</v>
      </c>
      <c r="AB4" s="5">
        <f t="shared" ref="AB4:AC4" si="3">EOMONTH(AA4,1)</f>
        <v>44165</v>
      </c>
      <c r="AC4" s="5">
        <f t="shared" si="3"/>
        <v>44196</v>
      </c>
      <c r="AD4" s="5">
        <f t="shared" ref="AD4:AE4" si="4">EOMONTH(AC4,1)</f>
        <v>44227</v>
      </c>
      <c r="AE4" s="5">
        <f t="shared" si="4"/>
        <v>44255</v>
      </c>
      <c r="AF4" s="5">
        <f t="shared" ref="AF4:AN4" si="5">EOMONTH(AE4,1)</f>
        <v>44286</v>
      </c>
      <c r="AG4" s="5">
        <f t="shared" si="5"/>
        <v>44316</v>
      </c>
      <c r="AH4" s="5">
        <f t="shared" si="5"/>
        <v>44347</v>
      </c>
      <c r="AI4" s="5">
        <f t="shared" si="5"/>
        <v>44377</v>
      </c>
      <c r="AJ4" s="5">
        <f t="shared" si="5"/>
        <v>44408</v>
      </c>
      <c r="AK4" s="5">
        <f t="shared" si="5"/>
        <v>44439</v>
      </c>
      <c r="AL4" s="5">
        <f t="shared" si="5"/>
        <v>44469</v>
      </c>
      <c r="AM4" s="5">
        <f t="shared" si="5"/>
        <v>44500</v>
      </c>
      <c r="AN4" s="5">
        <f t="shared" si="5"/>
        <v>44530</v>
      </c>
      <c r="AO4" s="5">
        <f t="shared" ref="AO4:AP4" si="6">EOMONTH(AN4,1)</f>
        <v>44561</v>
      </c>
      <c r="AP4" s="5">
        <f t="shared" si="6"/>
        <v>44592</v>
      </c>
      <c r="AQ4" s="5">
        <f t="shared" ref="AQ4:AY4" si="7">EOMONTH(AP4,1)</f>
        <v>44620</v>
      </c>
      <c r="AR4" s="5">
        <f t="shared" si="7"/>
        <v>44651</v>
      </c>
      <c r="AS4" s="5">
        <f t="shared" si="7"/>
        <v>44681</v>
      </c>
      <c r="AT4" s="5">
        <f t="shared" si="7"/>
        <v>44712</v>
      </c>
      <c r="AU4" s="5">
        <f t="shared" si="7"/>
        <v>44742</v>
      </c>
      <c r="AV4" s="5">
        <f t="shared" si="7"/>
        <v>44773</v>
      </c>
      <c r="AW4" s="5">
        <f t="shared" si="7"/>
        <v>44804</v>
      </c>
      <c r="AX4" s="5">
        <f t="shared" si="7"/>
        <v>44834</v>
      </c>
      <c r="AY4" s="5">
        <f t="shared" si="7"/>
        <v>44865</v>
      </c>
      <c r="AZ4" s="5">
        <f t="shared" ref="AZ4:BA4" si="8">EOMONTH(AY4,1)</f>
        <v>44895</v>
      </c>
      <c r="BA4" s="5">
        <f t="shared" si="8"/>
        <v>44926</v>
      </c>
      <c r="BB4" s="5">
        <f t="shared" ref="BB4:BC4" si="9">EOMONTH(BA4,1)</f>
        <v>44957</v>
      </c>
      <c r="BC4" s="5">
        <f t="shared" si="9"/>
        <v>44985</v>
      </c>
      <c r="BD4" s="5">
        <f t="shared" ref="BD4:BE4" si="10">EOMONTH(BC4,1)</f>
        <v>45016</v>
      </c>
      <c r="BE4" s="5">
        <f t="shared" si="10"/>
        <v>45046</v>
      </c>
      <c r="BF4" s="5">
        <f t="shared" ref="BF4:BG4" si="11">EOMONTH(BE4,1)</f>
        <v>45077</v>
      </c>
      <c r="BG4" s="5">
        <f t="shared" si="11"/>
        <v>45107</v>
      </c>
      <c r="BH4" s="5">
        <f t="shared" ref="BH4:BK4" si="12">EOMONTH(BG4,1)</f>
        <v>45138</v>
      </c>
      <c r="BI4" s="5">
        <f t="shared" si="12"/>
        <v>45169</v>
      </c>
      <c r="BJ4" s="5">
        <f t="shared" si="12"/>
        <v>45199</v>
      </c>
      <c r="BK4" s="5">
        <f t="shared" si="12"/>
        <v>45230</v>
      </c>
    </row>
    <row r="5" spans="1:63" x14ac:dyDescent="0.3">
      <c r="A5" s="1">
        <v>2</v>
      </c>
      <c r="B5" s="3"/>
      <c r="C5" s="43"/>
      <c r="D5" s="4"/>
      <c r="E5" s="5"/>
      <c r="F5" s="5"/>
      <c r="G5" s="5"/>
      <c r="H5" s="5"/>
      <c r="I5" s="5"/>
      <c r="J5" s="5"/>
    </row>
    <row r="6" spans="1:63" x14ac:dyDescent="0.3">
      <c r="A6" s="1">
        <f>A5+1</f>
        <v>3</v>
      </c>
      <c r="C6" s="7" t="s">
        <v>25</v>
      </c>
      <c r="D6" s="7"/>
    </row>
    <row r="7" spans="1:63" x14ac:dyDescent="0.3">
      <c r="A7" s="1">
        <f t="shared" ref="A7:A39" si="13">A6+1</f>
        <v>4</v>
      </c>
      <c r="C7" s="8" t="s">
        <v>3</v>
      </c>
      <c r="D7" s="8"/>
      <c r="E7" s="9">
        <v>893689.23</v>
      </c>
      <c r="F7" s="9">
        <v>906751.17</v>
      </c>
      <c r="G7" s="42">
        <v>819001.06</v>
      </c>
      <c r="H7" s="42">
        <v>906751.17</v>
      </c>
      <c r="I7" s="42">
        <v>890047.66</v>
      </c>
      <c r="J7" s="42">
        <v>919715.91</v>
      </c>
      <c r="K7" s="42">
        <v>890047.66</v>
      </c>
      <c r="L7" s="42">
        <v>933012.14</v>
      </c>
      <c r="M7" s="42">
        <v>933012.14</v>
      </c>
      <c r="N7" s="42">
        <v>902914.97</v>
      </c>
      <c r="O7" s="42">
        <v>946648.81</v>
      </c>
      <c r="P7" s="42">
        <v>916111.76</v>
      </c>
      <c r="Q7" s="42">
        <v>946648.81</v>
      </c>
      <c r="R7" s="42">
        <v>957860.52</v>
      </c>
      <c r="S7" s="42">
        <v>896063.07000000007</v>
      </c>
      <c r="T7" s="42">
        <v>957860.52</v>
      </c>
      <c r="U7" s="42">
        <v>940326.15</v>
      </c>
      <c r="V7" s="42">
        <v>971670.36</v>
      </c>
      <c r="W7" s="42">
        <v>940326.15</v>
      </c>
      <c r="X7" s="42">
        <v>985679.3</v>
      </c>
      <c r="Y7" s="42">
        <v>985679.3</v>
      </c>
      <c r="Z7" s="42">
        <v>953883.2</v>
      </c>
      <c r="AA7" s="42">
        <v>1000046.38</v>
      </c>
      <c r="AB7" s="42">
        <v>967786.82</v>
      </c>
      <c r="AC7" s="42">
        <v>1000046.38</v>
      </c>
      <c r="AD7" s="42">
        <v>1017402.66</v>
      </c>
      <c r="AE7" s="42">
        <v>918944.34</v>
      </c>
      <c r="AF7" s="42">
        <v>1017402.66</v>
      </c>
      <c r="AG7" s="42">
        <v>998660.81</v>
      </c>
      <c r="AH7" s="42">
        <v>1031949.5</v>
      </c>
      <c r="AI7" s="42">
        <v>998660.81</v>
      </c>
      <c r="AJ7" s="42">
        <v>1046868.27</v>
      </c>
      <c r="AK7" s="42">
        <v>1046868.28</v>
      </c>
      <c r="AL7" s="42">
        <v>1013098.33</v>
      </c>
      <c r="AM7" s="42">
        <v>1062169.04</v>
      </c>
      <c r="AN7" s="42">
        <v>1027905.52</v>
      </c>
      <c r="AO7" s="42">
        <v>1062169.04</v>
      </c>
      <c r="AP7" s="42">
        <v>1077693.4399999999</v>
      </c>
      <c r="AQ7" s="42">
        <v>973400.53</v>
      </c>
      <c r="AR7" s="42">
        <v>1077693.4399999999</v>
      </c>
      <c r="AS7" s="42">
        <v>1057840.95</v>
      </c>
      <c r="AT7" s="42">
        <v>649814.92000000004</v>
      </c>
      <c r="AU7" s="42">
        <v>1501128.3399999999</v>
      </c>
      <c r="AV7" s="42">
        <v>1108905.1599999999</v>
      </c>
      <c r="AW7" s="42">
        <v>1108905.17</v>
      </c>
      <c r="AX7" s="42">
        <v>1073134.03</v>
      </c>
      <c r="AY7" s="42">
        <v>1125112.6399999999</v>
      </c>
      <c r="AZ7" s="42">
        <v>1088818.68</v>
      </c>
      <c r="BA7" s="42">
        <v>7987413.8899999997</v>
      </c>
      <c r="BB7" s="42">
        <v>570751.05000000005</v>
      </c>
      <c r="BC7" s="42">
        <v>515517.07</v>
      </c>
      <c r="BD7" s="42">
        <v>570751.05000000005</v>
      </c>
      <c r="BE7" s="42">
        <v>560237.07999999996</v>
      </c>
      <c r="BF7" s="42">
        <v>578911.65</v>
      </c>
      <c r="BG7" s="42">
        <v>560237.07999999996</v>
      </c>
      <c r="BH7" s="42">
        <v>587280.91</v>
      </c>
      <c r="BI7" s="42">
        <v>587280.91</v>
      </c>
      <c r="BJ7" s="42">
        <v>568336.37</v>
      </c>
      <c r="BK7" s="42">
        <v>595864.46</v>
      </c>
    </row>
    <row r="8" spans="1:63" x14ac:dyDescent="0.3">
      <c r="A8" s="1">
        <f t="shared" si="13"/>
        <v>5</v>
      </c>
      <c r="C8" s="10" t="s">
        <v>4</v>
      </c>
      <c r="D8" s="10"/>
      <c r="E8" s="22">
        <v>679477.1</v>
      </c>
      <c r="F8" s="22">
        <v>671206.54</v>
      </c>
      <c r="G8" s="39">
        <v>606251.06999999995</v>
      </c>
      <c r="H8" s="39">
        <v>671206.54</v>
      </c>
      <c r="I8" s="39">
        <v>640904.36</v>
      </c>
      <c r="J8" s="39">
        <v>662267.84</v>
      </c>
      <c r="K8" s="39">
        <v>640327.67999999993</v>
      </c>
      <c r="L8" s="39">
        <v>653223</v>
      </c>
      <c r="M8" s="39">
        <v>653223</v>
      </c>
      <c r="N8" s="39">
        <v>631567.76</v>
      </c>
      <c r="O8" s="39">
        <v>644070.75</v>
      </c>
      <c r="P8" s="39">
        <v>623294.27</v>
      </c>
      <c r="Q8" s="39">
        <v>644070.75</v>
      </c>
      <c r="R8" s="39">
        <v>634809.81000000006</v>
      </c>
      <c r="S8" s="39">
        <v>593854.34</v>
      </c>
      <c r="T8" s="39">
        <v>634809.82000000007</v>
      </c>
      <c r="U8" s="39">
        <v>605263.46</v>
      </c>
      <c r="V8" s="39">
        <v>625438.9</v>
      </c>
      <c r="W8" s="39">
        <v>605263.46</v>
      </c>
      <c r="X8" s="39">
        <v>615956.72</v>
      </c>
      <c r="Y8" s="39">
        <v>615956.72</v>
      </c>
      <c r="Z8" s="39">
        <v>596087.14</v>
      </c>
      <c r="AA8" s="39">
        <v>606361.93000000005</v>
      </c>
      <c r="AB8" s="39">
        <v>586801.87</v>
      </c>
      <c r="AC8" s="39">
        <v>606361.91</v>
      </c>
      <c r="AD8" s="39">
        <v>596653.19999999995</v>
      </c>
      <c r="AE8" s="39">
        <v>538912.56999999995</v>
      </c>
      <c r="AF8" s="39">
        <v>596653.19999999995</v>
      </c>
      <c r="AG8" s="39">
        <v>567899.21</v>
      </c>
      <c r="AH8" s="39">
        <v>586829.18000000005</v>
      </c>
      <c r="AI8" s="39">
        <v>567899.21</v>
      </c>
      <c r="AJ8" s="39">
        <v>576888.5</v>
      </c>
      <c r="AK8" s="39">
        <v>576888.5</v>
      </c>
      <c r="AL8" s="39">
        <v>558279.21</v>
      </c>
      <c r="AM8" s="39">
        <v>566829.78</v>
      </c>
      <c r="AN8" s="39">
        <v>548544.94999999995</v>
      </c>
      <c r="AO8" s="39">
        <v>566829.78</v>
      </c>
      <c r="AP8" s="39">
        <v>556651.61</v>
      </c>
      <c r="AQ8" s="39">
        <v>502782.1</v>
      </c>
      <c r="AR8" s="39">
        <v>556651.62</v>
      </c>
      <c r="AS8" s="39">
        <v>528728.30000000005</v>
      </c>
      <c r="AT8" s="39">
        <v>546352.57999999996</v>
      </c>
      <c r="AU8" s="39">
        <v>528728.30000000005</v>
      </c>
      <c r="AV8" s="39">
        <v>535931.24</v>
      </c>
      <c r="AW8" s="39">
        <v>535931.24</v>
      </c>
      <c r="AX8" s="39">
        <v>518643.14</v>
      </c>
      <c r="AY8" s="39">
        <v>525386.15</v>
      </c>
      <c r="AZ8" s="39">
        <v>508438.21</v>
      </c>
      <c r="BA8" s="39">
        <v>525386.14</v>
      </c>
      <c r="BB8" s="39">
        <v>514715.83</v>
      </c>
      <c r="BC8" s="39">
        <v>464904.62</v>
      </c>
      <c r="BD8" s="39">
        <v>514371.63</v>
      </c>
      <c r="BE8" s="39">
        <v>487663.37</v>
      </c>
      <c r="BF8" s="39">
        <v>503918.81</v>
      </c>
      <c r="BG8" s="39">
        <v>487663.35999999999</v>
      </c>
      <c r="BH8" s="39">
        <v>492993.57</v>
      </c>
      <c r="BI8" s="39">
        <v>492993.57</v>
      </c>
      <c r="BJ8" s="39">
        <v>477090.56</v>
      </c>
      <c r="BK8" s="39">
        <v>481938.6</v>
      </c>
    </row>
    <row r="9" spans="1:63" x14ac:dyDescent="0.3">
      <c r="A9" s="1">
        <f t="shared" si="13"/>
        <v>6</v>
      </c>
      <c r="C9" s="10" t="s">
        <v>5</v>
      </c>
      <c r="D9" s="10"/>
      <c r="E9" s="22">
        <v>869515.35</v>
      </c>
      <c r="F9" s="22">
        <v>869515.35000000009</v>
      </c>
      <c r="G9" s="39">
        <v>783083.99</v>
      </c>
      <c r="H9" s="39">
        <v>860251.22</v>
      </c>
      <c r="I9" s="39">
        <v>832803.59</v>
      </c>
      <c r="J9" s="39">
        <v>856234.62000000011</v>
      </c>
      <c r="K9" s="39">
        <v>823998.71000000008</v>
      </c>
      <c r="L9" s="39">
        <v>850134.76</v>
      </c>
      <c r="M9" s="39">
        <v>846217.64000000013</v>
      </c>
      <c r="N9" s="39">
        <v>814186.68</v>
      </c>
      <c r="O9" s="39">
        <v>840323.47</v>
      </c>
      <c r="P9" s="39">
        <v>810446.56</v>
      </c>
      <c r="Q9" s="39">
        <v>830416.55</v>
      </c>
      <c r="R9" s="39">
        <v>830416.55</v>
      </c>
      <c r="S9" s="39">
        <v>776868.33</v>
      </c>
      <c r="T9" s="39">
        <v>820413.02</v>
      </c>
      <c r="U9" s="39">
        <v>794274.74</v>
      </c>
      <c r="V9" s="39">
        <v>820413.1100000001</v>
      </c>
      <c r="W9" s="39">
        <v>784763.44</v>
      </c>
      <c r="X9" s="39">
        <v>809485.28</v>
      </c>
      <c r="Y9" s="39">
        <v>808783.75000000012</v>
      </c>
      <c r="Z9" s="39">
        <v>774173.63</v>
      </c>
      <c r="AA9" s="39">
        <v>798896.26</v>
      </c>
      <c r="AB9" s="39">
        <v>774173.66</v>
      </c>
      <c r="AC9" s="39">
        <v>788200.04999999993</v>
      </c>
      <c r="AD9" s="39">
        <v>788200.04999999993</v>
      </c>
      <c r="AE9" s="39">
        <v>713141.89</v>
      </c>
      <c r="AF9" s="39">
        <v>777395.55</v>
      </c>
      <c r="AG9" s="39">
        <v>752671.22</v>
      </c>
      <c r="AH9" s="39">
        <v>775996.16</v>
      </c>
      <c r="AI9" s="39">
        <v>742402.47000000009</v>
      </c>
      <c r="AJ9" s="39">
        <v>765577.28</v>
      </c>
      <c r="AK9" s="39">
        <v>763016.91</v>
      </c>
      <c r="AL9" s="39">
        <v>730826.48</v>
      </c>
      <c r="AM9" s="39">
        <v>754002.13</v>
      </c>
      <c r="AN9" s="39">
        <v>729406.86</v>
      </c>
      <c r="AO9" s="39">
        <v>742303.99</v>
      </c>
      <c r="AP9" s="39">
        <v>742303.99</v>
      </c>
      <c r="AQ9" s="39">
        <v>671351.61</v>
      </c>
      <c r="AR9" s="39">
        <v>730481.62</v>
      </c>
      <c r="AS9" s="39">
        <v>707304.07000000007</v>
      </c>
      <c r="AT9" s="39">
        <v>727913.2300000001</v>
      </c>
      <c r="AU9" s="39">
        <v>696044.34</v>
      </c>
      <c r="AV9" s="39">
        <v>717568.69</v>
      </c>
      <c r="AW9" s="39">
        <v>712866.74000000011</v>
      </c>
      <c r="AX9" s="39">
        <v>683700</v>
      </c>
      <c r="AY9" s="39">
        <v>705225.32</v>
      </c>
      <c r="AZ9" s="39">
        <v>679024.53</v>
      </c>
      <c r="BA9" s="39">
        <v>692747.75</v>
      </c>
      <c r="BB9" s="39">
        <v>692747.75</v>
      </c>
      <c r="BC9" s="39">
        <v>623542.68000000005</v>
      </c>
      <c r="BD9" s="39">
        <v>680134.48</v>
      </c>
      <c r="BE9" s="39">
        <v>658607.07999999996</v>
      </c>
      <c r="BF9" s="39">
        <v>675409.35</v>
      </c>
      <c r="BG9" s="39">
        <v>646582.48</v>
      </c>
      <c r="BH9" s="39">
        <v>666366.43000000005</v>
      </c>
      <c r="BI9" s="39">
        <v>661665.80000000005</v>
      </c>
      <c r="BJ9" s="39">
        <v>633568.32999999996</v>
      </c>
      <c r="BK9" s="39">
        <v>653353.39</v>
      </c>
    </row>
    <row r="10" spans="1:63" x14ac:dyDescent="0.3">
      <c r="A10" s="1">
        <f t="shared" si="13"/>
        <v>7</v>
      </c>
      <c r="C10" s="10" t="s">
        <v>6</v>
      </c>
      <c r="D10" s="10"/>
      <c r="E10" s="22">
        <v>151574</v>
      </c>
      <c r="F10" s="22">
        <v>151574</v>
      </c>
      <c r="G10" s="39">
        <v>151573.99</v>
      </c>
      <c r="H10" s="39">
        <v>149641.81</v>
      </c>
      <c r="I10" s="39">
        <v>149641.81</v>
      </c>
      <c r="J10" s="39">
        <v>149641.81</v>
      </c>
      <c r="K10" s="39">
        <v>147683.78</v>
      </c>
      <c r="L10" s="39">
        <v>147683.78</v>
      </c>
      <c r="M10" s="39">
        <v>147683.78</v>
      </c>
      <c r="N10" s="39">
        <v>145699.56</v>
      </c>
      <c r="O10" s="39">
        <v>145699.56</v>
      </c>
      <c r="P10" s="39">
        <v>145699.57</v>
      </c>
      <c r="Q10" s="39">
        <v>143688.81</v>
      </c>
      <c r="R10" s="39">
        <v>143688.81</v>
      </c>
      <c r="S10" s="39">
        <v>143688.79999999999</v>
      </c>
      <c r="T10" s="39">
        <v>141651.15</v>
      </c>
      <c r="U10" s="39">
        <v>141651.15</v>
      </c>
      <c r="V10" s="39">
        <v>141651.16</v>
      </c>
      <c r="W10" s="39">
        <v>102363.28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1</v>
      </c>
      <c r="BI10" s="39">
        <v>2</v>
      </c>
      <c r="BJ10" s="39">
        <v>3</v>
      </c>
      <c r="BK10" s="39">
        <v>4</v>
      </c>
    </row>
    <row r="11" spans="1:63" x14ac:dyDescent="0.3">
      <c r="A11" s="1">
        <f t="shared" si="13"/>
        <v>8</v>
      </c>
      <c r="C11" s="11" t="s">
        <v>7</v>
      </c>
      <c r="D11" s="11"/>
      <c r="E11" s="20">
        <v>416500</v>
      </c>
      <c r="F11" s="20">
        <v>416500</v>
      </c>
      <c r="G11" s="40">
        <v>416500</v>
      </c>
      <c r="H11" s="40">
        <v>416500</v>
      </c>
      <c r="I11" s="40">
        <v>416500</v>
      </c>
      <c r="J11" s="40">
        <v>416500</v>
      </c>
      <c r="K11" s="40">
        <v>416500</v>
      </c>
      <c r="L11" s="40">
        <v>416500</v>
      </c>
      <c r="M11" s="40">
        <v>416500</v>
      </c>
      <c r="N11" s="40">
        <v>416500</v>
      </c>
      <c r="O11" s="40">
        <v>416500</v>
      </c>
      <c r="P11" s="40">
        <v>416500</v>
      </c>
      <c r="Q11" s="40">
        <v>416500</v>
      </c>
      <c r="R11" s="40">
        <v>416500</v>
      </c>
      <c r="S11" s="40">
        <v>416500</v>
      </c>
      <c r="T11" s="40">
        <v>416500</v>
      </c>
      <c r="U11" s="40">
        <v>416500</v>
      </c>
      <c r="V11" s="40">
        <v>416500</v>
      </c>
      <c r="W11" s="40">
        <v>416500</v>
      </c>
      <c r="X11" s="40">
        <v>270586.16000000003</v>
      </c>
      <c r="Y11" s="40">
        <v>133349.43</v>
      </c>
      <c r="Z11" s="40">
        <v>130503.33</v>
      </c>
      <c r="AA11" s="40">
        <v>131521.44</v>
      </c>
      <c r="AB11" s="40">
        <v>120785</v>
      </c>
      <c r="AC11" s="40">
        <v>134129.48000000001</v>
      </c>
      <c r="AD11" s="40">
        <v>176162.38</v>
      </c>
      <c r="AE11" s="40">
        <v>164797.07</v>
      </c>
      <c r="AF11" s="40">
        <v>176162.38</v>
      </c>
      <c r="AG11" s="40">
        <v>170479.73</v>
      </c>
      <c r="AH11" s="40">
        <v>176162.38</v>
      </c>
      <c r="AI11" s="40">
        <v>170479.73</v>
      </c>
      <c r="AJ11" s="40">
        <v>176162.38</v>
      </c>
      <c r="AK11" s="40">
        <v>176162.38</v>
      </c>
      <c r="AL11" s="40">
        <v>170479.73</v>
      </c>
      <c r="AM11" s="40">
        <v>176162.38</v>
      </c>
      <c r="AN11" s="40">
        <v>170479.73</v>
      </c>
      <c r="AO11" s="40">
        <v>176162.38</v>
      </c>
      <c r="AP11" s="40">
        <v>176162.38</v>
      </c>
      <c r="AQ11" s="40">
        <v>159114.41</v>
      </c>
      <c r="AR11" s="39">
        <v>176162.39</v>
      </c>
      <c r="AS11" s="39">
        <v>170479.73</v>
      </c>
      <c r="AT11" s="39">
        <v>176162.38</v>
      </c>
      <c r="AU11" s="39">
        <v>170479.73</v>
      </c>
      <c r="AV11" s="39">
        <v>176162.38</v>
      </c>
      <c r="AW11" s="39">
        <v>176162.38</v>
      </c>
      <c r="AX11" s="39">
        <v>170479.73</v>
      </c>
      <c r="AY11" s="40">
        <v>176162.38</v>
      </c>
      <c r="AZ11" s="40">
        <v>170479.73</v>
      </c>
      <c r="BA11" s="40">
        <v>176162.38</v>
      </c>
      <c r="BB11" s="40">
        <v>176162.38</v>
      </c>
      <c r="BC11" s="40">
        <v>159114.41</v>
      </c>
      <c r="BD11" s="40">
        <v>176162.39</v>
      </c>
      <c r="BE11" s="40">
        <v>170479.73</v>
      </c>
      <c r="BF11" s="40">
        <v>176162.38</v>
      </c>
      <c r="BG11" s="40">
        <v>170479.73</v>
      </c>
      <c r="BH11" s="40">
        <v>176162.38</v>
      </c>
      <c r="BI11" s="40">
        <v>176162.38</v>
      </c>
      <c r="BJ11" s="40">
        <v>170479.73</v>
      </c>
      <c r="BK11" s="40">
        <v>176162.38</v>
      </c>
    </row>
    <row r="12" spans="1:63" x14ac:dyDescent="0.3">
      <c r="A12" s="1">
        <f t="shared" si="13"/>
        <v>9</v>
      </c>
      <c r="C12" s="11" t="s">
        <v>20</v>
      </c>
      <c r="D12" s="11"/>
      <c r="E12" s="20">
        <v>41512.5</v>
      </c>
      <c r="F12" s="20">
        <v>41512.5</v>
      </c>
      <c r="G12" s="40">
        <v>39206.25</v>
      </c>
      <c r="H12" s="40">
        <v>39206.25</v>
      </c>
      <c r="I12" s="40">
        <v>39206.25</v>
      </c>
      <c r="J12" s="40">
        <v>39206.25</v>
      </c>
      <c r="K12" s="40">
        <v>39206.25</v>
      </c>
      <c r="L12" s="40">
        <v>39206.25</v>
      </c>
      <c r="M12" s="40">
        <v>36900</v>
      </c>
      <c r="N12" s="40">
        <v>36900</v>
      </c>
      <c r="O12" s="40">
        <v>36900</v>
      </c>
      <c r="P12" s="40">
        <v>36900</v>
      </c>
      <c r="Q12" s="40">
        <v>23370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</row>
    <row r="13" spans="1:63" x14ac:dyDescent="0.3">
      <c r="A13" s="1">
        <f t="shared" si="13"/>
        <v>10</v>
      </c>
      <c r="C13" s="11" t="s">
        <v>28</v>
      </c>
      <c r="D13" s="11"/>
      <c r="E13" s="20"/>
      <c r="F13" s="2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>
        <v>2723.62</v>
      </c>
      <c r="V13" s="40">
        <v>8443.2099999999991</v>
      </c>
      <c r="W13" s="40">
        <v>8443.2099999999991</v>
      </c>
      <c r="X13" s="40">
        <v>8443.2099999999991</v>
      </c>
      <c r="Y13" s="40">
        <v>8443.2099999999991</v>
      </c>
      <c r="Z13" s="40">
        <v>8170.85</v>
      </c>
      <c r="AA13" s="40">
        <v>8443.2099999999991</v>
      </c>
      <c r="AB13" s="40">
        <v>8170.85</v>
      </c>
      <c r="AC13" s="40">
        <v>8443.2099999999991</v>
      </c>
      <c r="AD13" s="40">
        <v>8443.2099999999991</v>
      </c>
      <c r="AE13" s="40">
        <v>7626.13</v>
      </c>
      <c r="AF13" s="40">
        <v>8443.2099999999991</v>
      </c>
      <c r="AG13" s="40">
        <v>8170.85</v>
      </c>
      <c r="AH13" s="40">
        <v>8443.2099999999991</v>
      </c>
      <c r="AI13" s="40">
        <v>8170.85</v>
      </c>
      <c r="AJ13" s="40">
        <v>-118749.68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</row>
    <row r="14" spans="1:63" x14ac:dyDescent="0.3">
      <c r="A14" s="1">
        <f t="shared" si="13"/>
        <v>11</v>
      </c>
      <c r="C14" s="11" t="s">
        <v>22</v>
      </c>
      <c r="D14" s="11"/>
      <c r="E14" s="20">
        <v>61559.75</v>
      </c>
      <c r="F14" s="20">
        <v>61559.75</v>
      </c>
      <c r="G14" s="40">
        <v>55602.35</v>
      </c>
      <c r="H14" s="40">
        <v>61559.75</v>
      </c>
      <c r="I14" s="40">
        <v>59573.950000000004</v>
      </c>
      <c r="J14" s="40">
        <v>61559.75</v>
      </c>
      <c r="K14" s="40">
        <v>59573.950000000004</v>
      </c>
      <c r="L14" s="40">
        <v>61559.75</v>
      </c>
      <c r="M14" s="40">
        <v>61559.75</v>
      </c>
      <c r="N14" s="40">
        <v>59573.950000000004</v>
      </c>
      <c r="O14" s="40">
        <v>61559.75</v>
      </c>
      <c r="P14" s="40">
        <v>59573.95</v>
      </c>
      <c r="Q14" s="40">
        <v>61559.75</v>
      </c>
      <c r="R14" s="40">
        <v>60427.78</v>
      </c>
      <c r="S14" s="40">
        <v>56529.21</v>
      </c>
      <c r="T14" s="40">
        <v>60427.79</v>
      </c>
      <c r="U14" s="40">
        <v>57534.05</v>
      </c>
      <c r="V14" s="40">
        <v>59451.85</v>
      </c>
      <c r="W14" s="40">
        <v>57534.06</v>
      </c>
      <c r="X14" s="40">
        <v>58469.37</v>
      </c>
      <c r="Y14" s="40">
        <v>58469.37</v>
      </c>
      <c r="Z14" s="40">
        <v>56583.26</v>
      </c>
      <c r="AA14" s="40">
        <v>57484.6</v>
      </c>
      <c r="AB14" s="40">
        <v>55630.25</v>
      </c>
      <c r="AC14" s="40">
        <v>57484.6</v>
      </c>
      <c r="AD14" s="40">
        <v>56647.92</v>
      </c>
      <c r="AE14" s="40">
        <v>51165.85</v>
      </c>
      <c r="AF14" s="40">
        <v>56647.92</v>
      </c>
      <c r="AG14" s="40">
        <v>53844.82</v>
      </c>
      <c r="AH14" s="40">
        <v>55639.65</v>
      </c>
      <c r="AI14" s="40">
        <v>53844.81</v>
      </c>
      <c r="AJ14" s="40">
        <v>54628.78</v>
      </c>
      <c r="AK14" s="40">
        <v>54628.78</v>
      </c>
      <c r="AL14" s="40">
        <v>52866.55</v>
      </c>
      <c r="AM14" s="40">
        <v>53615.14</v>
      </c>
      <c r="AN14" s="40">
        <v>51885.62</v>
      </c>
      <c r="AO14" s="40">
        <v>53615.14</v>
      </c>
      <c r="AP14" s="40">
        <v>52744.39</v>
      </c>
      <c r="AQ14" s="40">
        <v>47515.56</v>
      </c>
      <c r="AR14" s="40">
        <v>52566.27</v>
      </c>
      <c r="AS14" s="40">
        <v>49896.41</v>
      </c>
      <c r="AT14" s="40">
        <v>51559.63</v>
      </c>
      <c r="AU14" s="40">
        <v>49896.41</v>
      </c>
      <c r="AV14" s="40">
        <v>50521.26</v>
      </c>
      <c r="AW14" s="40">
        <v>50521.26</v>
      </c>
      <c r="AX14" s="40">
        <v>48891.54</v>
      </c>
      <c r="AY14" s="40">
        <v>49479.64</v>
      </c>
      <c r="AZ14" s="40">
        <v>47883.519999999997</v>
      </c>
      <c r="BA14" s="40">
        <v>49479.64</v>
      </c>
      <c r="BB14" s="40">
        <v>48441.919999999998</v>
      </c>
      <c r="BC14" s="40">
        <v>43753.99</v>
      </c>
      <c r="BD14" s="40">
        <v>48542.36</v>
      </c>
      <c r="BE14" s="40">
        <v>45840.2</v>
      </c>
      <c r="BF14" s="40">
        <v>47368.19</v>
      </c>
      <c r="BG14" s="40">
        <v>45840.2</v>
      </c>
      <c r="BH14" s="40">
        <v>46301.59</v>
      </c>
      <c r="BI14" s="40">
        <v>46301.59</v>
      </c>
      <c r="BJ14" s="40">
        <v>44807.99</v>
      </c>
      <c r="BK14" s="40">
        <v>45350.67</v>
      </c>
    </row>
    <row r="15" spans="1:63" x14ac:dyDescent="0.3">
      <c r="A15" s="1">
        <f t="shared" si="13"/>
        <v>12</v>
      </c>
      <c r="C15" s="11" t="s">
        <v>23</v>
      </c>
      <c r="D15" s="11"/>
      <c r="E15" s="20">
        <v>44782.05</v>
      </c>
      <c r="F15" s="20">
        <v>44782.07</v>
      </c>
      <c r="G15" s="40">
        <v>40448.32</v>
      </c>
      <c r="H15" s="40">
        <v>44782.07</v>
      </c>
      <c r="I15" s="40">
        <v>43337.49</v>
      </c>
      <c r="J15" s="40">
        <v>44782.07</v>
      </c>
      <c r="K15" s="40">
        <v>43337.49</v>
      </c>
      <c r="L15" s="40">
        <v>44782.07</v>
      </c>
      <c r="M15" s="40">
        <v>44782.07</v>
      </c>
      <c r="N15" s="40">
        <v>43337.47</v>
      </c>
      <c r="O15" s="40">
        <v>44782.07</v>
      </c>
      <c r="P15" s="40">
        <v>43337.49</v>
      </c>
      <c r="Q15" s="40">
        <v>44782.07</v>
      </c>
      <c r="R15" s="40">
        <v>44339.49</v>
      </c>
      <c r="S15" s="40">
        <v>41478.879999999997</v>
      </c>
      <c r="T15" s="40">
        <v>44339.49</v>
      </c>
      <c r="U15" s="40">
        <v>42592.97</v>
      </c>
      <c r="V15" s="40">
        <v>44012.74</v>
      </c>
      <c r="W15" s="40">
        <v>42592.97</v>
      </c>
      <c r="X15" s="40">
        <v>43683.7</v>
      </c>
      <c r="Y15" s="40">
        <v>43683.7</v>
      </c>
      <c r="Z15" s="40">
        <v>42274.55</v>
      </c>
      <c r="AA15" s="40">
        <v>43355.72</v>
      </c>
      <c r="AB15" s="40">
        <v>41957.15</v>
      </c>
      <c r="AC15" s="40">
        <v>43355.72</v>
      </c>
      <c r="AD15" s="40">
        <v>43143.3</v>
      </c>
      <c r="AE15" s="40">
        <v>38968.14</v>
      </c>
      <c r="AF15" s="40">
        <v>43143.3</v>
      </c>
      <c r="AG15" s="40">
        <v>41423.18</v>
      </c>
      <c r="AH15" s="40">
        <v>42803.95</v>
      </c>
      <c r="AI15" s="40">
        <v>41423.18</v>
      </c>
      <c r="AJ15" s="40">
        <v>42465.54</v>
      </c>
      <c r="AK15" s="40">
        <v>42465.54</v>
      </c>
      <c r="AL15" s="40">
        <v>41095.699999999997</v>
      </c>
      <c r="AM15" s="40">
        <v>42128.04</v>
      </c>
      <c r="AN15" s="40">
        <v>40769.07</v>
      </c>
      <c r="AO15" s="40">
        <v>42128.04</v>
      </c>
      <c r="AP15" s="40">
        <v>41842.519999999997</v>
      </c>
      <c r="AQ15" s="40">
        <v>37752.92</v>
      </c>
      <c r="AR15" s="40">
        <v>41785.15</v>
      </c>
      <c r="AS15" s="40">
        <v>40102.78</v>
      </c>
      <c r="AT15" s="40">
        <v>41439.550000000003</v>
      </c>
      <c r="AU15" s="40">
        <v>40102.78</v>
      </c>
      <c r="AV15" s="40">
        <v>41091.58</v>
      </c>
      <c r="AW15" s="40">
        <v>41091.58</v>
      </c>
      <c r="AX15" s="40">
        <v>39766.04</v>
      </c>
      <c r="AY15" s="40">
        <v>40744.339999999997</v>
      </c>
      <c r="AZ15" s="40">
        <v>39430</v>
      </c>
      <c r="BA15" s="40">
        <v>40744.339999999997</v>
      </c>
      <c r="BB15" s="40">
        <v>40404.050000000003</v>
      </c>
      <c r="BC15" s="40">
        <v>36493.980000000003</v>
      </c>
      <c r="BD15" s="40">
        <v>40436.980000000003</v>
      </c>
      <c r="BE15" s="40">
        <v>38744.89</v>
      </c>
      <c r="BF15" s="40">
        <v>40036.39</v>
      </c>
      <c r="BG15" s="40">
        <v>38744.89</v>
      </c>
      <c r="BH15" s="40">
        <v>39678.6</v>
      </c>
      <c r="BI15" s="40">
        <v>39678.6</v>
      </c>
      <c r="BJ15" s="40">
        <v>38398.639999999999</v>
      </c>
      <c r="BK15" s="40">
        <v>39364.1</v>
      </c>
    </row>
    <row r="16" spans="1:63" x14ac:dyDescent="0.3">
      <c r="A16" s="1">
        <f t="shared" si="13"/>
        <v>13</v>
      </c>
      <c r="C16" s="11" t="s">
        <v>29</v>
      </c>
      <c r="D16" s="11"/>
      <c r="E16" s="20"/>
      <c r="F16" s="2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>
        <v>0</v>
      </c>
      <c r="AN16" s="40">
        <v>15620.82</v>
      </c>
      <c r="AO16" s="40">
        <v>40353.78</v>
      </c>
      <c r="AP16" s="40">
        <v>40353.78</v>
      </c>
      <c r="AQ16" s="40">
        <v>36448.57</v>
      </c>
      <c r="AR16" s="40">
        <v>40353.75</v>
      </c>
      <c r="AS16" s="40">
        <v>39052.04</v>
      </c>
      <c r="AT16" s="40">
        <v>40353.78</v>
      </c>
      <c r="AU16" s="40">
        <v>39052.019999999997</v>
      </c>
      <c r="AV16" s="40">
        <v>40353.79</v>
      </c>
      <c r="AW16" s="40">
        <v>40353.78</v>
      </c>
      <c r="AX16" s="40">
        <v>39052.01</v>
      </c>
      <c r="AY16" s="40">
        <v>40353.78</v>
      </c>
      <c r="AZ16" s="40">
        <v>39052.04</v>
      </c>
      <c r="BA16" s="40">
        <v>40353.78</v>
      </c>
      <c r="BB16" s="40">
        <v>40353.78</v>
      </c>
      <c r="BC16" s="40">
        <v>36448.57</v>
      </c>
      <c r="BD16" s="40">
        <v>40353.74</v>
      </c>
      <c r="BE16" s="40">
        <v>39052.050000000003</v>
      </c>
      <c r="BF16" s="40">
        <v>40353.78</v>
      </c>
      <c r="BG16" s="40">
        <v>39052.01</v>
      </c>
      <c r="BH16" s="40">
        <v>40353.79</v>
      </c>
      <c r="BI16" s="40">
        <v>40346.660000000003</v>
      </c>
      <c r="BJ16" s="40">
        <v>39045.15</v>
      </c>
      <c r="BK16" s="40">
        <v>40346.67</v>
      </c>
    </row>
    <row r="17" spans="1:63" x14ac:dyDescent="0.3">
      <c r="A17" s="1">
        <f t="shared" si="13"/>
        <v>14</v>
      </c>
      <c r="C17" s="11" t="s">
        <v>30</v>
      </c>
      <c r="D17" s="11"/>
      <c r="E17" s="20"/>
      <c r="F17" s="2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281014.13</v>
      </c>
      <c r="AU17" s="40">
        <v>337216.95</v>
      </c>
      <c r="AV17" s="40">
        <v>348457.52</v>
      </c>
      <c r="AW17" s="40">
        <v>348457.52</v>
      </c>
      <c r="AX17" s="40">
        <v>337216.96</v>
      </c>
      <c r="AY17" s="40">
        <v>348457.52</v>
      </c>
      <c r="AZ17" s="40">
        <v>337216.95</v>
      </c>
      <c r="BA17" s="40">
        <v>348457.52</v>
      </c>
      <c r="BB17" s="40">
        <v>348457.52</v>
      </c>
      <c r="BC17" s="40">
        <v>314735.83</v>
      </c>
      <c r="BD17" s="40">
        <v>348457.53</v>
      </c>
      <c r="BE17" s="40">
        <v>337216.95</v>
      </c>
      <c r="BF17" s="40">
        <v>348457.52</v>
      </c>
      <c r="BG17" s="40">
        <v>337216.97</v>
      </c>
      <c r="BH17" s="40">
        <v>348457.52</v>
      </c>
      <c r="BI17" s="40">
        <v>348457.52</v>
      </c>
      <c r="BJ17" s="40">
        <v>337216.95</v>
      </c>
      <c r="BK17" s="40">
        <v>348457.52</v>
      </c>
    </row>
    <row r="18" spans="1:63" x14ac:dyDescent="0.3">
      <c r="A18" s="1">
        <f t="shared" si="13"/>
        <v>15</v>
      </c>
      <c r="C18" s="11" t="s">
        <v>31</v>
      </c>
      <c r="D18" s="11"/>
      <c r="E18" s="20"/>
      <c r="F18" s="2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>
        <v>0</v>
      </c>
      <c r="AN18" s="40">
        <v>0</v>
      </c>
      <c r="AO18" s="40">
        <v>0</v>
      </c>
      <c r="AP18" s="40">
        <v>0</v>
      </c>
      <c r="AQ18" s="40">
        <v>10926.57</v>
      </c>
      <c r="AR18" s="40">
        <v>112907.96</v>
      </c>
      <c r="AS18" s="40">
        <v>109265.75</v>
      </c>
      <c r="AT18" s="40">
        <v>112907.94</v>
      </c>
      <c r="AU18" s="40">
        <v>109265.76</v>
      </c>
      <c r="AV18" s="40">
        <v>112907.94</v>
      </c>
      <c r="AW18" s="40">
        <v>112907.94</v>
      </c>
      <c r="AX18" s="40">
        <v>109265.77</v>
      </c>
      <c r="AY18" s="40">
        <v>112907.94</v>
      </c>
      <c r="AZ18" s="40">
        <v>109265.75</v>
      </c>
      <c r="BA18" s="40">
        <v>112907.94</v>
      </c>
      <c r="BB18" s="40">
        <v>112907.94</v>
      </c>
      <c r="BC18" s="40">
        <v>101981.37</v>
      </c>
      <c r="BD18" s="40">
        <v>112907.97</v>
      </c>
      <c r="BE18" s="40">
        <v>109265.75</v>
      </c>
      <c r="BF18" s="40">
        <v>112907.94</v>
      </c>
      <c r="BG18" s="40">
        <v>109265.76</v>
      </c>
      <c r="BH18" s="40">
        <v>112907.94</v>
      </c>
      <c r="BI18" s="40">
        <v>112907.94</v>
      </c>
      <c r="BJ18" s="40">
        <v>109265.75</v>
      </c>
      <c r="BK18" s="40">
        <v>112907.94</v>
      </c>
    </row>
    <row r="19" spans="1:63" x14ac:dyDescent="0.3">
      <c r="A19" s="1">
        <f t="shared" si="13"/>
        <v>16</v>
      </c>
      <c r="C19" s="11" t="s">
        <v>32</v>
      </c>
      <c r="D19" s="11"/>
      <c r="E19" s="20"/>
      <c r="F19" s="2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99488.89</v>
      </c>
      <c r="AT19" s="40">
        <v>385519.44</v>
      </c>
      <c r="AU19" s="40">
        <v>373594.41000000003</v>
      </c>
      <c r="AV19" s="40">
        <v>446722.22</v>
      </c>
      <c r="AW19" s="40">
        <v>573916.65999999992</v>
      </c>
      <c r="AX19" s="40">
        <v>580611.12</v>
      </c>
      <c r="AY19" s="40">
        <v>571009.74</v>
      </c>
      <c r="AZ19" s="40">
        <v>571009.74</v>
      </c>
      <c r="BA19" s="40">
        <v>571009.74</v>
      </c>
      <c r="BB19" s="40">
        <v>566564.42000000004</v>
      </c>
      <c r="BC19" s="40">
        <v>566564.42000000004</v>
      </c>
      <c r="BD19" s="40">
        <v>566564.43999999994</v>
      </c>
      <c r="BE19" s="40">
        <v>562068.07000000007</v>
      </c>
      <c r="BF19" s="40">
        <v>562068.07000000007</v>
      </c>
      <c r="BG19" s="40">
        <v>562068.04</v>
      </c>
      <c r="BH19" s="40">
        <v>557520.05000000005</v>
      </c>
      <c r="BI19" s="40">
        <v>557520.05000000005</v>
      </c>
      <c r="BJ19" s="40">
        <v>557520.05000000005</v>
      </c>
      <c r="BK19" s="40">
        <v>552919.80999999994</v>
      </c>
    </row>
    <row r="20" spans="1:63" x14ac:dyDescent="0.3">
      <c r="A20" s="1">
        <f t="shared" si="13"/>
        <v>17</v>
      </c>
      <c r="C20" s="11" t="s">
        <v>33</v>
      </c>
      <c r="D20" s="11"/>
      <c r="E20" s="20"/>
      <c r="F20" s="2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>
        <v>52986.11</v>
      </c>
      <c r="BH20" s="40">
        <v>158958.32999999999</v>
      </c>
      <c r="BI20" s="40">
        <v>158958.32999999999</v>
      </c>
      <c r="BJ20" s="40">
        <v>164256.95000000001</v>
      </c>
      <c r="BK20" s="40">
        <v>157849.07</v>
      </c>
    </row>
    <row r="21" spans="1:63" x14ac:dyDescent="0.3">
      <c r="A21" s="1">
        <f t="shared" si="13"/>
        <v>18</v>
      </c>
      <c r="C21" s="11" t="s">
        <v>34</v>
      </c>
      <c r="D21" s="11"/>
      <c r="E21" s="20"/>
      <c r="F21" s="2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>
        <v>113541.67</v>
      </c>
      <c r="BI21" s="40">
        <v>113541.67</v>
      </c>
      <c r="BJ21" s="40">
        <v>117326.38</v>
      </c>
      <c r="BK21" s="40">
        <v>112749.34</v>
      </c>
    </row>
    <row r="22" spans="1:63" hidden="1" x14ac:dyDescent="0.3">
      <c r="C22" s="11" t="s">
        <v>35</v>
      </c>
      <c r="D22" s="11"/>
      <c r="E22" s="20"/>
      <c r="F22" s="2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>
        <v>50183.71</v>
      </c>
    </row>
    <row r="23" spans="1:63" s="12" customFormat="1" ht="9.75" customHeight="1" x14ac:dyDescent="0.3">
      <c r="A23" s="1"/>
      <c r="B23" s="6"/>
      <c r="C23" s="16"/>
      <c r="D23" s="8"/>
      <c r="E23" s="46"/>
      <c r="F23" s="46"/>
      <c r="G23" s="46"/>
      <c r="H23" s="46"/>
      <c r="I23" s="46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63" ht="17.25" customHeight="1" x14ac:dyDescent="0.3">
      <c r="A24" s="1">
        <f>+A21+1</f>
        <v>19</v>
      </c>
      <c r="B24" s="6" t="s">
        <v>10</v>
      </c>
      <c r="C24" s="13" t="s">
        <v>17</v>
      </c>
      <c r="D24" s="14"/>
      <c r="E24" s="15">
        <f t="shared" ref="E24:BF24" si="14">SUM(E7:E23)</f>
        <v>3158609.98</v>
      </c>
      <c r="F24" s="15">
        <f t="shared" si="14"/>
        <v>3163401.38</v>
      </c>
      <c r="G24" s="15">
        <f t="shared" si="14"/>
        <v>2911667.0300000003</v>
      </c>
      <c r="H24" s="15">
        <f t="shared" si="14"/>
        <v>3149898.8099999996</v>
      </c>
      <c r="I24" s="15">
        <f t="shared" si="14"/>
        <v>3072015.1100000003</v>
      </c>
      <c r="J24" s="15">
        <f t="shared" si="14"/>
        <v>3149908.25</v>
      </c>
      <c r="K24" s="15">
        <f t="shared" si="14"/>
        <v>3060675.52</v>
      </c>
      <c r="L24" s="15">
        <f t="shared" si="14"/>
        <v>3146101.75</v>
      </c>
      <c r="M24" s="15">
        <f t="shared" si="14"/>
        <v>3139878.38</v>
      </c>
      <c r="N24" s="15">
        <f t="shared" si="14"/>
        <v>3050680.3900000006</v>
      </c>
      <c r="O24" s="15">
        <f t="shared" si="14"/>
        <v>3136484.41</v>
      </c>
      <c r="P24" s="15">
        <f t="shared" si="14"/>
        <v>3051863.6</v>
      </c>
      <c r="Q24" s="15">
        <f t="shared" si="14"/>
        <v>3111036.74</v>
      </c>
      <c r="R24" s="15">
        <f t="shared" si="14"/>
        <v>3088042.96</v>
      </c>
      <c r="S24" s="15">
        <f t="shared" si="14"/>
        <v>2924982.63</v>
      </c>
      <c r="T24" s="15">
        <f t="shared" si="14"/>
        <v>3076001.7900000005</v>
      </c>
      <c r="U24" s="15">
        <f t="shared" si="14"/>
        <v>3000866.1399999997</v>
      </c>
      <c r="V24" s="15">
        <f t="shared" si="14"/>
        <v>3087581.3300000005</v>
      </c>
      <c r="W24" s="15">
        <f t="shared" si="14"/>
        <v>2957786.57</v>
      </c>
      <c r="X24" s="15">
        <f t="shared" si="14"/>
        <v>2792303.74</v>
      </c>
      <c r="Y24" s="15">
        <f t="shared" si="14"/>
        <v>2654365.4800000004</v>
      </c>
      <c r="Z24" s="15">
        <f t="shared" si="14"/>
        <v>2561675.9599999995</v>
      </c>
      <c r="AA24" s="15">
        <f t="shared" si="14"/>
        <v>2646109.5400000005</v>
      </c>
      <c r="AB24" s="15">
        <f t="shared" si="14"/>
        <v>2555305.6</v>
      </c>
      <c r="AC24" s="15">
        <f t="shared" si="14"/>
        <v>2638021.35</v>
      </c>
      <c r="AD24" s="15">
        <f t="shared" si="14"/>
        <v>2686652.7199999993</v>
      </c>
      <c r="AE24" s="15">
        <f t="shared" si="14"/>
        <v>2433555.9899999998</v>
      </c>
      <c r="AF24" s="15">
        <f t="shared" si="14"/>
        <v>2675848.2199999997</v>
      </c>
      <c r="AG24" s="15">
        <f t="shared" si="14"/>
        <v>2593149.8200000003</v>
      </c>
      <c r="AH24" s="15">
        <f t="shared" si="14"/>
        <v>2677824.0300000003</v>
      </c>
      <c r="AI24" s="15">
        <f t="shared" si="14"/>
        <v>2582881.0600000005</v>
      </c>
      <c r="AJ24" s="15">
        <f t="shared" si="14"/>
        <v>2543841.0699999994</v>
      </c>
      <c r="AK24" s="15">
        <f t="shared" si="14"/>
        <v>2660030.3899999997</v>
      </c>
      <c r="AL24" s="15">
        <f t="shared" si="14"/>
        <v>2566646</v>
      </c>
      <c r="AM24" s="15">
        <f t="shared" si="14"/>
        <v>2654906.5100000002</v>
      </c>
      <c r="AN24" s="15">
        <f t="shared" si="14"/>
        <v>2584612.5699999998</v>
      </c>
      <c r="AO24" s="15">
        <f t="shared" si="14"/>
        <v>2683562.15</v>
      </c>
      <c r="AP24" s="15">
        <f t="shared" si="14"/>
        <v>2687752.11</v>
      </c>
      <c r="AQ24" s="15">
        <f t="shared" si="14"/>
        <v>2439292.2699999996</v>
      </c>
      <c r="AR24" s="15">
        <f t="shared" si="14"/>
        <v>2788602.2</v>
      </c>
      <c r="AS24" s="15">
        <f t="shared" si="14"/>
        <v>2802158.9200000004</v>
      </c>
      <c r="AT24" s="15">
        <f t="shared" si="14"/>
        <v>3013037.5799999991</v>
      </c>
      <c r="AU24" s="15">
        <f t="shared" si="14"/>
        <v>3845509.04</v>
      </c>
      <c r="AV24" s="15">
        <f t="shared" si="14"/>
        <v>3578621.7799999993</v>
      </c>
      <c r="AW24" s="15">
        <f t="shared" si="14"/>
        <v>3701114.2699999996</v>
      </c>
      <c r="AX24" s="15">
        <f t="shared" si="14"/>
        <v>3600760.34</v>
      </c>
      <c r="AY24" s="15">
        <f t="shared" si="14"/>
        <v>3694839.4499999993</v>
      </c>
      <c r="AZ24" s="15">
        <f t="shared" si="14"/>
        <v>3590619.1500000004</v>
      </c>
      <c r="BA24" s="15">
        <f t="shared" si="14"/>
        <v>10544663.119999999</v>
      </c>
      <c r="BB24" s="15">
        <f t="shared" si="14"/>
        <v>3111506.64</v>
      </c>
      <c r="BC24" s="15">
        <f t="shared" si="14"/>
        <v>2863056.94</v>
      </c>
      <c r="BD24" s="15">
        <f t="shared" si="14"/>
        <v>3098682.5700000003</v>
      </c>
      <c r="BE24" s="15">
        <f t="shared" si="14"/>
        <v>3009175.17</v>
      </c>
      <c r="BF24" s="15">
        <f t="shared" si="14"/>
        <v>3085594.08</v>
      </c>
      <c r="BG24" s="15">
        <f>SUM(BG7:BG23)</f>
        <v>3050136.6299999994</v>
      </c>
      <c r="BH24" s="15">
        <f>SUM(BH7:BH23)</f>
        <v>3340523.7800000003</v>
      </c>
      <c r="BI24" s="15">
        <f>SUM(BI7:BI23)</f>
        <v>3335817.0200000005</v>
      </c>
      <c r="BJ24" s="15">
        <f>SUM(BJ7:BJ23)</f>
        <v>3257315.8499999996</v>
      </c>
      <c r="BK24" s="15">
        <f>SUM(BK7:BK23)</f>
        <v>3367451.6599999997</v>
      </c>
    </row>
    <row r="25" spans="1:63" x14ac:dyDescent="0.3">
      <c r="A25" s="1">
        <f t="shared" si="13"/>
        <v>20</v>
      </c>
      <c r="E25" s="9"/>
      <c r="F25" s="9"/>
      <c r="G25" s="9"/>
      <c r="H25" s="9"/>
      <c r="I25" s="9"/>
      <c r="J25" s="9"/>
    </row>
    <row r="26" spans="1:63" x14ac:dyDescent="0.3">
      <c r="A26" s="1">
        <f t="shared" si="13"/>
        <v>21</v>
      </c>
      <c r="C26" s="1" t="s">
        <v>0</v>
      </c>
      <c r="E26" s="9">
        <v>767092264.15999997</v>
      </c>
      <c r="F26" s="9">
        <f>E27</f>
        <v>767358782.16999996</v>
      </c>
      <c r="G26" s="9">
        <f t="shared" ref="G26:V26" si="15">F27</f>
        <v>767358782.16999996</v>
      </c>
      <c r="H26" s="9">
        <f t="shared" si="15"/>
        <v>762998986.25</v>
      </c>
      <c r="I26" s="9">
        <f t="shared" si="15"/>
        <v>763217437.64999998</v>
      </c>
      <c r="J26" s="9">
        <f t="shared" si="15"/>
        <v>763217437.64999998</v>
      </c>
      <c r="K26" s="9">
        <f t="shared" si="15"/>
        <v>759572066.38</v>
      </c>
      <c r="L26" s="9">
        <f t="shared" si="15"/>
        <v>759829159.61000001</v>
      </c>
      <c r="M26" s="9">
        <f t="shared" si="15"/>
        <v>759829159.61000001</v>
      </c>
      <c r="N26" s="9">
        <f t="shared" si="15"/>
        <v>755408337.46000004</v>
      </c>
      <c r="O26" s="9">
        <f t="shared" si="15"/>
        <v>755705550.71000004</v>
      </c>
      <c r="P26" s="9">
        <f t="shared" si="15"/>
        <v>755705550.71000004</v>
      </c>
      <c r="Q26" s="9">
        <f t="shared" si="15"/>
        <v>751997324.71000004</v>
      </c>
      <c r="R26" s="9">
        <f t="shared" si="15"/>
        <v>739774482.08000004</v>
      </c>
      <c r="S26" s="9">
        <f t="shared" si="15"/>
        <v>739774482.08000004</v>
      </c>
      <c r="T26" s="9">
        <f t="shared" si="15"/>
        <v>736028465.97000003</v>
      </c>
      <c r="U26" s="9">
        <f t="shared" si="15"/>
        <v>735770597.13999999</v>
      </c>
      <c r="V26" s="9">
        <f t="shared" si="15"/>
        <v>745711797.13999999</v>
      </c>
      <c r="W26" s="9">
        <f t="shared" ref="W26" si="16">V27</f>
        <v>741927600.59000003</v>
      </c>
      <c r="X26" s="9">
        <f t="shared" ref="X26" si="17">W27</f>
        <v>710367495.41999996</v>
      </c>
      <c r="Y26" s="9">
        <f t="shared" ref="Y26:AF26" si="18">X27</f>
        <v>710367495.41999996</v>
      </c>
      <c r="Z26" s="9">
        <f t="shared" si="18"/>
        <v>707023450.28999996</v>
      </c>
      <c r="AA26" s="9">
        <f t="shared" si="18"/>
        <v>706814390.16999996</v>
      </c>
      <c r="AB26" s="9">
        <f t="shared" si="18"/>
        <v>706814390.16999996</v>
      </c>
      <c r="AC26" s="9">
        <f t="shared" si="18"/>
        <v>706436486.58000004</v>
      </c>
      <c r="AD26" s="9">
        <f t="shared" si="18"/>
        <v>703235567.97000003</v>
      </c>
      <c r="AE26" s="9">
        <f t="shared" si="18"/>
        <v>703235567.97000003</v>
      </c>
      <c r="AF26" s="9">
        <f t="shared" si="18"/>
        <v>699823463.11000001</v>
      </c>
      <c r="AG26" s="9">
        <f t="shared" ref="AG26" si="19">AF27</f>
        <v>699568143.64999998</v>
      </c>
      <c r="AH26" s="9">
        <f t="shared" ref="AH26" si="20">AG27</f>
        <v>699568143.64999998</v>
      </c>
      <c r="AI26" s="9">
        <f t="shared" ref="AI26" si="21">AH27</f>
        <v>699121491.23000002</v>
      </c>
      <c r="AJ26" s="9">
        <f t="shared" ref="AJ26" si="22">AI27</f>
        <v>695909483.60000002</v>
      </c>
      <c r="AK26" s="9">
        <f t="shared" ref="AK26" si="23">AJ27</f>
        <v>685968283.60000002</v>
      </c>
      <c r="AL26" s="9">
        <f t="shared" ref="AL26" si="24">AK27</f>
        <v>682495585.53999996</v>
      </c>
      <c r="AM26" s="9">
        <f t="shared" ref="AM26" si="25">AL27</f>
        <v>682328470.21000004</v>
      </c>
      <c r="AN26" s="9">
        <f t="shared" ref="AN26:AQ26" si="26">AM27</f>
        <v>682328407.21000004</v>
      </c>
      <c r="AO26" s="9">
        <f t="shared" si="26"/>
        <v>703360874.74000001</v>
      </c>
      <c r="AP26" s="9">
        <f t="shared" si="26"/>
        <v>703764325.34000003</v>
      </c>
      <c r="AQ26" s="9">
        <f t="shared" si="26"/>
        <v>703211937.40999997</v>
      </c>
      <c r="AR26" s="9">
        <f t="shared" ref="AR26" si="27">AQ27</f>
        <v>757165052.48000002</v>
      </c>
      <c r="AS26" s="9">
        <f t="shared" ref="AS26" si="28">AR27</f>
        <v>756932790.95000005</v>
      </c>
      <c r="AT26" s="9">
        <f t="shared" ref="AT26" si="29">AS27</f>
        <v>856932790.95000005</v>
      </c>
      <c r="AU26" s="9">
        <v>853348220.40999997</v>
      </c>
      <c r="AV26" s="9">
        <f t="shared" ref="AV26" si="30">AU27</f>
        <v>853170632.79999995</v>
      </c>
      <c r="AW26" s="9">
        <f t="shared" ref="AW26" si="31">AV27</f>
        <v>903170632.79999995</v>
      </c>
      <c r="AX26" s="9">
        <f t="shared" ref="AX26" si="32">AW27</f>
        <v>899557774.97000003</v>
      </c>
      <c r="AY26" s="9">
        <f t="shared" ref="AY26:BK26" si="33">AX27</f>
        <v>898648490.72000003</v>
      </c>
      <c r="AZ26" s="9">
        <f t="shared" si="33"/>
        <v>898648490.72000003</v>
      </c>
      <c r="BA26" s="9">
        <f t="shared" si="33"/>
        <v>894996343.05999994</v>
      </c>
      <c r="BB26" s="9">
        <f t="shared" si="33"/>
        <v>900584433.26999998</v>
      </c>
      <c r="BC26" s="9">
        <f t="shared" si="33"/>
        <v>900584433.26999998</v>
      </c>
      <c r="BD26" s="9">
        <f t="shared" si="33"/>
        <v>896892568.50999999</v>
      </c>
      <c r="BE26" s="9">
        <f t="shared" si="33"/>
        <v>893862807.41999996</v>
      </c>
      <c r="BF26" s="9">
        <f t="shared" si="33"/>
        <v>893862807.41999996</v>
      </c>
      <c r="BG26" s="9">
        <f t="shared" si="33"/>
        <v>890130793.66999996</v>
      </c>
      <c r="BH26" s="9">
        <f t="shared" si="33"/>
        <v>947102202.92999995</v>
      </c>
      <c r="BI26" s="9">
        <f t="shared" si="33"/>
        <v>947102202.92999995</v>
      </c>
      <c r="BJ26" s="9">
        <f t="shared" si="33"/>
        <v>943339212.58000004</v>
      </c>
      <c r="BK26" s="9">
        <f t="shared" si="33"/>
        <v>940474362.78999996</v>
      </c>
    </row>
    <row r="27" spans="1:63" s="12" customFormat="1" x14ac:dyDescent="0.3">
      <c r="A27" s="1">
        <f t="shared" si="13"/>
        <v>22</v>
      </c>
      <c r="B27" s="6"/>
      <c r="C27" s="16" t="s">
        <v>1</v>
      </c>
      <c r="D27" s="1"/>
      <c r="E27" s="21">
        <v>767358782.16999996</v>
      </c>
      <c r="F27" s="21">
        <v>767358782.16999996</v>
      </c>
      <c r="G27" s="38">
        <v>762998986.25</v>
      </c>
      <c r="H27" s="38">
        <v>763217437.64999998</v>
      </c>
      <c r="I27" s="38">
        <v>763217437.64999998</v>
      </c>
      <c r="J27" s="38">
        <v>759572066.38</v>
      </c>
      <c r="K27" s="38">
        <v>759829159.61000001</v>
      </c>
      <c r="L27" s="38">
        <v>759829159.61000001</v>
      </c>
      <c r="M27" s="38">
        <v>755408337.46000004</v>
      </c>
      <c r="N27" s="38">
        <v>755705550.71000004</v>
      </c>
      <c r="O27" s="38">
        <v>755705550.71000004</v>
      </c>
      <c r="P27" s="38">
        <v>751997324.71000004</v>
      </c>
      <c r="Q27" s="38">
        <v>739774482.08000004</v>
      </c>
      <c r="R27" s="38">
        <v>739774482.08000004</v>
      </c>
      <c r="S27" s="38">
        <v>736028465.97000003</v>
      </c>
      <c r="T27" s="38">
        <v>735770597.13999999</v>
      </c>
      <c r="U27" s="38">
        <v>745711797.13999999</v>
      </c>
      <c r="V27" s="38">
        <v>741927600.59000003</v>
      </c>
      <c r="W27" s="38">
        <v>710367495.41999996</v>
      </c>
      <c r="X27" s="38">
        <v>710367495.41999996</v>
      </c>
      <c r="Y27" s="38">
        <v>707023450.28999996</v>
      </c>
      <c r="Z27" s="38">
        <v>706814390.16999996</v>
      </c>
      <c r="AA27" s="38">
        <v>706814390.16999996</v>
      </c>
      <c r="AB27" s="38">
        <v>706436486.58000004</v>
      </c>
      <c r="AC27" s="38">
        <v>703235567.97000003</v>
      </c>
      <c r="AD27" s="38">
        <v>703235567.97000003</v>
      </c>
      <c r="AE27" s="38">
        <v>699823463.11000001</v>
      </c>
      <c r="AF27" s="38">
        <v>699568143.64999998</v>
      </c>
      <c r="AG27" s="38">
        <v>699568143.64999998</v>
      </c>
      <c r="AH27" s="38">
        <v>699121491.23000002</v>
      </c>
      <c r="AI27" s="38">
        <v>695909483.60000002</v>
      </c>
      <c r="AJ27" s="38">
        <v>685968283.60000002</v>
      </c>
      <c r="AK27" s="38">
        <v>682495585.53999996</v>
      </c>
      <c r="AL27" s="38">
        <v>682328470.21000004</v>
      </c>
      <c r="AM27" s="38">
        <v>682328407.21000004</v>
      </c>
      <c r="AN27" s="38">
        <v>703360874.74000001</v>
      </c>
      <c r="AO27" s="38">
        <v>703764325.34000003</v>
      </c>
      <c r="AP27" s="38">
        <v>703211937.40999997</v>
      </c>
      <c r="AQ27" s="38">
        <v>757165052.48000002</v>
      </c>
      <c r="AR27" s="38">
        <v>756932790.95000005</v>
      </c>
      <c r="AS27" s="38">
        <v>856932790.95000005</v>
      </c>
      <c r="AT27" s="38">
        <v>864500907.54999995</v>
      </c>
      <c r="AU27" s="38">
        <v>853170632.79999995</v>
      </c>
      <c r="AV27" s="38">
        <v>903170632.79999995</v>
      </c>
      <c r="AW27" s="38">
        <v>899557774.97000003</v>
      </c>
      <c r="AX27" s="38">
        <v>898648490.72000003</v>
      </c>
      <c r="AY27" s="38">
        <v>898648490.72000003</v>
      </c>
      <c r="AZ27" s="38">
        <v>894996343.05999994</v>
      </c>
      <c r="BA27" s="38">
        <v>900584433.26999998</v>
      </c>
      <c r="BB27" s="38">
        <v>900584433.26999998</v>
      </c>
      <c r="BC27" s="38">
        <v>896892568.50999999</v>
      </c>
      <c r="BD27" s="38">
        <v>893862807.41999996</v>
      </c>
      <c r="BE27" s="38">
        <v>893862807.41999996</v>
      </c>
      <c r="BF27" s="38">
        <v>890130793.66999996</v>
      </c>
      <c r="BG27" s="38">
        <v>947102202.92999995</v>
      </c>
      <c r="BH27" s="38">
        <v>947102202.92999995</v>
      </c>
      <c r="BI27" s="38">
        <v>943339212.58000004</v>
      </c>
      <c r="BJ27" s="38">
        <v>940474362.78999996</v>
      </c>
      <c r="BK27" s="38">
        <v>953042713.32000005</v>
      </c>
    </row>
    <row r="28" spans="1:63" x14ac:dyDescent="0.3">
      <c r="A28" s="1">
        <f t="shared" si="13"/>
        <v>23</v>
      </c>
      <c r="B28" s="6" t="s">
        <v>11</v>
      </c>
      <c r="C28" s="12" t="s">
        <v>2</v>
      </c>
      <c r="D28" s="12"/>
      <c r="E28" s="15">
        <f t="shared" ref="E28:K28" si="34">AVERAGE(E26:E27)</f>
        <v>767225523.16499996</v>
      </c>
      <c r="F28" s="15">
        <f t="shared" si="34"/>
        <v>767358782.16999996</v>
      </c>
      <c r="G28" s="15">
        <f t="shared" si="34"/>
        <v>765178884.21000004</v>
      </c>
      <c r="H28" s="15">
        <f t="shared" si="34"/>
        <v>763108211.95000005</v>
      </c>
      <c r="I28" s="15">
        <f t="shared" si="34"/>
        <v>763217437.64999998</v>
      </c>
      <c r="J28" s="15">
        <f t="shared" si="34"/>
        <v>761394752.01499999</v>
      </c>
      <c r="K28" s="15">
        <f t="shared" si="34"/>
        <v>759700612.995</v>
      </c>
      <c r="L28" s="15">
        <f t="shared" ref="L28:M28" si="35">AVERAGE(L26:L27)</f>
        <v>759829159.61000001</v>
      </c>
      <c r="M28" s="15">
        <f t="shared" si="35"/>
        <v>757618748.53500009</v>
      </c>
      <c r="N28" s="15">
        <f t="shared" ref="N28:O28" si="36">AVERAGE(N26:N27)</f>
        <v>755556944.08500004</v>
      </c>
      <c r="O28" s="15">
        <f t="shared" si="36"/>
        <v>755705550.71000004</v>
      </c>
      <c r="P28" s="15">
        <f t="shared" ref="P28:Q28" si="37">AVERAGE(P26:P27)</f>
        <v>753851437.71000004</v>
      </c>
      <c r="Q28" s="15">
        <f t="shared" si="37"/>
        <v>745885903.39499998</v>
      </c>
      <c r="R28" s="15">
        <f t="shared" ref="R28:S28" si="38">AVERAGE(R26:R27)</f>
        <v>739774482.08000004</v>
      </c>
      <c r="S28" s="15">
        <f t="shared" si="38"/>
        <v>737901474.0250001</v>
      </c>
      <c r="T28" s="15">
        <f t="shared" ref="T28:U28" si="39">AVERAGE(T26:T27)</f>
        <v>735899531.55500007</v>
      </c>
      <c r="U28" s="15">
        <f t="shared" si="39"/>
        <v>740741197.13999999</v>
      </c>
      <c r="V28" s="15">
        <f t="shared" ref="V28:Y28" si="40">AVERAGE(V26:V27)</f>
        <v>743819698.86500001</v>
      </c>
      <c r="W28" s="15">
        <f t="shared" si="40"/>
        <v>726147548.005</v>
      </c>
      <c r="X28" s="15">
        <f t="shared" si="40"/>
        <v>710367495.41999996</v>
      </c>
      <c r="Y28" s="15">
        <f t="shared" si="40"/>
        <v>708695472.85500002</v>
      </c>
      <c r="Z28" s="15">
        <f t="shared" ref="Z28:AA28" si="41">AVERAGE(Z26:Z27)</f>
        <v>706918920.23000002</v>
      </c>
      <c r="AA28" s="15">
        <f t="shared" si="41"/>
        <v>706814390.16999996</v>
      </c>
      <c r="AB28" s="15">
        <f t="shared" ref="AB28:AC28" si="42">AVERAGE(AB26:AB27)</f>
        <v>706625438.375</v>
      </c>
      <c r="AC28" s="15">
        <f t="shared" si="42"/>
        <v>704836027.2750001</v>
      </c>
      <c r="AD28" s="15">
        <f t="shared" ref="AD28:AE28" si="43">AVERAGE(AD26:AD27)</f>
        <v>703235567.97000003</v>
      </c>
      <c r="AE28" s="15">
        <f t="shared" si="43"/>
        <v>701529515.53999996</v>
      </c>
      <c r="AF28" s="15">
        <f t="shared" ref="AF28:AN28" si="44">AVERAGE(AF26:AF27)</f>
        <v>699695803.38</v>
      </c>
      <c r="AG28" s="15">
        <f t="shared" si="44"/>
        <v>699568143.64999998</v>
      </c>
      <c r="AH28" s="15">
        <f t="shared" si="44"/>
        <v>699344817.44000006</v>
      </c>
      <c r="AI28" s="15">
        <f t="shared" si="44"/>
        <v>697515487.41499996</v>
      </c>
      <c r="AJ28" s="15">
        <f t="shared" si="44"/>
        <v>690938883.60000002</v>
      </c>
      <c r="AK28" s="15">
        <f t="shared" si="44"/>
        <v>684231934.56999993</v>
      </c>
      <c r="AL28" s="15">
        <f t="shared" si="44"/>
        <v>682412027.875</v>
      </c>
      <c r="AM28" s="15">
        <f t="shared" si="44"/>
        <v>682328438.71000004</v>
      </c>
      <c r="AN28" s="15">
        <f t="shared" si="44"/>
        <v>692844640.97500002</v>
      </c>
      <c r="AO28" s="15">
        <f t="shared" ref="AO28:AP28" si="45">AVERAGE(AO26:AO27)</f>
        <v>703562600.03999996</v>
      </c>
      <c r="AP28" s="15">
        <f t="shared" si="45"/>
        <v>703488131.375</v>
      </c>
      <c r="AQ28" s="15">
        <f t="shared" ref="AQ28:AY28" si="46">AVERAGE(AQ26:AQ27)</f>
        <v>730188494.94499993</v>
      </c>
      <c r="AR28" s="15">
        <f t="shared" si="46"/>
        <v>757048921.71500003</v>
      </c>
      <c r="AS28" s="15">
        <f t="shared" si="46"/>
        <v>806932790.95000005</v>
      </c>
      <c r="AT28" s="15">
        <f t="shared" si="46"/>
        <v>860716849.25</v>
      </c>
      <c r="AU28" s="15">
        <f t="shared" si="46"/>
        <v>853259426.60500002</v>
      </c>
      <c r="AV28" s="15">
        <f t="shared" si="46"/>
        <v>878170632.79999995</v>
      </c>
      <c r="AW28" s="15">
        <f t="shared" si="46"/>
        <v>901364203.88499999</v>
      </c>
      <c r="AX28" s="15">
        <f t="shared" si="46"/>
        <v>899103132.84500003</v>
      </c>
      <c r="AY28" s="15">
        <f t="shared" si="46"/>
        <v>898648490.72000003</v>
      </c>
      <c r="AZ28" s="15">
        <f t="shared" ref="AZ28:BA28" si="47">AVERAGE(AZ26:AZ27)</f>
        <v>896822416.88999999</v>
      </c>
      <c r="BA28" s="15">
        <f t="shared" si="47"/>
        <v>897790388.16499996</v>
      </c>
      <c r="BB28" s="15">
        <f t="shared" ref="BB28:BC28" si="48">AVERAGE(BB26:BB27)</f>
        <v>900584433.26999998</v>
      </c>
      <c r="BC28" s="15">
        <f t="shared" si="48"/>
        <v>898738500.88999999</v>
      </c>
      <c r="BD28" s="15">
        <f t="shared" ref="BD28:BE28" si="49">AVERAGE(BD26:BD27)</f>
        <v>895377687.96499991</v>
      </c>
      <c r="BE28" s="15">
        <f t="shared" si="49"/>
        <v>893862807.41999996</v>
      </c>
      <c r="BF28" s="15">
        <f t="shared" ref="BF28:BG28" si="50">AVERAGE(BF26:BF27)</f>
        <v>891996800.54499996</v>
      </c>
      <c r="BG28" s="15">
        <f t="shared" si="50"/>
        <v>918616498.29999995</v>
      </c>
      <c r="BH28" s="15">
        <f t="shared" ref="BH28:BI28" si="51">AVERAGE(BH26:BH27)</f>
        <v>947102202.92999995</v>
      </c>
      <c r="BI28" s="15">
        <f t="shared" si="51"/>
        <v>945220707.755</v>
      </c>
      <c r="BJ28" s="15">
        <f t="shared" ref="BJ28:BK28" si="52">AVERAGE(BJ26:BJ27)</f>
        <v>941906787.68499994</v>
      </c>
      <c r="BK28" s="15">
        <f t="shared" si="52"/>
        <v>946758538.05500007</v>
      </c>
    </row>
    <row r="29" spans="1:63" x14ac:dyDescent="0.3">
      <c r="A29" s="1">
        <f t="shared" si="13"/>
        <v>24</v>
      </c>
      <c r="E29" s="9"/>
      <c r="F29" s="9"/>
      <c r="G29" s="9"/>
      <c r="H29" s="9"/>
      <c r="I29" s="9"/>
      <c r="J29" s="9"/>
    </row>
    <row r="30" spans="1:63" x14ac:dyDescent="0.3">
      <c r="A30" s="1">
        <f t="shared" si="13"/>
        <v>25</v>
      </c>
      <c r="B30" s="6" t="s">
        <v>13</v>
      </c>
      <c r="C30" s="1" t="s">
        <v>9</v>
      </c>
      <c r="E30" s="17">
        <v>365</v>
      </c>
      <c r="F30" s="17">
        <v>365</v>
      </c>
      <c r="G30" s="17">
        <f>+F30</f>
        <v>365</v>
      </c>
      <c r="H30" s="17">
        <f t="shared" ref="H30:I30" si="53">+G30</f>
        <v>365</v>
      </c>
      <c r="I30" s="17">
        <f t="shared" si="53"/>
        <v>365</v>
      </c>
      <c r="J30" s="17">
        <v>365</v>
      </c>
      <c r="K30" s="17">
        <v>365</v>
      </c>
      <c r="L30" s="17">
        <v>365</v>
      </c>
      <c r="M30" s="17">
        <v>365</v>
      </c>
      <c r="N30" s="17">
        <v>365</v>
      </c>
      <c r="O30" s="17">
        <v>365</v>
      </c>
      <c r="P30" s="17">
        <v>365</v>
      </c>
      <c r="Q30" s="17">
        <v>365</v>
      </c>
      <c r="R30" s="17">
        <v>365</v>
      </c>
      <c r="S30" s="17">
        <v>365</v>
      </c>
      <c r="T30" s="17">
        <v>365</v>
      </c>
      <c r="U30" s="17">
        <v>365</v>
      </c>
      <c r="V30" s="17">
        <v>365</v>
      </c>
      <c r="W30" s="17">
        <v>365</v>
      </c>
      <c r="X30" s="17">
        <v>365</v>
      </c>
      <c r="Y30" s="17">
        <v>365</v>
      </c>
      <c r="Z30" s="17">
        <v>365</v>
      </c>
      <c r="AA30" s="17">
        <v>365</v>
      </c>
      <c r="AB30" s="17">
        <v>365</v>
      </c>
      <c r="AC30" s="17">
        <v>366</v>
      </c>
      <c r="AD30" s="17">
        <v>365</v>
      </c>
      <c r="AE30" s="17">
        <v>365</v>
      </c>
      <c r="AF30" s="17">
        <v>365</v>
      </c>
      <c r="AG30" s="17">
        <v>365</v>
      </c>
      <c r="AH30" s="17">
        <v>365</v>
      </c>
      <c r="AI30" s="17">
        <v>365</v>
      </c>
      <c r="AJ30" s="17">
        <v>365</v>
      </c>
      <c r="AK30" s="17">
        <v>365</v>
      </c>
      <c r="AL30" s="17">
        <v>365</v>
      </c>
      <c r="AM30" s="17">
        <v>365</v>
      </c>
      <c r="AN30" s="17">
        <v>365</v>
      </c>
      <c r="AO30" s="17">
        <v>365</v>
      </c>
      <c r="AP30" s="17">
        <v>365</v>
      </c>
      <c r="AQ30" s="17">
        <v>365</v>
      </c>
      <c r="AR30" s="17">
        <v>365</v>
      </c>
      <c r="AS30" s="17">
        <v>365</v>
      </c>
      <c r="AT30" s="17">
        <v>365</v>
      </c>
      <c r="AU30" s="17">
        <v>365</v>
      </c>
      <c r="AV30" s="17">
        <v>365</v>
      </c>
      <c r="AW30" s="17">
        <v>365</v>
      </c>
      <c r="AX30" s="17">
        <v>365</v>
      </c>
      <c r="AY30" s="17">
        <v>365</v>
      </c>
      <c r="AZ30" s="17">
        <v>365</v>
      </c>
      <c r="BA30" s="17">
        <v>365</v>
      </c>
      <c r="BB30" s="17">
        <v>365</v>
      </c>
      <c r="BC30" s="17">
        <v>365</v>
      </c>
      <c r="BD30" s="17">
        <v>365</v>
      </c>
      <c r="BE30" s="17">
        <v>365</v>
      </c>
      <c r="BF30" s="17">
        <v>365</v>
      </c>
      <c r="BG30" s="17">
        <v>365</v>
      </c>
      <c r="BH30" s="17">
        <v>365</v>
      </c>
      <c r="BI30" s="17">
        <v>365</v>
      </c>
      <c r="BJ30" s="17">
        <v>365</v>
      </c>
      <c r="BK30" s="17">
        <v>365</v>
      </c>
    </row>
    <row r="31" spans="1:63" x14ac:dyDescent="0.3">
      <c r="A31" s="1">
        <f t="shared" si="13"/>
        <v>26</v>
      </c>
      <c r="E31" s="9"/>
      <c r="F31" s="9"/>
      <c r="G31" s="9"/>
      <c r="H31" s="9"/>
      <c r="I31" s="9"/>
      <c r="J31" s="9"/>
    </row>
    <row r="32" spans="1:63" x14ac:dyDescent="0.3">
      <c r="A32" s="1">
        <f t="shared" si="13"/>
        <v>27</v>
      </c>
      <c r="B32" s="6" t="s">
        <v>12</v>
      </c>
      <c r="C32" s="1" t="s">
        <v>8</v>
      </c>
      <c r="E32" s="17">
        <v>31</v>
      </c>
      <c r="F32" s="17">
        <v>31</v>
      </c>
      <c r="G32" s="17">
        <v>28</v>
      </c>
      <c r="H32" s="17">
        <v>31</v>
      </c>
      <c r="I32" s="17">
        <v>30</v>
      </c>
      <c r="J32" s="17">
        <v>31</v>
      </c>
      <c r="K32" s="17">
        <v>30</v>
      </c>
      <c r="L32" s="17">
        <v>31</v>
      </c>
      <c r="M32" s="17">
        <v>31</v>
      </c>
      <c r="N32" s="17">
        <v>30</v>
      </c>
      <c r="O32" s="17">
        <v>31</v>
      </c>
      <c r="P32" s="17">
        <v>30</v>
      </c>
      <c r="Q32" s="17">
        <v>31</v>
      </c>
      <c r="R32" s="17">
        <v>31</v>
      </c>
      <c r="S32" s="17">
        <v>29</v>
      </c>
      <c r="T32" s="17">
        <v>31</v>
      </c>
      <c r="U32" s="17">
        <v>30</v>
      </c>
      <c r="V32" s="17">
        <v>31</v>
      </c>
      <c r="W32" s="17">
        <v>30</v>
      </c>
      <c r="X32" s="17">
        <v>31</v>
      </c>
      <c r="Y32" s="17">
        <v>31</v>
      </c>
      <c r="Z32" s="17">
        <v>30</v>
      </c>
      <c r="AA32" s="17">
        <v>31</v>
      </c>
      <c r="AB32" s="17">
        <v>30</v>
      </c>
      <c r="AC32" s="17">
        <v>31</v>
      </c>
      <c r="AD32" s="17">
        <v>31</v>
      </c>
      <c r="AE32" s="17">
        <v>28</v>
      </c>
      <c r="AF32" s="17">
        <v>31</v>
      </c>
      <c r="AG32" s="17">
        <v>30</v>
      </c>
      <c r="AH32" s="17">
        <v>31</v>
      </c>
      <c r="AI32" s="17">
        <v>30</v>
      </c>
      <c r="AJ32" s="17">
        <v>31</v>
      </c>
      <c r="AK32" s="17">
        <v>31</v>
      </c>
      <c r="AL32" s="17">
        <v>30</v>
      </c>
      <c r="AM32" s="17">
        <v>31</v>
      </c>
      <c r="AN32" s="17">
        <v>30</v>
      </c>
      <c r="AO32" s="17">
        <v>31</v>
      </c>
      <c r="AP32" s="17">
        <v>31</v>
      </c>
      <c r="AQ32" s="17">
        <v>28</v>
      </c>
      <c r="AR32" s="17">
        <v>31</v>
      </c>
      <c r="AS32" s="17">
        <v>30</v>
      </c>
      <c r="AT32" s="17">
        <v>31</v>
      </c>
      <c r="AU32" s="17">
        <v>30</v>
      </c>
      <c r="AV32" s="17">
        <v>31</v>
      </c>
      <c r="AW32" s="17">
        <v>31</v>
      </c>
      <c r="AX32" s="17">
        <v>30</v>
      </c>
      <c r="AY32" s="17">
        <v>31</v>
      </c>
      <c r="AZ32" s="17">
        <v>30</v>
      </c>
      <c r="BA32" s="17">
        <v>31</v>
      </c>
      <c r="BB32" s="17">
        <v>31</v>
      </c>
      <c r="BC32" s="17">
        <v>28</v>
      </c>
      <c r="BD32" s="17">
        <v>31</v>
      </c>
      <c r="BE32" s="17">
        <v>30</v>
      </c>
      <c r="BF32" s="17">
        <v>31</v>
      </c>
      <c r="BG32" s="17">
        <v>30</v>
      </c>
      <c r="BH32" s="17">
        <v>31</v>
      </c>
      <c r="BI32" s="17">
        <v>31</v>
      </c>
      <c r="BJ32" s="17">
        <v>30</v>
      </c>
      <c r="BK32" s="17">
        <v>31</v>
      </c>
    </row>
    <row r="33" spans="1:63" x14ac:dyDescent="0.3">
      <c r="A33" s="1">
        <f t="shared" si="13"/>
        <v>28</v>
      </c>
      <c r="C33" s="16"/>
      <c r="E33" s="18"/>
      <c r="F33" s="18"/>
      <c r="G33" s="18"/>
      <c r="H33" s="18"/>
      <c r="I33" s="18"/>
      <c r="J33" s="1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x14ac:dyDescent="0.3">
      <c r="A34" s="1">
        <f t="shared" si="13"/>
        <v>29</v>
      </c>
      <c r="B34" s="6" t="s">
        <v>14</v>
      </c>
      <c r="C34" s="1" t="s">
        <v>18</v>
      </c>
      <c r="E34" s="19">
        <f>ROUND((E24/E28)*(E30/E32),4)</f>
        <v>4.8500000000000001E-2</v>
      </c>
      <c r="F34" s="19">
        <f t="shared" ref="F34:K34" si="54">ROUND((F24/F28)*(F30/F32),4)</f>
        <v>4.8500000000000001E-2</v>
      </c>
      <c r="G34" s="19">
        <f t="shared" si="54"/>
        <v>4.9599999999999998E-2</v>
      </c>
      <c r="H34" s="19">
        <f t="shared" si="54"/>
        <v>4.8599999999999997E-2</v>
      </c>
      <c r="I34" s="19">
        <f t="shared" si="54"/>
        <v>4.9000000000000002E-2</v>
      </c>
      <c r="J34" s="19">
        <f t="shared" si="54"/>
        <v>4.87E-2</v>
      </c>
      <c r="K34" s="19">
        <f t="shared" si="54"/>
        <v>4.9000000000000002E-2</v>
      </c>
      <c r="L34" s="19">
        <f t="shared" ref="L34:M34" si="55">ROUND((L24/L28)*(L30/L32),4)</f>
        <v>4.8800000000000003E-2</v>
      </c>
      <c r="M34" s="19">
        <f t="shared" si="55"/>
        <v>4.8800000000000003E-2</v>
      </c>
      <c r="N34" s="19">
        <f t="shared" ref="N34:O34" si="56">ROUND((N24/N28)*(N30/N32),4)</f>
        <v>4.9099999999999998E-2</v>
      </c>
      <c r="O34" s="19">
        <f t="shared" si="56"/>
        <v>4.8899999999999999E-2</v>
      </c>
      <c r="P34" s="19">
        <f t="shared" ref="P34:Q34" si="57">ROUND((P24/P28)*(P30/P32),4)</f>
        <v>4.9299999999999997E-2</v>
      </c>
      <c r="Q34" s="19">
        <f t="shared" si="57"/>
        <v>4.9099999999999998E-2</v>
      </c>
      <c r="R34" s="19">
        <f t="shared" ref="R34:S34" si="58">ROUND((R24/R28)*(R30/R32),4)</f>
        <v>4.9099999999999998E-2</v>
      </c>
      <c r="S34" s="19">
        <f t="shared" si="58"/>
        <v>4.99E-2</v>
      </c>
      <c r="T34" s="19">
        <f t="shared" ref="T34:U34" si="59">ROUND((T24/T28)*(T30/T32),4)</f>
        <v>4.9200000000000001E-2</v>
      </c>
      <c r="U34" s="19">
        <f t="shared" si="59"/>
        <v>4.9299999999999997E-2</v>
      </c>
      <c r="V34" s="19">
        <f t="shared" ref="V34:Y34" si="60">ROUND((V24/V28)*(V30/V32),4)</f>
        <v>4.8899999999999999E-2</v>
      </c>
      <c r="W34" s="19">
        <f t="shared" si="60"/>
        <v>4.9599999999999998E-2</v>
      </c>
      <c r="X34" s="19">
        <f t="shared" si="60"/>
        <v>4.6300000000000001E-2</v>
      </c>
      <c r="Y34" s="19">
        <f t="shared" si="60"/>
        <v>4.41E-2</v>
      </c>
      <c r="Z34" s="19">
        <f t="shared" ref="Z34:AA34" si="61">ROUND((Z24/Z28)*(Z30/Z32),4)</f>
        <v>4.41E-2</v>
      </c>
      <c r="AA34" s="19">
        <f t="shared" si="61"/>
        <v>4.41E-2</v>
      </c>
      <c r="AB34" s="19">
        <f t="shared" ref="AB34:AC34" si="62">ROUND((AB24/AB28)*(AB30/AB32),4)</f>
        <v>4.3999999999999997E-2</v>
      </c>
      <c r="AC34" s="19">
        <f t="shared" si="62"/>
        <v>4.4200000000000003E-2</v>
      </c>
      <c r="AD34" s="19">
        <f t="shared" ref="AD34:AE34" si="63">ROUND((AD24/AD28)*(AD30/AD32),4)</f>
        <v>4.4999999999999998E-2</v>
      </c>
      <c r="AE34" s="19">
        <f t="shared" si="63"/>
        <v>4.5199999999999997E-2</v>
      </c>
      <c r="AF34" s="19">
        <f t="shared" ref="AF34:AN34" si="64">ROUND((AF24/AF28)*(AF30/AF32),4)</f>
        <v>4.4999999999999998E-2</v>
      </c>
      <c r="AG34" s="19">
        <f t="shared" si="64"/>
        <v>4.5100000000000001E-2</v>
      </c>
      <c r="AH34" s="19">
        <f t="shared" si="64"/>
        <v>4.5100000000000001E-2</v>
      </c>
      <c r="AI34" s="19">
        <f t="shared" si="64"/>
        <v>4.5100000000000001E-2</v>
      </c>
      <c r="AJ34" s="19">
        <f t="shared" si="64"/>
        <v>4.3299999999999998E-2</v>
      </c>
      <c r="AK34" s="19">
        <f t="shared" si="64"/>
        <v>4.58E-2</v>
      </c>
      <c r="AL34" s="19">
        <f t="shared" si="64"/>
        <v>4.58E-2</v>
      </c>
      <c r="AM34" s="19">
        <f t="shared" si="64"/>
        <v>4.58E-2</v>
      </c>
      <c r="AN34" s="19">
        <f t="shared" si="64"/>
        <v>4.5400000000000003E-2</v>
      </c>
      <c r="AO34" s="19">
        <f t="shared" ref="AO34:AP34" si="65">ROUND((AO24/AO28)*(AO30/AO32),4)</f>
        <v>4.4900000000000002E-2</v>
      </c>
      <c r="AP34" s="19">
        <f t="shared" si="65"/>
        <v>4.4999999999999998E-2</v>
      </c>
      <c r="AQ34" s="19">
        <f t="shared" ref="AQ34:AY34" si="66">ROUND((AQ24/AQ28)*(AQ30/AQ32),4)</f>
        <v>4.3499999999999997E-2</v>
      </c>
      <c r="AR34" s="19">
        <f t="shared" si="66"/>
        <v>4.3400000000000001E-2</v>
      </c>
      <c r="AS34" s="19">
        <f t="shared" si="66"/>
        <v>4.2299999999999997E-2</v>
      </c>
      <c r="AT34" s="19">
        <f t="shared" si="66"/>
        <v>4.1200000000000001E-2</v>
      </c>
      <c r="AU34" s="19">
        <f t="shared" si="66"/>
        <v>5.4800000000000001E-2</v>
      </c>
      <c r="AV34" s="19">
        <f t="shared" si="66"/>
        <v>4.8000000000000001E-2</v>
      </c>
      <c r="AW34" s="19">
        <f t="shared" si="66"/>
        <v>4.8300000000000003E-2</v>
      </c>
      <c r="AX34" s="19">
        <f t="shared" si="66"/>
        <v>4.87E-2</v>
      </c>
      <c r="AY34" s="19">
        <f t="shared" si="66"/>
        <v>4.8399999999999999E-2</v>
      </c>
      <c r="AZ34" s="19">
        <f t="shared" ref="AZ34:BA34" si="67">ROUND((AZ24/AZ28)*(AZ30/AZ32),4)</f>
        <v>4.87E-2</v>
      </c>
      <c r="BA34" s="19">
        <f t="shared" si="67"/>
        <v>0.13830000000000001</v>
      </c>
      <c r="BB34" s="19">
        <f t="shared" ref="BB34:BC34" si="68">ROUND((BB24/BB28)*(BB30/BB32),4)</f>
        <v>4.07E-2</v>
      </c>
      <c r="BC34" s="19">
        <f t="shared" si="68"/>
        <v>4.1500000000000002E-2</v>
      </c>
      <c r="BD34" s="19">
        <f t="shared" ref="BD34:BE34" si="69">ROUND((BD24/BD28)*(BD30/BD32),4)</f>
        <v>4.07E-2</v>
      </c>
      <c r="BE34" s="19">
        <f t="shared" si="69"/>
        <v>4.1000000000000002E-2</v>
      </c>
      <c r="BF34" s="19">
        <f t="shared" ref="BF34:BG34" si="70">ROUND((BF24/BF28)*(BF30/BF32),4)</f>
        <v>4.07E-2</v>
      </c>
      <c r="BG34" s="19">
        <f t="shared" si="70"/>
        <v>4.0399999999999998E-2</v>
      </c>
      <c r="BH34" s="19">
        <f t="shared" ref="BH34:BI34" si="71">ROUND((BH24/BH28)*(BH30/BH32),4)</f>
        <v>4.1500000000000002E-2</v>
      </c>
      <c r="BI34" s="19">
        <f t="shared" si="71"/>
        <v>4.1599999999999998E-2</v>
      </c>
      <c r="BJ34" s="19">
        <f t="shared" ref="BJ34:BK34" si="72">ROUND((BJ24/BJ28)*(BJ30/BJ32),4)</f>
        <v>4.2099999999999999E-2</v>
      </c>
      <c r="BK34" s="19">
        <f t="shared" si="72"/>
        <v>4.19E-2</v>
      </c>
    </row>
    <row r="35" spans="1:63" x14ac:dyDescent="0.3">
      <c r="A35" s="1">
        <f t="shared" si="13"/>
        <v>30</v>
      </c>
      <c r="E35" s="9"/>
      <c r="F35" s="9"/>
      <c r="G35" s="9"/>
      <c r="H35" s="9"/>
      <c r="I35" s="9"/>
      <c r="J35" s="9"/>
    </row>
    <row r="36" spans="1:63" ht="18.600000000000001" x14ac:dyDescent="0.3">
      <c r="A36" s="1">
        <f t="shared" si="13"/>
        <v>31</v>
      </c>
      <c r="B36" s="6" t="s">
        <v>15</v>
      </c>
      <c r="C36" s="8" t="s">
        <v>24</v>
      </c>
      <c r="E36" s="20">
        <v>1.24</v>
      </c>
      <c r="F36" s="20">
        <v>1.24</v>
      </c>
      <c r="G36" s="20">
        <v>1.24</v>
      </c>
      <c r="H36" s="20">
        <v>1.24</v>
      </c>
      <c r="I36" s="20">
        <v>1.24</v>
      </c>
      <c r="J36" s="20">
        <v>1.24</v>
      </c>
      <c r="K36" s="20">
        <v>1.24</v>
      </c>
      <c r="L36" s="20">
        <v>1.24</v>
      </c>
      <c r="M36" s="20">
        <v>1.24</v>
      </c>
      <c r="N36" s="20">
        <v>1.24</v>
      </c>
      <c r="O36" s="20">
        <v>1.24</v>
      </c>
      <c r="P36" s="20">
        <v>1.24</v>
      </c>
      <c r="Q36" s="20">
        <v>1.24</v>
      </c>
      <c r="R36" s="20">
        <v>1.24</v>
      </c>
      <c r="S36" s="20">
        <v>1.24</v>
      </c>
      <c r="T36" s="20">
        <v>1.24</v>
      </c>
      <c r="U36" s="20">
        <v>1.24</v>
      </c>
      <c r="V36" s="20">
        <v>1.24</v>
      </c>
      <c r="W36" s="20">
        <f>+V36</f>
        <v>1.24</v>
      </c>
      <c r="X36" s="20">
        <f t="shared" ref="X36:Y36" si="73">+W36</f>
        <v>1.24</v>
      </c>
      <c r="Y36" s="20">
        <f t="shared" si="73"/>
        <v>1.24</v>
      </c>
      <c r="Z36" s="20">
        <f t="shared" ref="Z36:AA36" si="74">+Y36</f>
        <v>1.24</v>
      </c>
      <c r="AA36" s="20">
        <f t="shared" si="74"/>
        <v>1.24</v>
      </c>
      <c r="AB36" s="20">
        <f t="shared" ref="AB36:AC36" si="75">+AA36</f>
        <v>1.24</v>
      </c>
      <c r="AC36" s="20">
        <f t="shared" si="75"/>
        <v>1.24</v>
      </c>
      <c r="AD36" s="20">
        <f t="shared" ref="AD36:AE36" si="76">+AC36</f>
        <v>1.24</v>
      </c>
      <c r="AE36" s="20">
        <f t="shared" si="76"/>
        <v>1.24</v>
      </c>
      <c r="AF36" s="20">
        <f t="shared" ref="AF36:AN36" si="77">+AE36</f>
        <v>1.24</v>
      </c>
      <c r="AG36" s="20">
        <f t="shared" si="77"/>
        <v>1.24</v>
      </c>
      <c r="AH36" s="20">
        <f t="shared" si="77"/>
        <v>1.24</v>
      </c>
      <c r="AI36" s="20">
        <f t="shared" si="77"/>
        <v>1.24</v>
      </c>
      <c r="AJ36" s="20">
        <f t="shared" si="77"/>
        <v>1.24</v>
      </c>
      <c r="AK36" s="20">
        <f t="shared" si="77"/>
        <v>1.24</v>
      </c>
      <c r="AL36" s="20">
        <f t="shared" si="77"/>
        <v>1.24</v>
      </c>
      <c r="AM36" s="20">
        <f t="shared" si="77"/>
        <v>1.24</v>
      </c>
      <c r="AN36" s="20">
        <f t="shared" si="77"/>
        <v>1.24</v>
      </c>
      <c r="AO36" s="20">
        <f t="shared" ref="AO36:AP36" si="78">+AN36</f>
        <v>1.24</v>
      </c>
      <c r="AP36" s="20">
        <f t="shared" si="78"/>
        <v>1.24</v>
      </c>
      <c r="AQ36" s="20">
        <f t="shared" ref="AQ36:AY36" si="79">+AP36</f>
        <v>1.24</v>
      </c>
      <c r="AR36" s="20">
        <f t="shared" si="79"/>
        <v>1.24</v>
      </c>
      <c r="AS36" s="20">
        <f t="shared" si="79"/>
        <v>1.24</v>
      </c>
      <c r="AT36" s="20">
        <f t="shared" si="79"/>
        <v>1.24</v>
      </c>
      <c r="AU36" s="20">
        <f t="shared" si="79"/>
        <v>1.24</v>
      </c>
      <c r="AV36" s="20">
        <f t="shared" si="79"/>
        <v>1.24</v>
      </c>
      <c r="AW36" s="20">
        <f t="shared" si="79"/>
        <v>1.24</v>
      </c>
      <c r="AX36" s="20">
        <f t="shared" si="79"/>
        <v>1.24</v>
      </c>
      <c r="AY36" s="20">
        <f t="shared" si="79"/>
        <v>1.24</v>
      </c>
      <c r="AZ36" s="20">
        <f t="shared" ref="AZ36:BA36" si="80">+AY36</f>
        <v>1.24</v>
      </c>
      <c r="BA36" s="20">
        <f t="shared" si="80"/>
        <v>1.24</v>
      </c>
      <c r="BB36" s="20">
        <f t="shared" ref="BB36:BC36" si="81">+BA36</f>
        <v>1.24</v>
      </c>
      <c r="BC36" s="20">
        <f t="shared" si="81"/>
        <v>1.24</v>
      </c>
      <c r="BD36" s="20">
        <f t="shared" ref="BD36:BE36" si="82">+BC36</f>
        <v>1.24</v>
      </c>
      <c r="BE36" s="20">
        <f t="shared" si="82"/>
        <v>1.24</v>
      </c>
      <c r="BF36" s="20">
        <f t="shared" ref="BF36:BG36" si="83">+BE36</f>
        <v>1.24</v>
      </c>
      <c r="BG36" s="20">
        <f t="shared" si="83"/>
        <v>1.24</v>
      </c>
      <c r="BH36" s="20">
        <f t="shared" ref="BH36:BI36" si="84">+BG36</f>
        <v>1.24</v>
      </c>
      <c r="BI36" s="20">
        <f t="shared" si="84"/>
        <v>1.24</v>
      </c>
      <c r="BJ36" s="20">
        <f t="shared" ref="BJ36:BK36" si="85">+BI36</f>
        <v>1.24</v>
      </c>
      <c r="BK36" s="20">
        <f t="shared" si="85"/>
        <v>1.24</v>
      </c>
    </row>
    <row r="37" spans="1:63" x14ac:dyDescent="0.3">
      <c r="A37" s="1">
        <f t="shared" si="13"/>
        <v>32</v>
      </c>
      <c r="C37" s="1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ht="16.2" x14ac:dyDescent="0.35">
      <c r="A38" s="1">
        <f t="shared" si="13"/>
        <v>33</v>
      </c>
      <c r="B38" s="23" t="s">
        <v>16</v>
      </c>
      <c r="C38" s="12" t="s">
        <v>19</v>
      </c>
      <c r="D38" s="12"/>
      <c r="E38" s="24">
        <f>ROUND(E34*E36,4)</f>
        <v>6.0100000000000001E-2</v>
      </c>
      <c r="F38" s="24">
        <f t="shared" ref="F38:J38" si="86">ROUND(F34*F36,4)</f>
        <v>6.0100000000000001E-2</v>
      </c>
      <c r="G38" s="24">
        <f t="shared" si="86"/>
        <v>6.1499999999999999E-2</v>
      </c>
      <c r="H38" s="24">
        <f t="shared" si="86"/>
        <v>6.0299999999999999E-2</v>
      </c>
      <c r="I38" s="24">
        <f t="shared" si="86"/>
        <v>6.08E-2</v>
      </c>
      <c r="J38" s="24">
        <f t="shared" si="86"/>
        <v>6.0400000000000002E-2</v>
      </c>
      <c r="K38" s="24">
        <f t="shared" ref="K38:L38" si="87">ROUND(K34*K36,4)</f>
        <v>6.08E-2</v>
      </c>
      <c r="L38" s="24">
        <f t="shared" si="87"/>
        <v>6.0499999999999998E-2</v>
      </c>
      <c r="M38" s="24">
        <f t="shared" ref="M38:N38" si="88">ROUND(M34*M36,4)</f>
        <v>6.0499999999999998E-2</v>
      </c>
      <c r="N38" s="24">
        <f t="shared" si="88"/>
        <v>6.0900000000000003E-2</v>
      </c>
      <c r="O38" s="24">
        <f t="shared" ref="O38:P38" si="89">ROUND(O34*O36,4)</f>
        <v>6.0600000000000001E-2</v>
      </c>
      <c r="P38" s="24">
        <f t="shared" si="89"/>
        <v>6.1100000000000002E-2</v>
      </c>
      <c r="Q38" s="24">
        <f t="shared" ref="Q38:R38" si="90">ROUND(Q34*Q36,4)</f>
        <v>6.0900000000000003E-2</v>
      </c>
      <c r="R38" s="24">
        <f t="shared" si="90"/>
        <v>6.0900000000000003E-2</v>
      </c>
      <c r="S38" s="24">
        <f t="shared" ref="S38:T38" si="91">ROUND(S34*S36,4)</f>
        <v>6.1899999999999997E-2</v>
      </c>
      <c r="T38" s="24">
        <f t="shared" si="91"/>
        <v>6.0999999999999999E-2</v>
      </c>
      <c r="U38" s="24">
        <f t="shared" ref="U38:V38" si="92">ROUND(U34*U36,4)</f>
        <v>6.1100000000000002E-2</v>
      </c>
      <c r="V38" s="24">
        <f t="shared" si="92"/>
        <v>6.0600000000000001E-2</v>
      </c>
      <c r="W38" s="24">
        <f t="shared" ref="W38:Y38" si="93">ROUND(W34*W36,4)</f>
        <v>6.1499999999999999E-2</v>
      </c>
      <c r="X38" s="24">
        <f t="shared" si="93"/>
        <v>5.74E-2</v>
      </c>
      <c r="Y38" s="24">
        <f t="shared" si="93"/>
        <v>5.4699999999999999E-2</v>
      </c>
      <c r="Z38" s="24">
        <f t="shared" ref="Z38:AA38" si="94">ROUND(Z34*Z36,4)</f>
        <v>5.4699999999999999E-2</v>
      </c>
      <c r="AA38" s="24">
        <f t="shared" si="94"/>
        <v>5.4699999999999999E-2</v>
      </c>
      <c r="AB38" s="24">
        <f t="shared" ref="AB38:AC38" si="95">ROUND(AB34*AB36,4)</f>
        <v>5.4600000000000003E-2</v>
      </c>
      <c r="AC38" s="24">
        <f t="shared" si="95"/>
        <v>5.4800000000000001E-2</v>
      </c>
      <c r="AD38" s="24">
        <f t="shared" ref="AD38:AE38" si="96">ROUND(AD34*AD36,4)</f>
        <v>5.5800000000000002E-2</v>
      </c>
      <c r="AE38" s="24">
        <f t="shared" si="96"/>
        <v>5.6000000000000001E-2</v>
      </c>
      <c r="AF38" s="24">
        <f t="shared" ref="AF38:AN38" si="97">ROUND(AF34*AF36,4)</f>
        <v>5.5800000000000002E-2</v>
      </c>
      <c r="AG38" s="24">
        <f t="shared" si="97"/>
        <v>5.5899999999999998E-2</v>
      </c>
      <c r="AH38" s="24">
        <f t="shared" si="97"/>
        <v>5.5899999999999998E-2</v>
      </c>
      <c r="AI38" s="24">
        <f t="shared" si="97"/>
        <v>5.5899999999999998E-2</v>
      </c>
      <c r="AJ38" s="24">
        <f t="shared" si="97"/>
        <v>5.3699999999999998E-2</v>
      </c>
      <c r="AK38" s="24">
        <f t="shared" si="97"/>
        <v>5.6800000000000003E-2</v>
      </c>
      <c r="AL38" s="24">
        <f t="shared" si="97"/>
        <v>5.6800000000000003E-2</v>
      </c>
      <c r="AM38" s="24">
        <f t="shared" si="97"/>
        <v>5.6800000000000003E-2</v>
      </c>
      <c r="AN38" s="24">
        <f t="shared" si="97"/>
        <v>5.6300000000000003E-2</v>
      </c>
      <c r="AO38" s="24">
        <f t="shared" ref="AO38:AP38" si="98">ROUND(AO34*AO36,4)</f>
        <v>5.57E-2</v>
      </c>
      <c r="AP38" s="24">
        <f t="shared" si="98"/>
        <v>5.5800000000000002E-2</v>
      </c>
      <c r="AQ38" s="24">
        <f t="shared" ref="AQ38:AY38" si="99">ROUND(AQ34*AQ36,4)</f>
        <v>5.3900000000000003E-2</v>
      </c>
      <c r="AR38" s="24">
        <f t="shared" si="99"/>
        <v>5.3800000000000001E-2</v>
      </c>
      <c r="AS38" s="24">
        <f t="shared" si="99"/>
        <v>5.2499999999999998E-2</v>
      </c>
      <c r="AT38" s="24">
        <f t="shared" si="99"/>
        <v>5.11E-2</v>
      </c>
      <c r="AU38" s="24">
        <f t="shared" si="99"/>
        <v>6.8000000000000005E-2</v>
      </c>
      <c r="AV38" s="24">
        <f t="shared" si="99"/>
        <v>5.9499999999999997E-2</v>
      </c>
      <c r="AW38" s="24">
        <f t="shared" si="99"/>
        <v>5.9900000000000002E-2</v>
      </c>
      <c r="AX38" s="24">
        <f t="shared" si="99"/>
        <v>6.0400000000000002E-2</v>
      </c>
      <c r="AY38" s="24">
        <f t="shared" si="99"/>
        <v>0.06</v>
      </c>
      <c r="AZ38" s="24">
        <f t="shared" ref="AZ38:BA38" si="100">ROUND(AZ34*AZ36,4)</f>
        <v>6.0400000000000002E-2</v>
      </c>
      <c r="BA38" s="24">
        <f t="shared" si="100"/>
        <v>0.17150000000000001</v>
      </c>
      <c r="BB38" s="24">
        <f t="shared" ref="BB38:BC38" si="101">ROUND(BB34*BB36,4)</f>
        <v>5.0500000000000003E-2</v>
      </c>
      <c r="BC38" s="24">
        <f t="shared" si="101"/>
        <v>5.1499999999999997E-2</v>
      </c>
      <c r="BD38" s="24">
        <f t="shared" ref="BD38:BE38" si="102">ROUND(BD34*BD36,4)</f>
        <v>5.0500000000000003E-2</v>
      </c>
      <c r="BE38" s="24">
        <f t="shared" si="102"/>
        <v>5.0799999999999998E-2</v>
      </c>
      <c r="BF38" s="24">
        <f t="shared" ref="BF38:BG38" si="103">ROUND(BF34*BF36,4)</f>
        <v>5.0500000000000003E-2</v>
      </c>
      <c r="BG38" s="24">
        <f t="shared" si="103"/>
        <v>5.0099999999999999E-2</v>
      </c>
      <c r="BH38" s="24">
        <f t="shared" ref="BH38:BI38" si="104">ROUND(BH34*BH36,4)</f>
        <v>5.1499999999999997E-2</v>
      </c>
      <c r="BI38" s="24">
        <f t="shared" si="104"/>
        <v>5.16E-2</v>
      </c>
      <c r="BJ38" s="24">
        <f t="shared" ref="BJ38:BK38" si="105">ROUND(BJ34*BJ36,4)</f>
        <v>5.2200000000000003E-2</v>
      </c>
      <c r="BK38" s="24">
        <f t="shared" si="105"/>
        <v>5.1999999999999998E-2</v>
      </c>
    </row>
    <row r="39" spans="1:63" x14ac:dyDescent="0.3">
      <c r="A39" s="1">
        <f t="shared" si="13"/>
        <v>34</v>
      </c>
      <c r="C39" s="48"/>
      <c r="D39" s="48"/>
      <c r="E39" s="44"/>
      <c r="F39" s="49"/>
      <c r="G39" s="49"/>
      <c r="H39" s="49"/>
      <c r="I39" s="49"/>
      <c r="J39" s="49"/>
      <c r="K39" s="48"/>
      <c r="L39" s="4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45" t="s">
        <v>36</v>
      </c>
    </row>
    <row r="40" spans="1:63" ht="16.2" x14ac:dyDescent="0.35">
      <c r="B40" s="41" t="s">
        <v>21</v>
      </c>
      <c r="E40" s="9"/>
      <c r="F40" s="9"/>
      <c r="G40" s="9"/>
      <c r="H40" s="9"/>
      <c r="I40" s="9"/>
      <c r="J40" s="9"/>
    </row>
    <row r="41" spans="1:63" s="51" customFormat="1" ht="34.049999999999997" customHeight="1" x14ac:dyDescent="0.3">
      <c r="B41" s="56" t="s">
        <v>37</v>
      </c>
      <c r="C41" s="56"/>
      <c r="D41" s="56"/>
      <c r="E41" s="56"/>
      <c r="F41" s="56"/>
      <c r="G41" s="56"/>
      <c r="H41" s="56"/>
      <c r="I41" s="56"/>
      <c r="J41" s="52"/>
      <c r="K41" s="52"/>
      <c r="L41" s="52"/>
      <c r="M41" s="52"/>
      <c r="N41" s="52"/>
      <c r="O41" s="52"/>
      <c r="P41" s="52"/>
      <c r="Q41" s="52"/>
      <c r="R41" s="52"/>
    </row>
    <row r="42" spans="1:63" ht="34.049999999999997" customHeight="1" x14ac:dyDescent="0.3">
      <c r="B42" s="54" t="s">
        <v>38</v>
      </c>
      <c r="C42" s="54"/>
    </row>
    <row r="43" spans="1:63" x14ac:dyDescent="0.3">
      <c r="A43" s="2"/>
      <c r="C43" s="8"/>
      <c r="D43" s="8"/>
      <c r="E43" s="8"/>
      <c r="F43" s="8"/>
      <c r="G43" s="8"/>
      <c r="H43" s="8"/>
      <c r="I43" s="8"/>
      <c r="J43" s="8"/>
    </row>
    <row r="44" spans="1:63" x14ac:dyDescent="0.3">
      <c r="A44" s="8"/>
      <c r="B44" s="3"/>
      <c r="C44" s="27"/>
      <c r="D44" s="27"/>
      <c r="E44" s="28"/>
      <c r="F44" s="28"/>
      <c r="G44" s="28"/>
      <c r="H44" s="28"/>
      <c r="I44" s="28"/>
      <c r="J44" s="28"/>
    </row>
    <row r="45" spans="1:63" x14ac:dyDescent="0.3">
      <c r="A45" s="8"/>
      <c r="C45" s="7"/>
      <c r="D45" s="7"/>
      <c r="E45" s="8"/>
      <c r="F45" s="8"/>
      <c r="G45" s="8"/>
      <c r="H45" s="8"/>
      <c r="I45" s="8"/>
      <c r="J45" s="8"/>
    </row>
    <row r="46" spans="1:63" x14ac:dyDescent="0.3">
      <c r="A46" s="8"/>
      <c r="C46" s="8"/>
      <c r="D46" s="8"/>
      <c r="E46" s="29"/>
      <c r="F46" s="29"/>
      <c r="G46" s="29"/>
      <c r="H46" s="29"/>
      <c r="I46" s="29"/>
      <c r="J46" s="29"/>
    </row>
    <row r="47" spans="1:63" x14ac:dyDescent="0.3">
      <c r="A47" s="8"/>
      <c r="C47" s="8"/>
      <c r="D47" s="8"/>
      <c r="E47" s="29"/>
      <c r="F47" s="29"/>
      <c r="G47" s="29"/>
      <c r="H47" s="29"/>
      <c r="I47" s="29"/>
      <c r="J47" s="29"/>
    </row>
    <row r="48" spans="1:63" x14ac:dyDescent="0.3">
      <c r="A48" s="8"/>
      <c r="C48" s="10"/>
      <c r="D48" s="10"/>
      <c r="E48" s="29"/>
      <c r="F48" s="29"/>
      <c r="G48" s="29"/>
      <c r="H48" s="29"/>
      <c r="I48" s="29"/>
      <c r="J48" s="29"/>
    </row>
    <row r="49" spans="1:10" x14ac:dyDescent="0.3">
      <c r="A49" s="8"/>
      <c r="C49" s="10"/>
      <c r="D49" s="10"/>
      <c r="E49" s="29"/>
      <c r="F49" s="29"/>
      <c r="G49" s="29"/>
      <c r="H49" s="29"/>
      <c r="I49" s="29"/>
      <c r="J49" s="29"/>
    </row>
    <row r="50" spans="1:10" x14ac:dyDescent="0.3">
      <c r="A50" s="8"/>
      <c r="C50" s="10"/>
      <c r="D50" s="10"/>
      <c r="E50" s="29"/>
      <c r="F50" s="29"/>
      <c r="G50" s="29"/>
      <c r="H50" s="29"/>
      <c r="I50" s="29"/>
      <c r="J50" s="29"/>
    </row>
    <row r="51" spans="1:10" x14ac:dyDescent="0.3">
      <c r="A51" s="8"/>
      <c r="C51" s="11"/>
      <c r="D51" s="11"/>
      <c r="E51" s="29"/>
      <c r="F51" s="29"/>
      <c r="G51" s="29"/>
      <c r="H51" s="29"/>
      <c r="I51" s="29"/>
      <c r="J51" s="29"/>
    </row>
    <row r="52" spans="1:10" x14ac:dyDescent="0.3">
      <c r="A52" s="8"/>
      <c r="C52" s="8"/>
      <c r="D52" s="8"/>
      <c r="E52" s="29"/>
      <c r="F52" s="29"/>
      <c r="G52" s="29"/>
      <c r="H52" s="29"/>
      <c r="I52" s="29"/>
      <c r="J52" s="29"/>
    </row>
    <row r="53" spans="1:10" x14ac:dyDescent="0.3">
      <c r="A53" s="8"/>
      <c r="C53" s="26"/>
      <c r="D53" s="14"/>
      <c r="E53" s="30"/>
      <c r="F53" s="30"/>
      <c r="G53" s="30"/>
      <c r="H53" s="30"/>
      <c r="I53" s="30"/>
      <c r="J53" s="30"/>
    </row>
    <row r="54" spans="1:10" x14ac:dyDescent="0.3">
      <c r="A54" s="8"/>
      <c r="C54" s="8"/>
      <c r="D54" s="8"/>
      <c r="E54" s="29"/>
      <c r="F54" s="29"/>
      <c r="G54" s="29"/>
      <c r="H54" s="29"/>
      <c r="I54" s="29"/>
      <c r="J54" s="29"/>
    </row>
    <row r="55" spans="1:10" x14ac:dyDescent="0.3">
      <c r="A55" s="8"/>
      <c r="C55" s="8"/>
      <c r="D55" s="8"/>
      <c r="E55" s="29"/>
      <c r="F55" s="29"/>
      <c r="G55" s="29"/>
      <c r="H55" s="29"/>
      <c r="I55" s="29"/>
      <c r="J55" s="29"/>
    </row>
    <row r="56" spans="1:10" x14ac:dyDescent="0.3">
      <c r="A56" s="8"/>
      <c r="C56" s="8"/>
      <c r="D56" s="8"/>
      <c r="E56" s="29"/>
      <c r="F56" s="29"/>
      <c r="G56" s="29"/>
      <c r="H56" s="29"/>
      <c r="I56" s="29"/>
      <c r="J56" s="29"/>
    </row>
    <row r="57" spans="1:10" x14ac:dyDescent="0.3">
      <c r="A57" s="8"/>
      <c r="C57" s="31"/>
      <c r="D57" s="31"/>
      <c r="E57" s="30"/>
      <c r="F57" s="30"/>
      <c r="G57" s="30"/>
      <c r="H57" s="30"/>
      <c r="I57" s="30"/>
      <c r="J57" s="30"/>
    </row>
    <row r="58" spans="1:10" x14ac:dyDescent="0.3">
      <c r="A58" s="8"/>
      <c r="C58" s="8"/>
      <c r="D58" s="8"/>
      <c r="E58" s="29"/>
      <c r="F58" s="29"/>
      <c r="G58" s="29"/>
      <c r="H58" s="29"/>
      <c r="I58" s="29"/>
      <c r="J58" s="29"/>
    </row>
    <row r="59" spans="1:10" x14ac:dyDescent="0.3">
      <c r="A59" s="8"/>
      <c r="C59" s="8"/>
      <c r="D59" s="8"/>
      <c r="E59" s="32"/>
      <c r="F59" s="32"/>
      <c r="G59" s="32"/>
      <c r="H59" s="32"/>
      <c r="I59" s="32"/>
      <c r="J59" s="32"/>
    </row>
    <row r="60" spans="1:10" x14ac:dyDescent="0.3">
      <c r="A60" s="8"/>
      <c r="C60" s="8"/>
      <c r="D60" s="8"/>
      <c r="E60" s="29"/>
      <c r="F60" s="29"/>
      <c r="G60" s="29"/>
      <c r="H60" s="29"/>
      <c r="I60" s="29"/>
      <c r="J60" s="29"/>
    </row>
    <row r="61" spans="1:10" x14ac:dyDescent="0.3">
      <c r="A61" s="8"/>
      <c r="C61" s="8"/>
      <c r="D61" s="8"/>
      <c r="E61" s="32"/>
      <c r="F61" s="32"/>
      <c r="G61" s="32"/>
      <c r="H61" s="32"/>
      <c r="I61" s="32"/>
      <c r="J61" s="32"/>
    </row>
    <row r="62" spans="1:10" x14ac:dyDescent="0.3">
      <c r="A62" s="8"/>
      <c r="C62" s="8"/>
      <c r="D62" s="8"/>
      <c r="E62" s="32"/>
      <c r="F62" s="32"/>
      <c r="G62" s="32"/>
      <c r="H62" s="32"/>
      <c r="I62" s="32"/>
      <c r="J62" s="32"/>
    </row>
    <row r="63" spans="1:10" x14ac:dyDescent="0.3">
      <c r="A63" s="8"/>
      <c r="C63" s="8"/>
      <c r="D63" s="8"/>
      <c r="E63" s="33"/>
      <c r="F63" s="33"/>
      <c r="G63" s="33"/>
      <c r="H63" s="33"/>
      <c r="I63" s="33"/>
      <c r="J63" s="33"/>
    </row>
    <row r="64" spans="1:10" x14ac:dyDescent="0.3">
      <c r="A64" s="8"/>
      <c r="C64" s="8"/>
      <c r="D64" s="8"/>
      <c r="E64" s="29"/>
      <c r="F64" s="29"/>
      <c r="G64" s="29"/>
      <c r="H64" s="29"/>
      <c r="I64" s="29"/>
      <c r="J64" s="29"/>
    </row>
    <row r="65" spans="1:10" x14ac:dyDescent="0.3">
      <c r="A65" s="8"/>
      <c r="C65" s="8"/>
      <c r="D65" s="8"/>
      <c r="E65" s="20"/>
      <c r="F65" s="20"/>
      <c r="G65" s="20"/>
      <c r="H65" s="20"/>
      <c r="I65" s="20"/>
      <c r="J65" s="20"/>
    </row>
    <row r="66" spans="1:10" x14ac:dyDescent="0.3">
      <c r="A66" s="8"/>
      <c r="C66" s="8"/>
      <c r="D66" s="8"/>
      <c r="E66" s="29"/>
      <c r="F66" s="29"/>
      <c r="G66" s="29"/>
      <c r="H66" s="29"/>
      <c r="I66" s="29"/>
      <c r="J66" s="29"/>
    </row>
    <row r="67" spans="1:10" ht="16.2" x14ac:dyDescent="0.35">
      <c r="A67" s="8"/>
      <c r="B67" s="23"/>
      <c r="C67" s="31"/>
      <c r="D67" s="31"/>
      <c r="E67" s="34"/>
      <c r="F67" s="34"/>
      <c r="G67" s="34"/>
      <c r="H67" s="34"/>
      <c r="I67" s="34"/>
      <c r="J67" s="34"/>
    </row>
    <row r="68" spans="1:10" x14ac:dyDescent="0.3">
      <c r="A68" s="8"/>
      <c r="C68" s="8"/>
      <c r="D68" s="8"/>
      <c r="E68" s="29"/>
      <c r="F68" s="29"/>
      <c r="G68" s="29"/>
      <c r="H68" s="29"/>
      <c r="I68" s="29"/>
      <c r="J68" s="29"/>
    </row>
    <row r="69" spans="1:10" x14ac:dyDescent="0.3">
      <c r="A69" s="8"/>
      <c r="C69" s="8"/>
      <c r="D69" s="8"/>
      <c r="E69" s="29"/>
      <c r="F69" s="29"/>
      <c r="G69" s="29"/>
      <c r="H69" s="29"/>
      <c r="I69" s="29"/>
      <c r="J69" s="29"/>
    </row>
    <row r="70" spans="1:10" ht="45" customHeight="1" x14ac:dyDescent="0.3">
      <c r="A70" s="35"/>
      <c r="B70" s="25"/>
      <c r="C70" s="53"/>
      <c r="D70" s="53"/>
      <c r="E70" s="53"/>
      <c r="F70" s="53"/>
    </row>
  </sheetData>
  <mergeCells count="4">
    <mergeCell ref="C70:F70"/>
    <mergeCell ref="B42:C42"/>
    <mergeCell ref="A2:M2"/>
    <mergeCell ref="B41:I41"/>
  </mergeCells>
  <pageMargins left="0.3" right="0.3" top="1.25" bottom="1" header="0.55000000000000004" footer="0.3"/>
  <pageSetup scale="66" fitToWidth="0" orientation="landscape" r:id="rId1"/>
  <headerFooter>
    <oddHeader>&amp;C&amp;"Times New Roman,Bold"&amp;14BIG RIVERS ELECTRIC CORPORATION
CASE NO. 2023-00373
Calculations for Rates of Return on Environmental Compliance Rate Base
For the Expense Months: August 2019 to July 2023</oddHeader>
    <oddFooter>&amp;L&amp;"Times New Roman,Bold"&amp;12Case No. 2023-00373
Attachment for Response to Staff Item 4
Witness: Christopher A. Warren 
Page &amp;P of &amp;N</oddFooter>
  </headerFooter>
  <colBreaks count="8" manualBreakCount="8">
    <brk id="18" max="41" man="1"/>
    <brk id="24" max="41" man="1"/>
    <brk id="30" max="41" man="1"/>
    <brk id="36" max="41" man="1"/>
    <brk id="42" max="41" man="1"/>
    <brk id="48" max="41" man="1"/>
    <brk id="54" max="41" man="1"/>
    <brk id="6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- RORORB</vt:lpstr>
      <vt:lpstr>'ES - RORORB'!Print_Area</vt:lpstr>
      <vt:lpstr>'ES - RORORB'!Print_Titles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R. Castlen</dc:creator>
  <cp:lastModifiedBy>Santana, Senthia</cp:lastModifiedBy>
  <cp:lastPrinted>2024-01-11T19:16:39Z</cp:lastPrinted>
  <dcterms:created xsi:type="dcterms:W3CDTF">2014-04-08T21:21:54Z</dcterms:created>
  <dcterms:modified xsi:type="dcterms:W3CDTF">2024-01-11T19:16:44Z</dcterms:modified>
</cp:coreProperties>
</file>