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iders/2023-00372 ES review/Staff Set 1/Supplemental 1 and 8/"/>
    </mc:Choice>
  </mc:AlternateContent>
  <xr:revisionPtr revIDLastSave="0" documentId="13_ncr:1_{42B8DC0E-F14E-414D-94AA-E0AF511872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 1.0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7" i="2" l="1"/>
  <c r="AD9" i="2" l="1"/>
  <c r="AD12" i="2" s="1"/>
  <c r="AD7" i="2"/>
  <c r="D7" i="2"/>
  <c r="D9" i="2" s="1"/>
  <c r="D12" i="2" s="1"/>
  <c r="D20" i="2" s="1"/>
  <c r="D22" i="2" s="1"/>
  <c r="D24" i="2" s="1"/>
  <c r="E7" i="2"/>
  <c r="E9" i="2" s="1"/>
  <c r="E12" i="2" s="1"/>
  <c r="F7" i="2"/>
  <c r="F9" i="2" s="1"/>
  <c r="F12" i="2" s="1"/>
  <c r="G7" i="2"/>
  <c r="G9" i="2" s="1"/>
  <c r="G12" i="2" s="1"/>
  <c r="H7" i="2"/>
  <c r="H9" i="2" s="1"/>
  <c r="H12" i="2" s="1"/>
  <c r="I7" i="2"/>
  <c r="I9" i="2" s="1"/>
  <c r="I12" i="2" s="1"/>
  <c r="J7" i="2"/>
  <c r="J9" i="2" s="1"/>
  <c r="J12" i="2" s="1"/>
  <c r="K7" i="2"/>
  <c r="K9" i="2" s="1"/>
  <c r="K12" i="2" s="1"/>
  <c r="L7" i="2"/>
  <c r="L9" i="2" s="1"/>
  <c r="L12" i="2" s="1"/>
  <c r="M7" i="2"/>
  <c r="M9" i="2" s="1"/>
  <c r="M12" i="2" s="1"/>
  <c r="N7" i="2"/>
  <c r="N9" i="2" s="1"/>
  <c r="N12" i="2" s="1"/>
  <c r="N14" i="2" s="1"/>
  <c r="N16" i="2" s="1"/>
  <c r="N18" i="2" s="1"/>
  <c r="O7" i="2"/>
  <c r="O9" i="2" s="1"/>
  <c r="O12" i="2" s="1"/>
  <c r="O20" i="2" s="1"/>
  <c r="O22" i="2" s="1"/>
  <c r="O24" i="2" s="1"/>
  <c r="P7" i="2"/>
  <c r="P9" i="2" s="1"/>
  <c r="P12" i="2" s="1"/>
  <c r="Q7" i="2"/>
  <c r="Q9" i="2" s="1"/>
  <c r="Q12" i="2" s="1"/>
  <c r="R7" i="2"/>
  <c r="R9" i="2" s="1"/>
  <c r="R12" i="2" s="1"/>
  <c r="S7" i="2"/>
  <c r="S9" i="2" s="1"/>
  <c r="S12" i="2" s="1"/>
  <c r="T7" i="2"/>
  <c r="T9" i="2" s="1"/>
  <c r="T12" i="2" s="1"/>
  <c r="U7" i="2"/>
  <c r="U9" i="2" s="1"/>
  <c r="U12" i="2" s="1"/>
  <c r="V7" i="2"/>
  <c r="V9" i="2" s="1"/>
  <c r="V12" i="2" s="1"/>
  <c r="V14" i="2" s="1"/>
  <c r="V16" i="2" s="1"/>
  <c r="V18" i="2" s="1"/>
  <c r="W7" i="2"/>
  <c r="W9" i="2" s="1"/>
  <c r="W12" i="2" s="1"/>
  <c r="W14" i="2" s="1"/>
  <c r="W16" i="2" s="1"/>
  <c r="W18" i="2" s="1"/>
  <c r="X7" i="2"/>
  <c r="X9" i="2" s="1"/>
  <c r="X12" i="2" s="1"/>
  <c r="Y7" i="2"/>
  <c r="Y9" i="2" s="1"/>
  <c r="Y12" i="2" s="1"/>
  <c r="Z7" i="2"/>
  <c r="AA7" i="2"/>
  <c r="AA9" i="2" s="1"/>
  <c r="AA12" i="2" s="1"/>
  <c r="AB7" i="2"/>
  <c r="AB9" i="2" s="1"/>
  <c r="AB12" i="2" s="1"/>
  <c r="AC7" i="2"/>
  <c r="AC9" i="2" s="1"/>
  <c r="AC12" i="2" s="1"/>
  <c r="AE7" i="2"/>
  <c r="AE9" i="2" s="1"/>
  <c r="AE12" i="2" s="1"/>
  <c r="AE14" i="2" s="1"/>
  <c r="AE16" i="2" s="1"/>
  <c r="AE18" i="2" s="1"/>
  <c r="AF7" i="2"/>
  <c r="AF9" i="2" s="1"/>
  <c r="AF12" i="2" s="1"/>
  <c r="AF20" i="2" s="1"/>
  <c r="AF22" i="2" s="1"/>
  <c r="AF24" i="2" s="1"/>
  <c r="AG7" i="2"/>
  <c r="AG9" i="2" s="1"/>
  <c r="AG12" i="2" s="1"/>
  <c r="AH7" i="2"/>
  <c r="AH9" i="2" s="1"/>
  <c r="AH12" i="2" s="1"/>
  <c r="AI7" i="2"/>
  <c r="AI9" i="2" s="1"/>
  <c r="AI12" i="2" s="1"/>
  <c r="AJ7" i="2"/>
  <c r="AJ9" i="2" s="1"/>
  <c r="AJ12" i="2" s="1"/>
  <c r="AK7" i="2"/>
  <c r="AK9" i="2" s="1"/>
  <c r="AK12" i="2" s="1"/>
  <c r="AL7" i="2"/>
  <c r="AL9" i="2" s="1"/>
  <c r="AL12" i="2" s="1"/>
  <c r="AM7" i="2"/>
  <c r="AM9" i="2" s="1"/>
  <c r="AM12" i="2" s="1"/>
  <c r="AM14" i="2" s="1"/>
  <c r="AM16" i="2" s="1"/>
  <c r="AM18" i="2" s="1"/>
  <c r="AN7" i="2"/>
  <c r="AN9" i="2" s="1"/>
  <c r="AN12" i="2" s="1"/>
  <c r="AN20" i="2" s="1"/>
  <c r="AN22" i="2" s="1"/>
  <c r="AN24" i="2" s="1"/>
  <c r="AO7" i="2"/>
  <c r="AO9" i="2" s="1"/>
  <c r="AO12" i="2" s="1"/>
  <c r="AO20" i="2" s="1"/>
  <c r="AO22" i="2" s="1"/>
  <c r="AO24" i="2" s="1"/>
  <c r="AP7" i="2"/>
  <c r="AP9" i="2" s="1"/>
  <c r="AP12" i="2" s="1"/>
  <c r="AQ7" i="2"/>
  <c r="AQ9" i="2" s="1"/>
  <c r="AQ12" i="2" s="1"/>
  <c r="AR7" i="2"/>
  <c r="AR9" i="2" s="1"/>
  <c r="AR12" i="2" s="1"/>
  <c r="AS7" i="2"/>
  <c r="AS9" i="2" s="1"/>
  <c r="AS12" i="2" s="1"/>
  <c r="AT7" i="2"/>
  <c r="AT9" i="2" s="1"/>
  <c r="AT12" i="2" s="1"/>
  <c r="AU7" i="2"/>
  <c r="AU9" i="2" s="1"/>
  <c r="AU12" i="2" s="1"/>
  <c r="AU14" i="2" s="1"/>
  <c r="AU16" i="2" s="1"/>
  <c r="AU18" i="2" s="1"/>
  <c r="AV7" i="2"/>
  <c r="AV9" i="2" s="1"/>
  <c r="AV12" i="2" s="1"/>
  <c r="AV20" i="2" s="1"/>
  <c r="AV22" i="2" s="1"/>
  <c r="AV24" i="2" s="1"/>
  <c r="AW7" i="2"/>
  <c r="AW9" i="2" s="1"/>
  <c r="AW12" i="2" s="1"/>
  <c r="AW14" i="2" s="1"/>
  <c r="AW16" i="2" s="1"/>
  <c r="AW18" i="2" s="1"/>
  <c r="AX7" i="2"/>
  <c r="AX9" i="2" s="1"/>
  <c r="AX12" i="2" s="1"/>
  <c r="AY7" i="2"/>
  <c r="AY9" i="2" s="1"/>
  <c r="AY12" i="2" s="1"/>
  <c r="AZ7" i="2"/>
  <c r="AZ9" i="2" s="1"/>
  <c r="AZ12" i="2" s="1"/>
  <c r="BA7" i="2"/>
  <c r="BA9" i="2" s="1"/>
  <c r="BA12" i="2" s="1"/>
  <c r="BB7" i="2"/>
  <c r="BB9" i="2" s="1"/>
  <c r="BB12" i="2" s="1"/>
  <c r="BC7" i="2"/>
  <c r="BC9" i="2" s="1"/>
  <c r="BC12" i="2" s="1"/>
  <c r="BC14" i="2" s="1"/>
  <c r="BC16" i="2" s="1"/>
  <c r="BC18" i="2" s="1"/>
  <c r="BD7" i="2"/>
  <c r="BD9" i="2" s="1"/>
  <c r="BD12" i="2" s="1"/>
  <c r="BD14" i="2" s="1"/>
  <c r="BD16" i="2" s="1"/>
  <c r="BD18" i="2" s="1"/>
  <c r="Z12" i="2"/>
  <c r="Z20" i="2" s="1"/>
  <c r="Z22" i="2" s="1"/>
  <c r="Z24" i="2" s="1"/>
  <c r="AD20" i="2" l="1"/>
  <c r="AD22" i="2" s="1"/>
  <c r="AD24" i="2" s="1"/>
  <c r="AD14" i="2"/>
  <c r="AD16" i="2" s="1"/>
  <c r="AD18" i="2" s="1"/>
  <c r="BC20" i="2"/>
  <c r="Z14" i="2"/>
  <c r="Z16" i="2" s="1"/>
  <c r="Z18" i="2" s="1"/>
  <c r="AZ14" i="2"/>
  <c r="AZ16" i="2" s="1"/>
  <c r="AZ18" i="2" s="1"/>
  <c r="AZ20" i="2"/>
  <c r="AZ22" i="2" s="1"/>
  <c r="AZ24" i="2" s="1"/>
  <c r="R14" i="2"/>
  <c r="R16" i="2" s="1"/>
  <c r="R18" i="2" s="1"/>
  <c r="R20" i="2"/>
  <c r="R22" i="2" s="1"/>
  <c r="R24" i="2" s="1"/>
  <c r="AR20" i="2"/>
  <c r="AR22" i="2" s="1"/>
  <c r="AR24" i="2" s="1"/>
  <c r="AR14" i="2"/>
  <c r="AR16" i="2" s="1"/>
  <c r="AR18" i="2" s="1"/>
  <c r="AJ20" i="2"/>
  <c r="AJ22" i="2" s="1"/>
  <c r="AJ24" i="2" s="1"/>
  <c r="AJ14" i="2"/>
  <c r="AJ16" i="2" s="1"/>
  <c r="AJ18" i="2" s="1"/>
  <c r="J14" i="2"/>
  <c r="J16" i="2" s="1"/>
  <c r="J18" i="2" s="1"/>
  <c r="J20" i="2"/>
  <c r="J22" i="2" s="1"/>
  <c r="J24" i="2" s="1"/>
  <c r="BA20" i="2"/>
  <c r="BA22" i="2" s="1"/>
  <c r="BA24" i="2" s="1"/>
  <c r="BA14" i="2"/>
  <c r="BA16" i="2" s="1"/>
  <c r="BA18" i="2" s="1"/>
  <c r="L20" i="2"/>
  <c r="L22" i="2" s="1"/>
  <c r="L24" i="2" s="1"/>
  <c r="L14" i="2"/>
  <c r="L16" i="2" s="1"/>
  <c r="L18" i="2" s="1"/>
  <c r="AK14" i="2"/>
  <c r="AK16" i="2" s="1"/>
  <c r="AK18" i="2" s="1"/>
  <c r="AK20" i="2"/>
  <c r="AK22" i="2" s="1"/>
  <c r="AK24" i="2" s="1"/>
  <c r="AT14" i="2"/>
  <c r="AT16" i="2" s="1"/>
  <c r="AT18" i="2" s="1"/>
  <c r="AT20" i="2"/>
  <c r="AT22" i="2" s="1"/>
  <c r="AT24" i="2" s="1"/>
  <c r="AL14" i="2"/>
  <c r="AL16" i="2" s="1"/>
  <c r="AL18" i="2" s="1"/>
  <c r="AL20" i="2"/>
  <c r="AL22" i="2" s="1"/>
  <c r="AL24" i="2" s="1"/>
  <c r="AC14" i="2"/>
  <c r="AC16" i="2" s="1"/>
  <c r="AC18" i="2" s="1"/>
  <c r="AC20" i="2"/>
  <c r="AC22" i="2" s="1"/>
  <c r="AC24" i="2" s="1"/>
  <c r="U14" i="2"/>
  <c r="U16" i="2" s="1"/>
  <c r="U18" i="2" s="1"/>
  <c r="U20" i="2"/>
  <c r="U22" i="2" s="1"/>
  <c r="U24" i="2" s="1"/>
  <c r="M14" i="2"/>
  <c r="M16" i="2" s="1"/>
  <c r="M18" i="2" s="1"/>
  <c r="M20" i="2"/>
  <c r="M22" i="2" s="1"/>
  <c r="M24" i="2" s="1"/>
  <c r="AB20" i="2"/>
  <c r="AB22" i="2" s="1"/>
  <c r="AB24" i="2" s="1"/>
  <c r="AB14" i="2"/>
  <c r="AB16" i="2" s="1"/>
  <c r="AB18" i="2" s="1"/>
  <c r="AP20" i="2"/>
  <c r="AP22" i="2" s="1"/>
  <c r="AP24" i="2" s="1"/>
  <c r="AP14" i="2"/>
  <c r="AP16" i="2" s="1"/>
  <c r="AP18" i="2" s="1"/>
  <c r="K14" i="2"/>
  <c r="K16" i="2" s="1"/>
  <c r="K18" i="2" s="1"/>
  <c r="K20" i="2"/>
  <c r="K22" i="2" s="1"/>
  <c r="K24" i="2" s="1"/>
  <c r="X14" i="2"/>
  <c r="X16" i="2" s="1"/>
  <c r="X18" i="2" s="1"/>
  <c r="X20" i="2"/>
  <c r="X22" i="2" s="1"/>
  <c r="X24" i="2" s="1"/>
  <c r="AX14" i="2"/>
  <c r="AX16" i="2" s="1"/>
  <c r="AX18" i="2" s="1"/>
  <c r="AX20" i="2"/>
  <c r="AX22" i="2" s="1"/>
  <c r="AX24" i="2" s="1"/>
  <c r="T14" i="2"/>
  <c r="T16" i="2" s="1"/>
  <c r="T18" i="2" s="1"/>
  <c r="T20" i="2"/>
  <c r="T22" i="2" s="1"/>
  <c r="T24" i="2" s="1"/>
  <c r="I14" i="2"/>
  <c r="I16" i="2" s="1"/>
  <c r="I18" i="2" s="1"/>
  <c r="I20" i="2"/>
  <c r="I22" i="2" s="1"/>
  <c r="I24" i="2" s="1"/>
  <c r="AA20" i="2"/>
  <c r="AA22" i="2" s="1"/>
  <c r="AA24" i="2" s="1"/>
  <c r="AA14" i="2"/>
  <c r="AA16" i="2" s="1"/>
  <c r="AA18" i="2" s="1"/>
  <c r="Y14" i="2"/>
  <c r="Y16" i="2" s="1"/>
  <c r="Y18" i="2" s="1"/>
  <c r="Y20" i="2"/>
  <c r="Y22" i="2" s="1"/>
  <c r="Y24" i="2" s="1"/>
  <c r="BB14" i="2"/>
  <c r="BB16" i="2" s="1"/>
  <c r="BB18" i="2" s="1"/>
  <c r="BB20" i="2"/>
  <c r="BB22" i="2" s="1"/>
  <c r="BB24" i="2" s="1"/>
  <c r="AI20" i="2"/>
  <c r="AI22" i="2" s="1"/>
  <c r="AI24" i="2" s="1"/>
  <c r="AI14" i="2"/>
  <c r="AI16" i="2" s="1"/>
  <c r="AI18" i="2" s="1"/>
  <c r="S14" i="2"/>
  <c r="S16" i="2" s="1"/>
  <c r="S18" i="2" s="1"/>
  <c r="S20" i="2"/>
  <c r="S22" i="2" s="1"/>
  <c r="S24" i="2" s="1"/>
  <c r="H20" i="2"/>
  <c r="H22" i="2" s="1"/>
  <c r="H24" i="2" s="1"/>
  <c r="H14" i="2"/>
  <c r="H16" i="2" s="1"/>
  <c r="H18" i="2" s="1"/>
  <c r="P20" i="2"/>
  <c r="P22" i="2" s="1"/>
  <c r="P24" i="2" s="1"/>
  <c r="P14" i="2"/>
  <c r="P16" i="2" s="1"/>
  <c r="P18" i="2" s="1"/>
  <c r="AH20" i="2"/>
  <c r="AH22" i="2" s="1"/>
  <c r="AH24" i="2" s="1"/>
  <c r="AH14" i="2"/>
  <c r="AH16" i="2" s="1"/>
  <c r="AH18" i="2" s="1"/>
  <c r="AQ20" i="2"/>
  <c r="AQ22" i="2" s="1"/>
  <c r="AQ24" i="2" s="1"/>
  <c r="AQ14" i="2"/>
  <c r="AQ16" i="2" s="1"/>
  <c r="AQ18" i="2" s="1"/>
  <c r="AY20" i="2"/>
  <c r="AY22" i="2" s="1"/>
  <c r="AY24" i="2" s="1"/>
  <c r="AY14" i="2"/>
  <c r="AY16" i="2" s="1"/>
  <c r="AY18" i="2" s="1"/>
  <c r="AS14" i="2"/>
  <c r="AS16" i="2" s="1"/>
  <c r="AS18" i="2" s="1"/>
  <c r="AS20" i="2"/>
  <c r="AS22" i="2" s="1"/>
  <c r="AS24" i="2" s="1"/>
  <c r="Q14" i="2"/>
  <c r="Q16" i="2" s="1"/>
  <c r="Q18" i="2" s="1"/>
  <c r="Q20" i="2"/>
  <c r="Q22" i="2" s="1"/>
  <c r="Q24" i="2" s="1"/>
  <c r="AW20" i="2"/>
  <c r="AW22" i="2" s="1"/>
  <c r="AW24" i="2" s="1"/>
  <c r="D14" i="2"/>
  <c r="D16" i="2" s="1"/>
  <c r="D18" i="2" s="1"/>
  <c r="AO14" i="2"/>
  <c r="AO16" i="2" s="1"/>
  <c r="AO18" i="2" s="1"/>
  <c r="AG14" i="2"/>
  <c r="AG16" i="2" s="1"/>
  <c r="AG18" i="2" s="1"/>
  <c r="AG20" i="2"/>
  <c r="AG22" i="2" s="1"/>
  <c r="AG24" i="2" s="1"/>
  <c r="G14" i="2"/>
  <c r="G16" i="2" s="1"/>
  <c r="G18" i="2" s="1"/>
  <c r="G20" i="2"/>
  <c r="G22" i="2" s="1"/>
  <c r="G24" i="2" s="1"/>
  <c r="F14" i="2"/>
  <c r="F16" i="2" s="1"/>
  <c r="F18" i="2" s="1"/>
  <c r="F20" i="2"/>
  <c r="F22" i="2" s="1"/>
  <c r="F24" i="2" s="1"/>
  <c r="E14" i="2"/>
  <c r="E16" i="2" s="1"/>
  <c r="E18" i="2" s="1"/>
  <c r="E20" i="2"/>
  <c r="E22" i="2" s="1"/>
  <c r="E24" i="2" s="1"/>
  <c r="BD20" i="2"/>
  <c r="BD22" i="2" s="1"/>
  <c r="BD24" i="2" s="1"/>
  <c r="W20" i="2"/>
  <c r="W22" i="2" s="1"/>
  <c r="W24" i="2" s="1"/>
  <c r="BC22" i="2"/>
  <c r="BC24" i="2" s="1"/>
  <c r="AU20" i="2"/>
  <c r="AU22" i="2" s="1"/>
  <c r="AU24" i="2" s="1"/>
  <c r="AM20" i="2"/>
  <c r="AM22" i="2" s="1"/>
  <c r="AM24" i="2" s="1"/>
  <c r="AE20" i="2"/>
  <c r="AE22" i="2" s="1"/>
  <c r="AE24" i="2" s="1"/>
  <c r="V20" i="2"/>
  <c r="V22" i="2" s="1"/>
  <c r="V24" i="2" s="1"/>
  <c r="N20" i="2"/>
  <c r="N22" i="2" s="1"/>
  <c r="N24" i="2" s="1"/>
  <c r="AV14" i="2"/>
  <c r="AV16" i="2" s="1"/>
  <c r="AV18" i="2" s="1"/>
  <c r="AN14" i="2"/>
  <c r="AN16" i="2" s="1"/>
  <c r="AN18" i="2" s="1"/>
  <c r="AF14" i="2"/>
  <c r="AF16" i="2" s="1"/>
  <c r="AF18" i="2" s="1"/>
  <c r="O14" i="2"/>
  <c r="O16" i="2" s="1"/>
  <c r="O18" i="2" s="1"/>
  <c r="B5" i="2" l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</calcChain>
</file>

<file path=xl/sharedStrings.xml><?xml version="1.0" encoding="utf-8"?>
<sst xmlns="http://schemas.openxmlformats.org/spreadsheetml/2006/main" count="35" uniqueCount="32">
  <si>
    <t>Calculation of E(m)</t>
  </si>
  <si>
    <t>Line</t>
  </si>
  <si>
    <t>Detail</t>
  </si>
  <si>
    <t>E(m) (Line 1-2+3)</t>
  </si>
  <si>
    <t>Ky Retail E(m) (Line 4*5)</t>
  </si>
  <si>
    <t>Adjustments</t>
  </si>
  <si>
    <t>Net KY Retail E(m) (Line 6+7+8)</t>
  </si>
  <si>
    <t>Res.</t>
  </si>
  <si>
    <t>Allocation Factor</t>
  </si>
  <si>
    <t>Current Month's Allocation E(m) (Line 9*10)</t>
  </si>
  <si>
    <t>KY Residential Revenues</t>
  </si>
  <si>
    <t>All Other</t>
  </si>
  <si>
    <t>Current Month's Allocation E(m) (Line 9*16)</t>
  </si>
  <si>
    <t>KY All Other Non-Fuel Revenues</t>
  </si>
  <si>
    <t>Calculation</t>
  </si>
  <si>
    <t>1/21/2021
Pre-Jan 14</t>
  </si>
  <si>
    <t>1/21/2021
Jan 14 On</t>
  </si>
  <si>
    <t>2/21/2021
Pre-Jan 14</t>
  </si>
  <si>
    <t>2/21/2021
Jan 14 On</t>
  </si>
  <si>
    <t>Res Surcharge Factor (Line 13/14)</t>
  </si>
  <si>
    <t>A.O. Surcharge Factor (Line 19/20)</t>
  </si>
  <si>
    <t>Mitchell FGD Expenses (ES Form 3.13)</t>
  </si>
  <si>
    <t>CRR from Form 3.00</t>
  </si>
  <si>
    <t>BRR from Form 1.10</t>
  </si>
  <si>
    <t>KY Retail Jurisdiction Allocation Factor from Form 3.30</t>
  </si>
  <si>
    <t>Under/(Over) Collection from Form 3.30</t>
  </si>
  <si>
    <t>Current Month's Total (Line 11+12)</t>
  </si>
  <si>
    <t>Current Month's Total (Line 17+18)</t>
  </si>
  <si>
    <t>As Reported on Environmental Surcharge Form 1.0</t>
  </si>
  <si>
    <t>As Filed</t>
  </si>
  <si>
    <t>With Corrected Amount</t>
  </si>
  <si>
    <t>Additional under-recovery proposed to be included in ES following an Order in this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</si>
</sst>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%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sz val="10"/>
      <color rgb="FF1527CF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Unicode MS"/>
    </font>
    <font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9" applyNumberFormat="0" applyAlignment="0" applyProtection="0"/>
    <xf numFmtId="0" fontId="22" fillId="22" borderId="10" applyNumberFormat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9" applyNumberFormat="0" applyAlignment="0" applyProtection="0"/>
    <xf numFmtId="0" fontId="29" fillId="0" borderId="14" applyNumberFormat="0" applyFill="0" applyAlignment="0" applyProtection="0"/>
    <xf numFmtId="0" fontId="30" fillId="23" borderId="0" applyNumberFormat="0" applyBorder="0" applyAlignment="0" applyProtection="0"/>
    <xf numFmtId="0" fontId="15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" fillId="0" borderId="0"/>
    <xf numFmtId="0" fontId="10" fillId="0" borderId="0"/>
    <xf numFmtId="0" fontId="15" fillId="0" borderId="0"/>
    <xf numFmtId="0" fontId="10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8" fillId="0" borderId="0"/>
    <xf numFmtId="0" fontId="35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4" borderId="15" applyNumberFormat="0" applyFont="0" applyAlignment="0" applyProtection="0"/>
    <xf numFmtId="0" fontId="31" fillId="21" borderId="16" applyNumberFormat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0" fontId="11" fillId="0" borderId="17">
      <alignment horizontal="center"/>
    </xf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12" fillId="25" borderId="0" applyNumberFormat="0" applyFont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4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Fill="1" applyAlignment="1"/>
    <xf numFmtId="16" fontId="3" fillId="0" borderId="0" xfId="0" applyNumberFormat="1" applyFont="1" applyFill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1" applyNumberFormat="1" applyFont="1"/>
    <xf numFmtId="0" fontId="2" fillId="0" borderId="1" xfId="0" applyFont="1" applyBorder="1"/>
    <xf numFmtId="165" fontId="2" fillId="0" borderId="2" xfId="0" applyNumberFormat="1" applyFont="1" applyFill="1" applyBorder="1"/>
    <xf numFmtId="165" fontId="2" fillId="0" borderId="2" xfId="2" applyNumberFormat="1" applyFont="1" applyBorder="1"/>
    <xf numFmtId="0" fontId="2" fillId="2" borderId="1" xfId="0" applyFont="1" applyFill="1" applyBorder="1"/>
    <xf numFmtId="165" fontId="2" fillId="2" borderId="2" xfId="2" applyNumberFormat="1" applyFont="1" applyFill="1" applyBorder="1"/>
    <xf numFmtId="166" fontId="2" fillId="0" borderId="2" xfId="3" applyNumberFormat="1" applyFont="1" applyFill="1" applyBorder="1"/>
    <xf numFmtId="166" fontId="2" fillId="0" borderId="2" xfId="3" applyNumberFormat="1" applyFont="1" applyBorder="1"/>
    <xf numFmtId="165" fontId="2" fillId="2" borderId="2" xfId="0" applyNumberFormat="1" applyFont="1" applyFill="1" applyBorder="1"/>
    <xf numFmtId="164" fontId="3" fillId="0" borderId="4" xfId="1" applyNumberFormat="1" applyFont="1" applyBorder="1"/>
    <xf numFmtId="0" fontId="2" fillId="0" borderId="5" xfId="0" applyFont="1" applyBorder="1"/>
    <xf numFmtId="10" fontId="2" fillId="0" borderId="6" xfId="3" applyNumberFormat="1" applyFont="1" applyBorder="1"/>
    <xf numFmtId="164" fontId="3" fillId="0" borderId="0" xfId="1" applyNumberFormat="1" applyFont="1" applyBorder="1"/>
    <xf numFmtId="164" fontId="3" fillId="0" borderId="3" xfId="1" applyNumberFormat="1" applyFont="1" applyBorder="1"/>
    <xf numFmtId="0" fontId="6" fillId="2" borderId="7" xfId="0" applyFont="1" applyFill="1" applyBorder="1"/>
    <xf numFmtId="167" fontId="6" fillId="2" borderId="8" xfId="3" applyNumberFormat="1" applyFont="1" applyFill="1" applyBorder="1"/>
    <xf numFmtId="0" fontId="7" fillId="0" borderId="0" xfId="0" applyFont="1" applyAlignment="1">
      <alignment wrapText="1"/>
    </xf>
    <xf numFmtId="10" fontId="2" fillId="0" borderId="2" xfId="3" applyNumberFormat="1" applyFont="1" applyFill="1" applyBorder="1"/>
    <xf numFmtId="165" fontId="2" fillId="2" borderId="8" xfId="0" applyNumberFormat="1" applyFont="1" applyFill="1" applyBorder="1"/>
    <xf numFmtId="167" fontId="8" fillId="2" borderId="8" xfId="3" applyNumberFormat="1" applyFont="1" applyFill="1" applyBorder="1"/>
    <xf numFmtId="0" fontId="2" fillId="0" borderId="0" xfId="0" applyFont="1" applyFill="1"/>
    <xf numFmtId="165" fontId="3" fillId="0" borderId="0" xfId="0" applyNumberFormat="1" applyFont="1" applyFill="1" applyAlignment="1"/>
    <xf numFmtId="0" fontId="3" fillId="2" borderId="0" xfId="0" applyFont="1" applyFill="1"/>
    <xf numFmtId="0" fontId="7" fillId="0" borderId="0" xfId="0" quotePrefix="1" applyFont="1" applyAlignment="1">
      <alignment wrapText="1"/>
    </xf>
    <xf numFmtId="16" fontId="4" fillId="0" borderId="0" xfId="0" applyNumberFormat="1" applyFont="1" applyFill="1" applyBorder="1" applyAlignment="1">
      <alignment horizontal="center" wrapText="1"/>
    </xf>
    <xf numFmtId="16" fontId="3" fillId="0" borderId="0" xfId="0" applyNumberFormat="1" applyFont="1" applyFill="1" applyBorder="1" applyAlignment="1">
      <alignment horizontal="center" wrapText="1"/>
    </xf>
    <xf numFmtId="0" fontId="3" fillId="26" borderId="0" xfId="0" applyFont="1" applyFill="1" applyAlignment="1">
      <alignment horizontal="center"/>
    </xf>
    <xf numFmtId="165" fontId="2" fillId="26" borderId="2" xfId="0" applyNumberFormat="1" applyFont="1" applyFill="1" applyBorder="1"/>
    <xf numFmtId="165" fontId="3" fillId="26" borderId="0" xfId="0" applyNumberFormat="1" applyFont="1" applyFill="1"/>
    <xf numFmtId="0" fontId="3" fillId="26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vertical="top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/>
    </xf>
    <xf numFmtId="0" fontId="3" fillId="26" borderId="0" xfId="0" applyFont="1" applyFill="1" applyAlignment="1">
      <alignment horizontal="center" wrapText="1"/>
    </xf>
  </cellXfs>
  <cellStyles count="927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1" builtinId="3"/>
    <cellStyle name="Comma 10" xfId="33" xr:uid="{00000000-0005-0000-0000-00001C000000}"/>
    <cellStyle name="Comma 10 2" xfId="34" xr:uid="{00000000-0005-0000-0000-00001D000000}"/>
    <cellStyle name="Comma 10 3" xfId="35" xr:uid="{00000000-0005-0000-0000-00001E000000}"/>
    <cellStyle name="Comma 10 3 2" xfId="36" xr:uid="{00000000-0005-0000-0000-00001F000000}"/>
    <cellStyle name="Comma 10 3 3" xfId="37" xr:uid="{00000000-0005-0000-0000-000020000000}"/>
    <cellStyle name="Comma 10 4" xfId="38" xr:uid="{00000000-0005-0000-0000-000021000000}"/>
    <cellStyle name="Comma 10 4 2" xfId="39" xr:uid="{00000000-0005-0000-0000-000022000000}"/>
    <cellStyle name="Comma 10 4 3" xfId="40" xr:uid="{00000000-0005-0000-0000-000023000000}"/>
    <cellStyle name="Comma 10 4 4" xfId="41" xr:uid="{00000000-0005-0000-0000-000024000000}"/>
    <cellStyle name="Comma 10 5" xfId="42" xr:uid="{00000000-0005-0000-0000-000025000000}"/>
    <cellStyle name="Comma 10 5 2" xfId="43" xr:uid="{00000000-0005-0000-0000-000026000000}"/>
    <cellStyle name="Comma 10 5 2 2" xfId="44" xr:uid="{00000000-0005-0000-0000-000027000000}"/>
    <cellStyle name="Comma 10 5 2 3" xfId="45" xr:uid="{00000000-0005-0000-0000-000028000000}"/>
    <cellStyle name="Comma 10 5 2 3 2" xfId="46" xr:uid="{00000000-0005-0000-0000-000029000000}"/>
    <cellStyle name="Comma 10 5 3" xfId="47" xr:uid="{00000000-0005-0000-0000-00002A000000}"/>
    <cellStyle name="Comma 10 6" xfId="48" xr:uid="{00000000-0005-0000-0000-00002B000000}"/>
    <cellStyle name="Comma 10 6 2" xfId="49" xr:uid="{00000000-0005-0000-0000-00002C000000}"/>
    <cellStyle name="Comma 10 6 3" xfId="50" xr:uid="{00000000-0005-0000-0000-00002D000000}"/>
    <cellStyle name="Comma 10 6 3 2" xfId="51" xr:uid="{00000000-0005-0000-0000-00002E000000}"/>
    <cellStyle name="Comma 10 7" xfId="52" xr:uid="{00000000-0005-0000-0000-00002F000000}"/>
    <cellStyle name="Comma 10 8" xfId="53" xr:uid="{00000000-0005-0000-0000-000030000000}"/>
    <cellStyle name="Comma 10 8 2" xfId="54" xr:uid="{00000000-0005-0000-0000-000031000000}"/>
    <cellStyle name="Comma 11" xfId="55" xr:uid="{00000000-0005-0000-0000-000032000000}"/>
    <cellStyle name="Comma 11 10" xfId="56" xr:uid="{00000000-0005-0000-0000-000033000000}"/>
    <cellStyle name="Comma 11 11" xfId="57" xr:uid="{00000000-0005-0000-0000-000034000000}"/>
    <cellStyle name="Comma 11 11 2" xfId="58" xr:uid="{00000000-0005-0000-0000-000035000000}"/>
    <cellStyle name="Comma 11 11 2 2" xfId="59" xr:uid="{00000000-0005-0000-0000-000036000000}"/>
    <cellStyle name="Comma 11 11 2 3" xfId="60" xr:uid="{00000000-0005-0000-0000-000037000000}"/>
    <cellStyle name="Comma 11 11 2 3 2" xfId="61" xr:uid="{00000000-0005-0000-0000-000038000000}"/>
    <cellStyle name="Comma 11 12" xfId="62" xr:uid="{00000000-0005-0000-0000-000039000000}"/>
    <cellStyle name="Comma 11 13" xfId="63" xr:uid="{00000000-0005-0000-0000-00003A000000}"/>
    <cellStyle name="Comma 11 13 2" xfId="64" xr:uid="{00000000-0005-0000-0000-00003B000000}"/>
    <cellStyle name="Comma 11 13 2 2" xfId="65" xr:uid="{00000000-0005-0000-0000-00003C000000}"/>
    <cellStyle name="Comma 11 13 2 3" xfId="66" xr:uid="{00000000-0005-0000-0000-00003D000000}"/>
    <cellStyle name="Comma 11 13 2 3 2" xfId="67" xr:uid="{00000000-0005-0000-0000-00003E000000}"/>
    <cellStyle name="Comma 11 2" xfId="68" xr:uid="{00000000-0005-0000-0000-00003F000000}"/>
    <cellStyle name="Comma 11 3" xfId="69" xr:uid="{00000000-0005-0000-0000-000040000000}"/>
    <cellStyle name="Comma 11 4" xfId="70" xr:uid="{00000000-0005-0000-0000-000041000000}"/>
    <cellStyle name="Comma 11 5" xfId="71" xr:uid="{00000000-0005-0000-0000-000042000000}"/>
    <cellStyle name="Comma 11 6" xfId="72" xr:uid="{00000000-0005-0000-0000-000043000000}"/>
    <cellStyle name="Comma 11 7" xfId="73" xr:uid="{00000000-0005-0000-0000-000044000000}"/>
    <cellStyle name="Comma 11 7 2" xfId="74" xr:uid="{00000000-0005-0000-0000-000045000000}"/>
    <cellStyle name="Comma 11 7 2 2" xfId="75" xr:uid="{00000000-0005-0000-0000-000046000000}"/>
    <cellStyle name="Comma 11 7 2 3" xfId="76" xr:uid="{00000000-0005-0000-0000-000047000000}"/>
    <cellStyle name="Comma 11 8" xfId="77" xr:uid="{00000000-0005-0000-0000-000048000000}"/>
    <cellStyle name="Comma 11 9" xfId="78" xr:uid="{00000000-0005-0000-0000-000049000000}"/>
    <cellStyle name="Comma 12" xfId="79" xr:uid="{00000000-0005-0000-0000-00004A000000}"/>
    <cellStyle name="Comma 12 10" xfId="80" xr:uid="{00000000-0005-0000-0000-00004B000000}"/>
    <cellStyle name="Comma 12 10 2" xfId="81" xr:uid="{00000000-0005-0000-0000-00004C000000}"/>
    <cellStyle name="Comma 12 10 2 2" xfId="82" xr:uid="{00000000-0005-0000-0000-00004D000000}"/>
    <cellStyle name="Comma 12 10 2 3" xfId="83" xr:uid="{00000000-0005-0000-0000-00004E000000}"/>
    <cellStyle name="Comma 12 10 2 3 2" xfId="84" xr:uid="{00000000-0005-0000-0000-00004F000000}"/>
    <cellStyle name="Comma 12 11" xfId="85" xr:uid="{00000000-0005-0000-0000-000050000000}"/>
    <cellStyle name="Comma 12 12" xfId="86" xr:uid="{00000000-0005-0000-0000-000051000000}"/>
    <cellStyle name="Comma 12 12 2" xfId="87" xr:uid="{00000000-0005-0000-0000-000052000000}"/>
    <cellStyle name="Comma 12 12 2 2" xfId="88" xr:uid="{00000000-0005-0000-0000-000053000000}"/>
    <cellStyle name="Comma 12 12 2 3" xfId="89" xr:uid="{00000000-0005-0000-0000-000054000000}"/>
    <cellStyle name="Comma 12 12 2 3 2" xfId="90" xr:uid="{00000000-0005-0000-0000-000055000000}"/>
    <cellStyle name="Comma 12 2" xfId="91" xr:uid="{00000000-0005-0000-0000-000056000000}"/>
    <cellStyle name="Comma 12 3" xfId="92" xr:uid="{00000000-0005-0000-0000-000057000000}"/>
    <cellStyle name="Comma 12 4" xfId="93" xr:uid="{00000000-0005-0000-0000-000058000000}"/>
    <cellStyle name="Comma 12 5" xfId="94" xr:uid="{00000000-0005-0000-0000-000059000000}"/>
    <cellStyle name="Comma 12 6" xfId="95" xr:uid="{00000000-0005-0000-0000-00005A000000}"/>
    <cellStyle name="Comma 12 6 2" xfId="96" xr:uid="{00000000-0005-0000-0000-00005B000000}"/>
    <cellStyle name="Comma 12 6 2 2" xfId="97" xr:uid="{00000000-0005-0000-0000-00005C000000}"/>
    <cellStyle name="Comma 12 6 2 3" xfId="98" xr:uid="{00000000-0005-0000-0000-00005D000000}"/>
    <cellStyle name="Comma 12 7" xfId="99" xr:uid="{00000000-0005-0000-0000-00005E000000}"/>
    <cellStyle name="Comma 12 8" xfId="100" xr:uid="{00000000-0005-0000-0000-00005F000000}"/>
    <cellStyle name="Comma 12 9" xfId="101" xr:uid="{00000000-0005-0000-0000-000060000000}"/>
    <cellStyle name="Comma 13" xfId="102" xr:uid="{00000000-0005-0000-0000-000061000000}"/>
    <cellStyle name="Comma 13 2" xfId="103" xr:uid="{00000000-0005-0000-0000-000062000000}"/>
    <cellStyle name="Comma 13 3" xfId="104" xr:uid="{00000000-0005-0000-0000-000063000000}"/>
    <cellStyle name="Comma 13 4" xfId="105" xr:uid="{00000000-0005-0000-0000-000064000000}"/>
    <cellStyle name="Comma 13 5" xfId="106" xr:uid="{00000000-0005-0000-0000-000065000000}"/>
    <cellStyle name="Comma 13 6" xfId="107" xr:uid="{00000000-0005-0000-0000-000066000000}"/>
    <cellStyle name="Comma 14" xfId="108" xr:uid="{00000000-0005-0000-0000-000067000000}"/>
    <cellStyle name="Comma 14 2" xfId="109" xr:uid="{00000000-0005-0000-0000-000068000000}"/>
    <cellStyle name="Comma 14 3" xfId="110" xr:uid="{00000000-0005-0000-0000-000069000000}"/>
    <cellStyle name="Comma 14 4" xfId="111" xr:uid="{00000000-0005-0000-0000-00006A000000}"/>
    <cellStyle name="Comma 14 5" xfId="112" xr:uid="{00000000-0005-0000-0000-00006B000000}"/>
    <cellStyle name="Comma 15" xfId="113" xr:uid="{00000000-0005-0000-0000-00006C000000}"/>
    <cellStyle name="Comma 15 2" xfId="114" xr:uid="{00000000-0005-0000-0000-00006D000000}"/>
    <cellStyle name="Comma 15 3" xfId="115" xr:uid="{00000000-0005-0000-0000-00006E000000}"/>
    <cellStyle name="Comma 15 4" xfId="116" xr:uid="{00000000-0005-0000-0000-00006F000000}"/>
    <cellStyle name="Comma 15 5" xfId="117" xr:uid="{00000000-0005-0000-0000-000070000000}"/>
    <cellStyle name="Comma 16" xfId="118" xr:uid="{00000000-0005-0000-0000-000071000000}"/>
    <cellStyle name="Comma 16 2" xfId="119" xr:uid="{00000000-0005-0000-0000-000072000000}"/>
    <cellStyle name="Comma 16 3" xfId="120" xr:uid="{00000000-0005-0000-0000-000073000000}"/>
    <cellStyle name="Comma 16 3 2" xfId="121" xr:uid="{00000000-0005-0000-0000-000074000000}"/>
    <cellStyle name="Comma 16 3 3" xfId="122" xr:uid="{00000000-0005-0000-0000-000075000000}"/>
    <cellStyle name="Comma 16 3 3 2" xfId="123" xr:uid="{00000000-0005-0000-0000-000076000000}"/>
    <cellStyle name="Comma 17" xfId="124" xr:uid="{00000000-0005-0000-0000-000077000000}"/>
    <cellStyle name="Comma 17 2" xfId="125" xr:uid="{00000000-0005-0000-0000-000078000000}"/>
    <cellStyle name="Comma 17 3" xfId="126" xr:uid="{00000000-0005-0000-0000-000079000000}"/>
    <cellStyle name="Comma 17 3 2" xfId="127" xr:uid="{00000000-0005-0000-0000-00007A000000}"/>
    <cellStyle name="Comma 18" xfId="128" xr:uid="{00000000-0005-0000-0000-00007B000000}"/>
    <cellStyle name="Comma 18 2" xfId="129" xr:uid="{00000000-0005-0000-0000-00007C000000}"/>
    <cellStyle name="Comma 18 3" xfId="130" xr:uid="{00000000-0005-0000-0000-00007D000000}"/>
    <cellStyle name="Comma 18 3 2" xfId="131" xr:uid="{00000000-0005-0000-0000-00007E000000}"/>
    <cellStyle name="Comma 19" xfId="132" xr:uid="{00000000-0005-0000-0000-00007F000000}"/>
    <cellStyle name="Comma 19 2" xfId="133" xr:uid="{00000000-0005-0000-0000-000080000000}"/>
    <cellStyle name="Comma 19 3" xfId="134" xr:uid="{00000000-0005-0000-0000-000081000000}"/>
    <cellStyle name="Comma 19 3 2" xfId="135" xr:uid="{00000000-0005-0000-0000-000082000000}"/>
    <cellStyle name="Comma 2" xfId="136" xr:uid="{00000000-0005-0000-0000-000083000000}"/>
    <cellStyle name="Comma 2 2" xfId="137" xr:uid="{00000000-0005-0000-0000-000084000000}"/>
    <cellStyle name="Comma 2 2 2" xfId="138" xr:uid="{00000000-0005-0000-0000-000085000000}"/>
    <cellStyle name="Comma 2 2 3" xfId="139" xr:uid="{00000000-0005-0000-0000-000086000000}"/>
    <cellStyle name="Comma 2 2 4" xfId="140" xr:uid="{00000000-0005-0000-0000-000087000000}"/>
    <cellStyle name="Comma 2 2 5" xfId="141" xr:uid="{00000000-0005-0000-0000-000088000000}"/>
    <cellStyle name="Comma 2 2 6" xfId="142" xr:uid="{00000000-0005-0000-0000-000089000000}"/>
    <cellStyle name="Comma 2 2 6 2" xfId="143" xr:uid="{00000000-0005-0000-0000-00008A000000}"/>
    <cellStyle name="Comma 2 2 7" xfId="144" xr:uid="{00000000-0005-0000-0000-00008B000000}"/>
    <cellStyle name="Comma 2 2 8" xfId="145" xr:uid="{00000000-0005-0000-0000-00008C000000}"/>
    <cellStyle name="Comma 2 2 9" xfId="146" xr:uid="{00000000-0005-0000-0000-00008D000000}"/>
    <cellStyle name="Comma 2 3" xfId="147" xr:uid="{00000000-0005-0000-0000-00008E000000}"/>
    <cellStyle name="Comma 2 3 2" xfId="148" xr:uid="{00000000-0005-0000-0000-00008F000000}"/>
    <cellStyle name="Comma 2 3 3" xfId="149" xr:uid="{00000000-0005-0000-0000-000090000000}"/>
    <cellStyle name="Comma 2 3 4" xfId="150" xr:uid="{00000000-0005-0000-0000-000091000000}"/>
    <cellStyle name="Comma 2 3 4 2" xfId="151" xr:uid="{00000000-0005-0000-0000-000092000000}"/>
    <cellStyle name="Comma 2 3 4 2 2" xfId="152" xr:uid="{00000000-0005-0000-0000-000093000000}"/>
    <cellStyle name="Comma 2 3 4 3" xfId="153" xr:uid="{00000000-0005-0000-0000-000094000000}"/>
    <cellStyle name="Comma 2 3 4 4" xfId="154" xr:uid="{00000000-0005-0000-0000-000095000000}"/>
    <cellStyle name="Comma 2 3 4 5" xfId="155" xr:uid="{00000000-0005-0000-0000-000096000000}"/>
    <cellStyle name="Comma 2 3 4 5 2" xfId="156" xr:uid="{00000000-0005-0000-0000-000097000000}"/>
    <cellStyle name="Comma 2 3 5" xfId="157" xr:uid="{00000000-0005-0000-0000-000098000000}"/>
    <cellStyle name="Comma 2 4" xfId="158" xr:uid="{00000000-0005-0000-0000-000099000000}"/>
    <cellStyle name="Comma 2 5" xfId="159" xr:uid="{00000000-0005-0000-0000-00009A000000}"/>
    <cellStyle name="Comma 20" xfId="160" xr:uid="{00000000-0005-0000-0000-00009B000000}"/>
    <cellStyle name="Comma 20 2" xfId="161" xr:uid="{00000000-0005-0000-0000-00009C000000}"/>
    <cellStyle name="Comma 20 3" xfId="162" xr:uid="{00000000-0005-0000-0000-00009D000000}"/>
    <cellStyle name="Comma 20 3 2" xfId="163" xr:uid="{00000000-0005-0000-0000-00009E000000}"/>
    <cellStyle name="Comma 21" xfId="164" xr:uid="{00000000-0005-0000-0000-00009F000000}"/>
    <cellStyle name="Comma 21 2" xfId="165" xr:uid="{00000000-0005-0000-0000-0000A0000000}"/>
    <cellStyle name="Comma 21 3" xfId="166" xr:uid="{00000000-0005-0000-0000-0000A1000000}"/>
    <cellStyle name="Comma 21 3 2" xfId="167" xr:uid="{00000000-0005-0000-0000-0000A2000000}"/>
    <cellStyle name="Comma 22" xfId="168" xr:uid="{00000000-0005-0000-0000-0000A3000000}"/>
    <cellStyle name="Comma 22 2" xfId="169" xr:uid="{00000000-0005-0000-0000-0000A4000000}"/>
    <cellStyle name="Comma 22 3" xfId="170" xr:uid="{00000000-0005-0000-0000-0000A5000000}"/>
    <cellStyle name="Comma 22 3 2" xfId="171" xr:uid="{00000000-0005-0000-0000-0000A6000000}"/>
    <cellStyle name="Comma 23" xfId="172" xr:uid="{00000000-0005-0000-0000-0000A7000000}"/>
    <cellStyle name="Comma 23 2" xfId="173" xr:uid="{00000000-0005-0000-0000-0000A8000000}"/>
    <cellStyle name="Comma 23 3" xfId="174" xr:uid="{00000000-0005-0000-0000-0000A9000000}"/>
    <cellStyle name="Comma 23 3 2" xfId="175" xr:uid="{00000000-0005-0000-0000-0000AA000000}"/>
    <cellStyle name="Comma 24" xfId="176" xr:uid="{00000000-0005-0000-0000-0000AB000000}"/>
    <cellStyle name="Comma 24 2" xfId="177" xr:uid="{00000000-0005-0000-0000-0000AC000000}"/>
    <cellStyle name="Comma 24 3" xfId="178" xr:uid="{00000000-0005-0000-0000-0000AD000000}"/>
    <cellStyle name="Comma 24 3 2" xfId="179" xr:uid="{00000000-0005-0000-0000-0000AE000000}"/>
    <cellStyle name="Comma 25" xfId="180" xr:uid="{00000000-0005-0000-0000-0000AF000000}"/>
    <cellStyle name="Comma 25 2" xfId="181" xr:uid="{00000000-0005-0000-0000-0000B0000000}"/>
    <cellStyle name="Comma 25 3" xfId="182" xr:uid="{00000000-0005-0000-0000-0000B1000000}"/>
    <cellStyle name="Comma 25 3 2" xfId="183" xr:uid="{00000000-0005-0000-0000-0000B2000000}"/>
    <cellStyle name="Comma 26" xfId="184" xr:uid="{00000000-0005-0000-0000-0000B3000000}"/>
    <cellStyle name="Comma 26 2" xfId="185" xr:uid="{00000000-0005-0000-0000-0000B4000000}"/>
    <cellStyle name="Comma 26 3" xfId="186" xr:uid="{00000000-0005-0000-0000-0000B5000000}"/>
    <cellStyle name="Comma 26 3 2" xfId="187" xr:uid="{00000000-0005-0000-0000-0000B6000000}"/>
    <cellStyle name="Comma 27" xfId="188" xr:uid="{00000000-0005-0000-0000-0000B7000000}"/>
    <cellStyle name="Comma 27 2" xfId="189" xr:uid="{00000000-0005-0000-0000-0000B8000000}"/>
    <cellStyle name="Comma 27 3" xfId="190" xr:uid="{00000000-0005-0000-0000-0000B9000000}"/>
    <cellStyle name="Comma 27 3 2" xfId="191" xr:uid="{00000000-0005-0000-0000-0000BA000000}"/>
    <cellStyle name="Comma 28" xfId="192" xr:uid="{00000000-0005-0000-0000-0000BB000000}"/>
    <cellStyle name="Comma 28 2" xfId="193" xr:uid="{00000000-0005-0000-0000-0000BC000000}"/>
    <cellStyle name="Comma 29" xfId="194" xr:uid="{00000000-0005-0000-0000-0000BD000000}"/>
    <cellStyle name="Comma 29 2" xfId="195" xr:uid="{00000000-0005-0000-0000-0000BE000000}"/>
    <cellStyle name="Comma 3" xfId="196" xr:uid="{00000000-0005-0000-0000-0000BF000000}"/>
    <cellStyle name="Comma 3 2" xfId="197" xr:uid="{00000000-0005-0000-0000-0000C0000000}"/>
    <cellStyle name="Comma 3 3" xfId="198" xr:uid="{00000000-0005-0000-0000-0000C1000000}"/>
    <cellStyle name="Comma 3 3 2" xfId="199" xr:uid="{00000000-0005-0000-0000-0000C2000000}"/>
    <cellStyle name="Comma 3 3 2 2" xfId="200" xr:uid="{00000000-0005-0000-0000-0000C3000000}"/>
    <cellStyle name="Comma 3 3 3" xfId="201" xr:uid="{00000000-0005-0000-0000-0000C4000000}"/>
    <cellStyle name="Comma 3 3 4" xfId="202" xr:uid="{00000000-0005-0000-0000-0000C5000000}"/>
    <cellStyle name="Comma 3 3 5" xfId="203" xr:uid="{00000000-0005-0000-0000-0000C6000000}"/>
    <cellStyle name="Comma 3 4" xfId="204" xr:uid="{00000000-0005-0000-0000-0000C7000000}"/>
    <cellStyle name="Comma 3 5" xfId="205" xr:uid="{00000000-0005-0000-0000-0000C8000000}"/>
    <cellStyle name="Comma 3 5 2" xfId="206" xr:uid="{00000000-0005-0000-0000-0000C9000000}"/>
    <cellStyle name="Comma 3 6" xfId="207" xr:uid="{00000000-0005-0000-0000-0000CA000000}"/>
    <cellStyle name="Comma 3 7" xfId="208" xr:uid="{00000000-0005-0000-0000-0000CB000000}"/>
    <cellStyle name="Comma 3 8" xfId="209" xr:uid="{00000000-0005-0000-0000-0000CC000000}"/>
    <cellStyle name="Comma 30" xfId="210" xr:uid="{00000000-0005-0000-0000-0000CD000000}"/>
    <cellStyle name="Comma 31" xfId="211" xr:uid="{00000000-0005-0000-0000-0000CE000000}"/>
    <cellStyle name="Comma 31 2" xfId="212" xr:uid="{00000000-0005-0000-0000-0000CF000000}"/>
    <cellStyle name="Comma 31 3" xfId="213" xr:uid="{00000000-0005-0000-0000-0000D0000000}"/>
    <cellStyle name="Comma 31 3 2" xfId="214" xr:uid="{00000000-0005-0000-0000-0000D1000000}"/>
    <cellStyle name="Comma 32" xfId="215" xr:uid="{00000000-0005-0000-0000-0000D2000000}"/>
    <cellStyle name="Comma 32 2" xfId="216" xr:uid="{00000000-0005-0000-0000-0000D3000000}"/>
    <cellStyle name="Comma 32 2 2" xfId="217" xr:uid="{00000000-0005-0000-0000-0000D4000000}"/>
    <cellStyle name="Comma 32 3" xfId="218" xr:uid="{00000000-0005-0000-0000-0000D5000000}"/>
    <cellStyle name="Comma 32 4" xfId="219" xr:uid="{00000000-0005-0000-0000-0000D6000000}"/>
    <cellStyle name="Comma 32 4 2" xfId="220" xr:uid="{00000000-0005-0000-0000-0000D7000000}"/>
    <cellStyle name="Comma 33" xfId="221" xr:uid="{00000000-0005-0000-0000-0000D8000000}"/>
    <cellStyle name="Comma 33 2" xfId="222" xr:uid="{00000000-0005-0000-0000-0000D9000000}"/>
    <cellStyle name="Comma 33 3" xfId="223" xr:uid="{00000000-0005-0000-0000-0000DA000000}"/>
    <cellStyle name="Comma 33 3 2" xfId="224" xr:uid="{00000000-0005-0000-0000-0000DB000000}"/>
    <cellStyle name="Comma 34" xfId="225" xr:uid="{00000000-0005-0000-0000-0000DC000000}"/>
    <cellStyle name="Comma 35" xfId="226" xr:uid="{00000000-0005-0000-0000-0000DD000000}"/>
    <cellStyle name="Comma 35 2" xfId="227" xr:uid="{00000000-0005-0000-0000-0000DE000000}"/>
    <cellStyle name="Comma 36" xfId="228" xr:uid="{00000000-0005-0000-0000-0000DF000000}"/>
    <cellStyle name="Comma 36 2" xfId="229" xr:uid="{00000000-0005-0000-0000-0000E0000000}"/>
    <cellStyle name="Comma 37" xfId="230" xr:uid="{00000000-0005-0000-0000-0000E1000000}"/>
    <cellStyle name="Comma 37 2" xfId="231" xr:uid="{00000000-0005-0000-0000-0000E2000000}"/>
    <cellStyle name="Comma 38" xfId="232" xr:uid="{00000000-0005-0000-0000-0000E3000000}"/>
    <cellStyle name="Comma 38 2" xfId="233" xr:uid="{00000000-0005-0000-0000-0000E4000000}"/>
    <cellStyle name="Comma 39" xfId="234" xr:uid="{00000000-0005-0000-0000-0000E5000000}"/>
    <cellStyle name="Comma 39 2" xfId="235" xr:uid="{00000000-0005-0000-0000-0000E6000000}"/>
    <cellStyle name="Comma 39 3" xfId="236" xr:uid="{00000000-0005-0000-0000-0000E7000000}"/>
    <cellStyle name="Comma 4" xfId="237" xr:uid="{00000000-0005-0000-0000-0000E8000000}"/>
    <cellStyle name="Comma 4 2" xfId="238" xr:uid="{00000000-0005-0000-0000-0000E9000000}"/>
    <cellStyle name="Comma 4 3" xfId="239" xr:uid="{00000000-0005-0000-0000-0000EA000000}"/>
    <cellStyle name="Comma 4 4" xfId="240" xr:uid="{00000000-0005-0000-0000-0000EB000000}"/>
    <cellStyle name="Comma 4 5" xfId="241" xr:uid="{00000000-0005-0000-0000-0000EC000000}"/>
    <cellStyle name="Comma 40" xfId="242" xr:uid="{00000000-0005-0000-0000-0000ED000000}"/>
    <cellStyle name="Comma 40 2" xfId="243" xr:uid="{00000000-0005-0000-0000-0000EE000000}"/>
    <cellStyle name="Comma 41" xfId="244" xr:uid="{00000000-0005-0000-0000-0000EF000000}"/>
    <cellStyle name="Comma 41 2" xfId="245" xr:uid="{00000000-0005-0000-0000-0000F0000000}"/>
    <cellStyle name="Comma 42" xfId="246" xr:uid="{00000000-0005-0000-0000-0000F1000000}"/>
    <cellStyle name="Comma 43" xfId="247" xr:uid="{00000000-0005-0000-0000-0000F2000000}"/>
    <cellStyle name="Comma 43 2" xfId="248" xr:uid="{00000000-0005-0000-0000-0000F3000000}"/>
    <cellStyle name="Comma 44" xfId="32" xr:uid="{00000000-0005-0000-0000-0000F4000000}"/>
    <cellStyle name="Comma 5" xfId="249" xr:uid="{00000000-0005-0000-0000-0000F5000000}"/>
    <cellStyle name="Comma 5 2" xfId="250" xr:uid="{00000000-0005-0000-0000-0000F6000000}"/>
    <cellStyle name="Comma 5 3" xfId="251" xr:uid="{00000000-0005-0000-0000-0000F7000000}"/>
    <cellStyle name="Comma 5 4" xfId="252" xr:uid="{00000000-0005-0000-0000-0000F8000000}"/>
    <cellStyle name="Comma 5 5" xfId="253" xr:uid="{00000000-0005-0000-0000-0000F9000000}"/>
    <cellStyle name="Comma 5 6" xfId="254" xr:uid="{00000000-0005-0000-0000-0000FA000000}"/>
    <cellStyle name="Comma 6" xfId="255" xr:uid="{00000000-0005-0000-0000-0000FB000000}"/>
    <cellStyle name="Comma 6 2" xfId="256" xr:uid="{00000000-0005-0000-0000-0000FC000000}"/>
    <cellStyle name="Comma 6 3" xfId="257" xr:uid="{00000000-0005-0000-0000-0000FD000000}"/>
    <cellStyle name="Comma 6 4" xfId="258" xr:uid="{00000000-0005-0000-0000-0000FE000000}"/>
    <cellStyle name="Comma 6 4 2" xfId="259" xr:uid="{00000000-0005-0000-0000-0000FF000000}"/>
    <cellStyle name="Comma 6 4 2 2" xfId="260" xr:uid="{00000000-0005-0000-0000-000000010000}"/>
    <cellStyle name="Comma 6 4 3" xfId="261" xr:uid="{00000000-0005-0000-0000-000001010000}"/>
    <cellStyle name="Comma 6 4 4" xfId="262" xr:uid="{00000000-0005-0000-0000-000002010000}"/>
    <cellStyle name="Comma 6 4 5" xfId="263" xr:uid="{00000000-0005-0000-0000-000003010000}"/>
    <cellStyle name="Comma 6 4 5 2" xfId="264" xr:uid="{00000000-0005-0000-0000-000004010000}"/>
    <cellStyle name="Comma 6 5" xfId="265" xr:uid="{00000000-0005-0000-0000-000005010000}"/>
    <cellStyle name="Comma 7" xfId="266" xr:uid="{00000000-0005-0000-0000-000006010000}"/>
    <cellStyle name="Comma 7 2" xfId="267" xr:uid="{00000000-0005-0000-0000-000007010000}"/>
    <cellStyle name="Comma 7 2 2" xfId="268" xr:uid="{00000000-0005-0000-0000-000008010000}"/>
    <cellStyle name="Comma 7 2 2 2" xfId="269" xr:uid="{00000000-0005-0000-0000-000009010000}"/>
    <cellStyle name="Comma 7 2 2 2 2" xfId="270" xr:uid="{00000000-0005-0000-0000-00000A010000}"/>
    <cellStyle name="Comma 7 2 2 3" xfId="271" xr:uid="{00000000-0005-0000-0000-00000B010000}"/>
    <cellStyle name="Comma 7 2 2 3 2" xfId="272" xr:uid="{00000000-0005-0000-0000-00000C010000}"/>
    <cellStyle name="Comma 7 2 2 3 2 2" xfId="273" xr:uid="{00000000-0005-0000-0000-00000D010000}"/>
    <cellStyle name="Comma 7 2 2 3 3" xfId="274" xr:uid="{00000000-0005-0000-0000-00000E010000}"/>
    <cellStyle name="Comma 7 2 2 4" xfId="275" xr:uid="{00000000-0005-0000-0000-00000F010000}"/>
    <cellStyle name="Comma 7 2 3" xfId="276" xr:uid="{00000000-0005-0000-0000-000010010000}"/>
    <cellStyle name="Comma 7 3" xfId="277" xr:uid="{00000000-0005-0000-0000-000011010000}"/>
    <cellStyle name="Comma 7 3 2" xfId="278" xr:uid="{00000000-0005-0000-0000-000012010000}"/>
    <cellStyle name="Comma 7 3 2 2" xfId="279" xr:uid="{00000000-0005-0000-0000-000013010000}"/>
    <cellStyle name="Comma 7 3 3" xfId="280" xr:uid="{00000000-0005-0000-0000-000014010000}"/>
    <cellStyle name="Comma 7 3 3 2" xfId="281" xr:uid="{00000000-0005-0000-0000-000015010000}"/>
    <cellStyle name="Comma 7 3 3 2 2" xfId="282" xr:uid="{00000000-0005-0000-0000-000016010000}"/>
    <cellStyle name="Comma 7 3 3 3" xfId="283" xr:uid="{00000000-0005-0000-0000-000017010000}"/>
    <cellStyle name="Comma 7 3 4" xfId="284" xr:uid="{00000000-0005-0000-0000-000018010000}"/>
    <cellStyle name="Comma 7 4" xfId="285" xr:uid="{00000000-0005-0000-0000-000019010000}"/>
    <cellStyle name="Comma 7 4 2" xfId="286" xr:uid="{00000000-0005-0000-0000-00001A010000}"/>
    <cellStyle name="Comma 7 5" xfId="287" xr:uid="{00000000-0005-0000-0000-00001B010000}"/>
    <cellStyle name="Comma 7 5 2" xfId="288" xr:uid="{00000000-0005-0000-0000-00001C010000}"/>
    <cellStyle name="Comma 7 5 2 2" xfId="289" xr:uid="{00000000-0005-0000-0000-00001D010000}"/>
    <cellStyle name="Comma 7 5 3" xfId="290" xr:uid="{00000000-0005-0000-0000-00001E010000}"/>
    <cellStyle name="Comma 7 6" xfId="291" xr:uid="{00000000-0005-0000-0000-00001F010000}"/>
    <cellStyle name="Comma 8" xfId="292" xr:uid="{00000000-0005-0000-0000-000020010000}"/>
    <cellStyle name="Comma 8 2" xfId="293" xr:uid="{00000000-0005-0000-0000-000021010000}"/>
    <cellStyle name="Comma 8 2 2" xfId="294" xr:uid="{00000000-0005-0000-0000-000022010000}"/>
    <cellStyle name="Comma 8 2 3" xfId="295" xr:uid="{00000000-0005-0000-0000-000023010000}"/>
    <cellStyle name="Comma 8 2 4" xfId="296" xr:uid="{00000000-0005-0000-0000-000024010000}"/>
    <cellStyle name="Comma 8 2 4 10" xfId="297" xr:uid="{00000000-0005-0000-0000-000025010000}"/>
    <cellStyle name="Comma 8 2 4 11" xfId="298" xr:uid="{00000000-0005-0000-0000-000026010000}"/>
    <cellStyle name="Comma 8 2 4 11 2" xfId="299" xr:uid="{00000000-0005-0000-0000-000027010000}"/>
    <cellStyle name="Comma 8 2 4 11 2 2" xfId="300" xr:uid="{00000000-0005-0000-0000-000028010000}"/>
    <cellStyle name="Comma 8 2 4 11 2 3" xfId="301" xr:uid="{00000000-0005-0000-0000-000029010000}"/>
    <cellStyle name="Comma 8 2 4 11 2 3 2" xfId="302" xr:uid="{00000000-0005-0000-0000-00002A010000}"/>
    <cellStyle name="Comma 8 2 4 2" xfId="303" xr:uid="{00000000-0005-0000-0000-00002B010000}"/>
    <cellStyle name="Comma 8 2 4 3" xfId="304" xr:uid="{00000000-0005-0000-0000-00002C010000}"/>
    <cellStyle name="Comma 8 2 4 4" xfId="305" xr:uid="{00000000-0005-0000-0000-00002D010000}"/>
    <cellStyle name="Comma 8 2 4 5" xfId="306" xr:uid="{00000000-0005-0000-0000-00002E010000}"/>
    <cellStyle name="Comma 8 2 4 5 2" xfId="307" xr:uid="{00000000-0005-0000-0000-00002F010000}"/>
    <cellStyle name="Comma 8 2 4 5 2 2" xfId="308" xr:uid="{00000000-0005-0000-0000-000030010000}"/>
    <cellStyle name="Comma 8 2 4 5 2 3" xfId="309" xr:uid="{00000000-0005-0000-0000-000031010000}"/>
    <cellStyle name="Comma 8 2 4 6" xfId="310" xr:uid="{00000000-0005-0000-0000-000032010000}"/>
    <cellStyle name="Comma 8 2 4 7" xfId="311" xr:uid="{00000000-0005-0000-0000-000033010000}"/>
    <cellStyle name="Comma 8 2 4 8" xfId="312" xr:uid="{00000000-0005-0000-0000-000034010000}"/>
    <cellStyle name="Comma 8 2 4 9" xfId="313" xr:uid="{00000000-0005-0000-0000-000035010000}"/>
    <cellStyle name="Comma 8 2 4 9 2" xfId="314" xr:uid="{00000000-0005-0000-0000-000036010000}"/>
    <cellStyle name="Comma 8 2 4 9 2 2" xfId="315" xr:uid="{00000000-0005-0000-0000-000037010000}"/>
    <cellStyle name="Comma 8 2 4 9 2 3" xfId="316" xr:uid="{00000000-0005-0000-0000-000038010000}"/>
    <cellStyle name="Comma 8 2 4 9 2 3 2" xfId="317" xr:uid="{00000000-0005-0000-0000-000039010000}"/>
    <cellStyle name="Comma 8 2 5" xfId="318" xr:uid="{00000000-0005-0000-0000-00003A010000}"/>
    <cellStyle name="Comma 8 2 5 2" xfId="319" xr:uid="{00000000-0005-0000-0000-00003B010000}"/>
    <cellStyle name="Comma 8 2 5 3" xfId="320" xr:uid="{00000000-0005-0000-0000-00003C010000}"/>
    <cellStyle name="Comma 8 2 5 4" xfId="321" xr:uid="{00000000-0005-0000-0000-00003D010000}"/>
    <cellStyle name="Comma 8 2 6" xfId="322" xr:uid="{00000000-0005-0000-0000-00003E010000}"/>
    <cellStyle name="Comma 8 2 6 2" xfId="323" xr:uid="{00000000-0005-0000-0000-00003F010000}"/>
    <cellStyle name="Comma 8 2 6 2 2" xfId="324" xr:uid="{00000000-0005-0000-0000-000040010000}"/>
    <cellStyle name="Comma 8 2 6 2 3" xfId="325" xr:uid="{00000000-0005-0000-0000-000041010000}"/>
    <cellStyle name="Comma 8 2 6 2 3 2" xfId="326" xr:uid="{00000000-0005-0000-0000-000042010000}"/>
    <cellStyle name="Comma 8 2 6 3" xfId="327" xr:uid="{00000000-0005-0000-0000-000043010000}"/>
    <cellStyle name="Comma 8 2 7" xfId="328" xr:uid="{00000000-0005-0000-0000-000044010000}"/>
    <cellStyle name="Comma 8 2 7 2" xfId="329" xr:uid="{00000000-0005-0000-0000-000045010000}"/>
    <cellStyle name="Comma 8 2 7 3" xfId="330" xr:uid="{00000000-0005-0000-0000-000046010000}"/>
    <cellStyle name="Comma 8 2 7 3 2" xfId="331" xr:uid="{00000000-0005-0000-0000-000047010000}"/>
    <cellStyle name="Comma 8 2 8" xfId="332" xr:uid="{00000000-0005-0000-0000-000048010000}"/>
    <cellStyle name="Comma 8 2 9" xfId="333" xr:uid="{00000000-0005-0000-0000-000049010000}"/>
    <cellStyle name="Comma 8 2 9 2" xfId="334" xr:uid="{00000000-0005-0000-0000-00004A010000}"/>
    <cellStyle name="Comma 8 3" xfId="335" xr:uid="{00000000-0005-0000-0000-00004B010000}"/>
    <cellStyle name="Comma 8 4" xfId="336" xr:uid="{00000000-0005-0000-0000-00004C010000}"/>
    <cellStyle name="Comma 8 5" xfId="337" xr:uid="{00000000-0005-0000-0000-00004D010000}"/>
    <cellStyle name="Comma 8 5 2" xfId="338" xr:uid="{00000000-0005-0000-0000-00004E010000}"/>
    <cellStyle name="Comma 8 6" xfId="339" xr:uid="{00000000-0005-0000-0000-00004F010000}"/>
    <cellStyle name="Comma 8 6 2" xfId="340" xr:uid="{00000000-0005-0000-0000-000050010000}"/>
    <cellStyle name="Comma 9" xfId="341" xr:uid="{00000000-0005-0000-0000-000051010000}"/>
    <cellStyle name="Comma 9 2" xfId="342" xr:uid="{00000000-0005-0000-0000-000052010000}"/>
    <cellStyle name="Comma 9 2 2" xfId="343" xr:uid="{00000000-0005-0000-0000-000053010000}"/>
    <cellStyle name="Comma 9 2 3" xfId="344" xr:uid="{00000000-0005-0000-0000-000054010000}"/>
    <cellStyle name="Comma 9 2 3 2" xfId="345" xr:uid="{00000000-0005-0000-0000-000055010000}"/>
    <cellStyle name="Comma 9 2 3 3" xfId="346" xr:uid="{00000000-0005-0000-0000-000056010000}"/>
    <cellStyle name="Comma 9 2 3 4" xfId="347" xr:uid="{00000000-0005-0000-0000-000057010000}"/>
    <cellStyle name="Comma 9 2 4" xfId="348" xr:uid="{00000000-0005-0000-0000-000058010000}"/>
    <cellStyle name="Comma 9 2 4 2" xfId="349" xr:uid="{00000000-0005-0000-0000-000059010000}"/>
    <cellStyle name="Comma 9 2 4 2 2" xfId="350" xr:uid="{00000000-0005-0000-0000-00005A010000}"/>
    <cellStyle name="Comma 9 2 4 2 3" xfId="351" xr:uid="{00000000-0005-0000-0000-00005B010000}"/>
    <cellStyle name="Comma 9 2 4 2 3 2" xfId="352" xr:uid="{00000000-0005-0000-0000-00005C010000}"/>
    <cellStyle name="Comma 9 2 4 3" xfId="353" xr:uid="{00000000-0005-0000-0000-00005D010000}"/>
    <cellStyle name="Comma 9 2 5" xfId="354" xr:uid="{00000000-0005-0000-0000-00005E010000}"/>
    <cellStyle name="Comma 9 2 5 2" xfId="355" xr:uid="{00000000-0005-0000-0000-00005F010000}"/>
    <cellStyle name="Comma 9 2 5 3" xfId="356" xr:uid="{00000000-0005-0000-0000-000060010000}"/>
    <cellStyle name="Comma 9 2 5 3 2" xfId="357" xr:uid="{00000000-0005-0000-0000-000061010000}"/>
    <cellStyle name="Comma 9 2 6" xfId="358" xr:uid="{00000000-0005-0000-0000-000062010000}"/>
    <cellStyle name="Comma 9 2 7" xfId="359" xr:uid="{00000000-0005-0000-0000-000063010000}"/>
    <cellStyle name="Comma 9 2 7 2" xfId="360" xr:uid="{00000000-0005-0000-0000-000064010000}"/>
    <cellStyle name="Comma 9 3" xfId="361" xr:uid="{00000000-0005-0000-0000-000065010000}"/>
    <cellStyle name="Comma 9 4" xfId="362" xr:uid="{00000000-0005-0000-0000-000066010000}"/>
    <cellStyle name="Comma 9 5" xfId="363" xr:uid="{00000000-0005-0000-0000-000067010000}"/>
    <cellStyle name="Comma 9 6" xfId="364" xr:uid="{00000000-0005-0000-0000-000068010000}"/>
    <cellStyle name="Comma 9 6 10" xfId="365" xr:uid="{00000000-0005-0000-0000-000069010000}"/>
    <cellStyle name="Comma 9 6 11" xfId="366" xr:uid="{00000000-0005-0000-0000-00006A010000}"/>
    <cellStyle name="Comma 9 6 11 2" xfId="367" xr:uid="{00000000-0005-0000-0000-00006B010000}"/>
    <cellStyle name="Comma 9 6 11 2 2" xfId="368" xr:uid="{00000000-0005-0000-0000-00006C010000}"/>
    <cellStyle name="Comma 9 6 11 2 3" xfId="369" xr:uid="{00000000-0005-0000-0000-00006D010000}"/>
    <cellStyle name="Comma 9 6 11 2 3 2" xfId="370" xr:uid="{00000000-0005-0000-0000-00006E010000}"/>
    <cellStyle name="Comma 9 6 2" xfId="371" xr:uid="{00000000-0005-0000-0000-00006F010000}"/>
    <cellStyle name="Comma 9 6 3" xfId="372" xr:uid="{00000000-0005-0000-0000-000070010000}"/>
    <cellStyle name="Comma 9 6 4" xfId="373" xr:uid="{00000000-0005-0000-0000-000071010000}"/>
    <cellStyle name="Comma 9 6 5" xfId="374" xr:uid="{00000000-0005-0000-0000-000072010000}"/>
    <cellStyle name="Comma 9 6 5 2" xfId="375" xr:uid="{00000000-0005-0000-0000-000073010000}"/>
    <cellStyle name="Comma 9 6 5 2 2" xfId="376" xr:uid="{00000000-0005-0000-0000-000074010000}"/>
    <cellStyle name="Comma 9 6 5 2 3" xfId="377" xr:uid="{00000000-0005-0000-0000-000075010000}"/>
    <cellStyle name="Comma 9 6 6" xfId="378" xr:uid="{00000000-0005-0000-0000-000076010000}"/>
    <cellStyle name="Comma 9 6 7" xfId="379" xr:uid="{00000000-0005-0000-0000-000077010000}"/>
    <cellStyle name="Comma 9 6 8" xfId="380" xr:uid="{00000000-0005-0000-0000-000078010000}"/>
    <cellStyle name="Comma 9 6 9" xfId="381" xr:uid="{00000000-0005-0000-0000-000079010000}"/>
    <cellStyle name="Comma 9 6 9 2" xfId="382" xr:uid="{00000000-0005-0000-0000-00007A010000}"/>
    <cellStyle name="Comma 9 6 9 2 2" xfId="383" xr:uid="{00000000-0005-0000-0000-00007B010000}"/>
    <cellStyle name="Comma 9 6 9 2 3" xfId="384" xr:uid="{00000000-0005-0000-0000-00007C010000}"/>
    <cellStyle name="Comma 9 6 9 2 3 2" xfId="385" xr:uid="{00000000-0005-0000-0000-00007D010000}"/>
    <cellStyle name="Currency" xfId="2" builtinId="4"/>
    <cellStyle name="Currency 10" xfId="387" xr:uid="{00000000-0005-0000-0000-00007F010000}"/>
    <cellStyle name="Currency 11" xfId="388" xr:uid="{00000000-0005-0000-0000-000080010000}"/>
    <cellStyle name="Currency 12" xfId="389" xr:uid="{00000000-0005-0000-0000-000081010000}"/>
    <cellStyle name="Currency 13" xfId="386" xr:uid="{00000000-0005-0000-0000-000082010000}"/>
    <cellStyle name="Currency 2" xfId="390" xr:uid="{00000000-0005-0000-0000-000083010000}"/>
    <cellStyle name="Currency 2 2" xfId="391" xr:uid="{00000000-0005-0000-0000-000084010000}"/>
    <cellStyle name="Currency 3" xfId="392" xr:uid="{00000000-0005-0000-0000-000085010000}"/>
    <cellStyle name="Currency 3 2" xfId="393" xr:uid="{00000000-0005-0000-0000-000086010000}"/>
    <cellStyle name="Currency 3 2 2" xfId="394" xr:uid="{00000000-0005-0000-0000-000087010000}"/>
    <cellStyle name="Currency 3 3" xfId="395" xr:uid="{00000000-0005-0000-0000-000088010000}"/>
    <cellStyle name="Currency 3 4" xfId="396" xr:uid="{00000000-0005-0000-0000-000089010000}"/>
    <cellStyle name="Currency 3 5" xfId="397" xr:uid="{00000000-0005-0000-0000-00008A010000}"/>
    <cellStyle name="Currency 4" xfId="398" xr:uid="{00000000-0005-0000-0000-00008B010000}"/>
    <cellStyle name="Currency 4 2" xfId="399" xr:uid="{00000000-0005-0000-0000-00008C010000}"/>
    <cellStyle name="Currency 4 3" xfId="400" xr:uid="{00000000-0005-0000-0000-00008D010000}"/>
    <cellStyle name="Currency 4 3 2" xfId="401" xr:uid="{00000000-0005-0000-0000-00008E010000}"/>
    <cellStyle name="Currency 5" xfId="402" xr:uid="{00000000-0005-0000-0000-00008F010000}"/>
    <cellStyle name="Currency 5 2" xfId="403" xr:uid="{00000000-0005-0000-0000-000090010000}"/>
    <cellStyle name="Currency 5 3" xfId="404" xr:uid="{00000000-0005-0000-0000-000091010000}"/>
    <cellStyle name="Currency 5 3 2" xfId="405" xr:uid="{00000000-0005-0000-0000-000092010000}"/>
    <cellStyle name="Currency 6" xfId="406" xr:uid="{00000000-0005-0000-0000-000093010000}"/>
    <cellStyle name="Currency 7" xfId="407" xr:uid="{00000000-0005-0000-0000-000094010000}"/>
    <cellStyle name="Currency 7 2" xfId="408" xr:uid="{00000000-0005-0000-0000-000095010000}"/>
    <cellStyle name="Currency 8" xfId="409" xr:uid="{00000000-0005-0000-0000-000096010000}"/>
    <cellStyle name="Currency 8 2" xfId="410" xr:uid="{00000000-0005-0000-0000-000097010000}"/>
    <cellStyle name="Currency 8 3" xfId="411" xr:uid="{00000000-0005-0000-0000-000098010000}"/>
    <cellStyle name="Currency 9" xfId="412" xr:uid="{00000000-0005-0000-0000-000099010000}"/>
    <cellStyle name="Currency 9 2" xfId="413" xr:uid="{00000000-0005-0000-0000-00009A010000}"/>
    <cellStyle name="Explanatory Text 2" xfId="414" xr:uid="{00000000-0005-0000-0000-00009B010000}"/>
    <cellStyle name="Good 2" xfId="415" xr:uid="{00000000-0005-0000-0000-00009C010000}"/>
    <cellStyle name="Heading 1 2" xfId="416" xr:uid="{00000000-0005-0000-0000-00009D010000}"/>
    <cellStyle name="Heading 2 2" xfId="417" xr:uid="{00000000-0005-0000-0000-00009E010000}"/>
    <cellStyle name="Heading 3 2" xfId="418" xr:uid="{00000000-0005-0000-0000-00009F010000}"/>
    <cellStyle name="Heading 4 2" xfId="419" xr:uid="{00000000-0005-0000-0000-0000A0010000}"/>
    <cellStyle name="Input 2" xfId="420" xr:uid="{00000000-0005-0000-0000-0000A1010000}"/>
    <cellStyle name="Linked Cell 2" xfId="421" xr:uid="{00000000-0005-0000-0000-0000A2010000}"/>
    <cellStyle name="Neutral 2" xfId="422" xr:uid="{00000000-0005-0000-0000-0000A3010000}"/>
    <cellStyle name="Normal" xfId="0" builtinId="0"/>
    <cellStyle name="Normal 10" xfId="423" xr:uid="{00000000-0005-0000-0000-0000A5010000}"/>
    <cellStyle name="Normal 10 2" xfId="424" xr:uid="{00000000-0005-0000-0000-0000A6010000}"/>
    <cellStyle name="Normal 105" xfId="425" xr:uid="{00000000-0005-0000-0000-0000A7010000}"/>
    <cellStyle name="Normal 11" xfId="426" xr:uid="{00000000-0005-0000-0000-0000A8010000}"/>
    <cellStyle name="Normal 11 2" xfId="427" xr:uid="{00000000-0005-0000-0000-0000A9010000}"/>
    <cellStyle name="Normal 111" xfId="428" xr:uid="{00000000-0005-0000-0000-0000AA010000}"/>
    <cellStyle name="Normal 12" xfId="429" xr:uid="{00000000-0005-0000-0000-0000AB010000}"/>
    <cellStyle name="Normal 12 2" xfId="430" xr:uid="{00000000-0005-0000-0000-0000AC010000}"/>
    <cellStyle name="Normal 121" xfId="431" xr:uid="{00000000-0005-0000-0000-0000AD010000}"/>
    <cellStyle name="Normal 13" xfId="432" xr:uid="{00000000-0005-0000-0000-0000AE010000}"/>
    <cellStyle name="Normal 13 2" xfId="433" xr:uid="{00000000-0005-0000-0000-0000AF010000}"/>
    <cellStyle name="Normal 14" xfId="434" xr:uid="{00000000-0005-0000-0000-0000B0010000}"/>
    <cellStyle name="Normal 14 2" xfId="435" xr:uid="{00000000-0005-0000-0000-0000B1010000}"/>
    <cellStyle name="Normal 15" xfId="436" xr:uid="{00000000-0005-0000-0000-0000B2010000}"/>
    <cellStyle name="Normal 15 2" xfId="437" xr:uid="{00000000-0005-0000-0000-0000B3010000}"/>
    <cellStyle name="Normal 15 2 2" xfId="438" xr:uid="{00000000-0005-0000-0000-0000B4010000}"/>
    <cellStyle name="Normal 15 3" xfId="439" xr:uid="{00000000-0005-0000-0000-0000B5010000}"/>
    <cellStyle name="Normal 16" xfId="440" xr:uid="{00000000-0005-0000-0000-0000B6010000}"/>
    <cellStyle name="Normal 17" xfId="441" xr:uid="{00000000-0005-0000-0000-0000B7010000}"/>
    <cellStyle name="Normal 18" xfId="442" xr:uid="{00000000-0005-0000-0000-0000B8010000}"/>
    <cellStyle name="Normal 19" xfId="443" xr:uid="{00000000-0005-0000-0000-0000B9010000}"/>
    <cellStyle name="Normal 19 2" xfId="444" xr:uid="{00000000-0005-0000-0000-0000BA010000}"/>
    <cellStyle name="Normal 19 2 2" xfId="445" xr:uid="{00000000-0005-0000-0000-0000BB010000}"/>
    <cellStyle name="Normal 19 3" xfId="446" xr:uid="{00000000-0005-0000-0000-0000BC010000}"/>
    <cellStyle name="Normal 2" xfId="447" xr:uid="{00000000-0005-0000-0000-0000BD010000}"/>
    <cellStyle name="Normal 2 2" xfId="448" xr:uid="{00000000-0005-0000-0000-0000BE010000}"/>
    <cellStyle name="Normal 2 2 2" xfId="449" xr:uid="{00000000-0005-0000-0000-0000BF010000}"/>
    <cellStyle name="Normal 2 2 3" xfId="450" xr:uid="{00000000-0005-0000-0000-0000C0010000}"/>
    <cellStyle name="Normal 2 2 4" xfId="451" xr:uid="{00000000-0005-0000-0000-0000C1010000}"/>
    <cellStyle name="Normal 2 2 4 2" xfId="452" xr:uid="{00000000-0005-0000-0000-0000C2010000}"/>
    <cellStyle name="Normal 2 2 4 2 2" xfId="453" xr:uid="{00000000-0005-0000-0000-0000C3010000}"/>
    <cellStyle name="Normal 2 2 4 3" xfId="454" xr:uid="{00000000-0005-0000-0000-0000C4010000}"/>
    <cellStyle name="Normal 2 2 4 4" xfId="455" xr:uid="{00000000-0005-0000-0000-0000C5010000}"/>
    <cellStyle name="Normal 2 2 4 5" xfId="456" xr:uid="{00000000-0005-0000-0000-0000C6010000}"/>
    <cellStyle name="Normal 2 2 4 5 2" xfId="457" xr:uid="{00000000-0005-0000-0000-0000C7010000}"/>
    <cellStyle name="Normal 2 2 5" xfId="458" xr:uid="{00000000-0005-0000-0000-0000C8010000}"/>
    <cellStyle name="Normal 2 2 6" xfId="459" xr:uid="{00000000-0005-0000-0000-0000C9010000}"/>
    <cellStyle name="Normal 2 2 6 2" xfId="460" xr:uid="{00000000-0005-0000-0000-0000CA010000}"/>
    <cellStyle name="Normal 2 2 6 2 2" xfId="461" xr:uid="{00000000-0005-0000-0000-0000CB010000}"/>
    <cellStyle name="Normal 2 2 6 3" xfId="462" xr:uid="{00000000-0005-0000-0000-0000CC010000}"/>
    <cellStyle name="Normal 2 3" xfId="463" xr:uid="{00000000-0005-0000-0000-0000CD010000}"/>
    <cellStyle name="Normal 2 3 2" xfId="464" xr:uid="{00000000-0005-0000-0000-0000CE010000}"/>
    <cellStyle name="Normal 2 3 2 2" xfId="465" xr:uid="{00000000-0005-0000-0000-0000CF010000}"/>
    <cellStyle name="Normal 2 3 3" xfId="466" xr:uid="{00000000-0005-0000-0000-0000D0010000}"/>
    <cellStyle name="Normal 2 4" xfId="467" xr:uid="{00000000-0005-0000-0000-0000D1010000}"/>
    <cellStyle name="Normal 2 5" xfId="468" xr:uid="{00000000-0005-0000-0000-0000D2010000}"/>
    <cellStyle name="Normal 20" xfId="469" xr:uid="{00000000-0005-0000-0000-0000D3010000}"/>
    <cellStyle name="Normal 21" xfId="4" xr:uid="{00000000-0005-0000-0000-0000D4010000}"/>
    <cellStyle name="Normal 3" xfId="470" xr:uid="{00000000-0005-0000-0000-0000D5010000}"/>
    <cellStyle name="Normal 3 2" xfId="471" xr:uid="{00000000-0005-0000-0000-0000D6010000}"/>
    <cellStyle name="Normal 3 2 2" xfId="472" xr:uid="{00000000-0005-0000-0000-0000D7010000}"/>
    <cellStyle name="Normal 3 3" xfId="473" xr:uid="{00000000-0005-0000-0000-0000D8010000}"/>
    <cellStyle name="Normal 3 3 2" xfId="474" xr:uid="{00000000-0005-0000-0000-0000D9010000}"/>
    <cellStyle name="Normal 3 4" xfId="475" xr:uid="{00000000-0005-0000-0000-0000DA010000}"/>
    <cellStyle name="Normal 3 4 2" xfId="476" xr:uid="{00000000-0005-0000-0000-0000DB010000}"/>
    <cellStyle name="Normal 3 4 2 2" xfId="477" xr:uid="{00000000-0005-0000-0000-0000DC010000}"/>
    <cellStyle name="Normal 3 4 3" xfId="478" xr:uid="{00000000-0005-0000-0000-0000DD010000}"/>
    <cellStyle name="Normal 3 5" xfId="479" xr:uid="{00000000-0005-0000-0000-0000DE010000}"/>
    <cellStyle name="Normal 4" xfId="480" xr:uid="{00000000-0005-0000-0000-0000DF010000}"/>
    <cellStyle name="Normal 4 2" xfId="481" xr:uid="{00000000-0005-0000-0000-0000E0010000}"/>
    <cellStyle name="Normal 4 3" xfId="482" xr:uid="{00000000-0005-0000-0000-0000E1010000}"/>
    <cellStyle name="Normal 4 3 2" xfId="483" xr:uid="{00000000-0005-0000-0000-0000E2010000}"/>
    <cellStyle name="Normal 4 3 2 2" xfId="484" xr:uid="{00000000-0005-0000-0000-0000E3010000}"/>
    <cellStyle name="Normal 4 3 2 2 2" xfId="485" xr:uid="{00000000-0005-0000-0000-0000E4010000}"/>
    <cellStyle name="Normal 4 3 2 3" xfId="486" xr:uid="{00000000-0005-0000-0000-0000E5010000}"/>
    <cellStyle name="Normal 4 3 3" xfId="487" xr:uid="{00000000-0005-0000-0000-0000E6010000}"/>
    <cellStyle name="Normal 4 4" xfId="488" xr:uid="{00000000-0005-0000-0000-0000E7010000}"/>
    <cellStyle name="Normal 4 4 2" xfId="489" xr:uid="{00000000-0005-0000-0000-0000E8010000}"/>
    <cellStyle name="Normal 4 4 3" xfId="490" xr:uid="{00000000-0005-0000-0000-0000E9010000}"/>
    <cellStyle name="Normal 4 4 4" xfId="491" xr:uid="{00000000-0005-0000-0000-0000EA010000}"/>
    <cellStyle name="Normal 4 5" xfId="492" xr:uid="{00000000-0005-0000-0000-0000EB010000}"/>
    <cellStyle name="Normal 5" xfId="493" xr:uid="{00000000-0005-0000-0000-0000EC010000}"/>
    <cellStyle name="Normal 5 2" xfId="494" xr:uid="{00000000-0005-0000-0000-0000ED010000}"/>
    <cellStyle name="Normal 5 2 2" xfId="495" xr:uid="{00000000-0005-0000-0000-0000EE010000}"/>
    <cellStyle name="Normal 5 2 3" xfId="496" xr:uid="{00000000-0005-0000-0000-0000EF010000}"/>
    <cellStyle name="Normal 5 2 3 2" xfId="497" xr:uid="{00000000-0005-0000-0000-0000F0010000}"/>
    <cellStyle name="Normal 5 3" xfId="498" xr:uid="{00000000-0005-0000-0000-0000F1010000}"/>
    <cellStyle name="Normal 5 4" xfId="499" xr:uid="{00000000-0005-0000-0000-0000F2010000}"/>
    <cellStyle name="Normal 6" xfId="500" xr:uid="{00000000-0005-0000-0000-0000F3010000}"/>
    <cellStyle name="Normal 6 2" xfId="501" xr:uid="{00000000-0005-0000-0000-0000F4010000}"/>
    <cellStyle name="Normal 7" xfId="502" xr:uid="{00000000-0005-0000-0000-0000F5010000}"/>
    <cellStyle name="Normal 7 2" xfId="503" xr:uid="{00000000-0005-0000-0000-0000F6010000}"/>
    <cellStyle name="Normal 7 3" xfId="504" xr:uid="{00000000-0005-0000-0000-0000F7010000}"/>
    <cellStyle name="Normal 7 3 2" xfId="505" xr:uid="{00000000-0005-0000-0000-0000F8010000}"/>
    <cellStyle name="Normal 7 4" xfId="506" xr:uid="{00000000-0005-0000-0000-0000F9010000}"/>
    <cellStyle name="Normal 7 4 2" xfId="507" xr:uid="{00000000-0005-0000-0000-0000FA010000}"/>
    <cellStyle name="Normal 7 5" xfId="508" xr:uid="{00000000-0005-0000-0000-0000FB010000}"/>
    <cellStyle name="Normal 8" xfId="509" xr:uid="{00000000-0005-0000-0000-0000FC010000}"/>
    <cellStyle name="Normal 9" xfId="510" xr:uid="{00000000-0005-0000-0000-0000FD010000}"/>
    <cellStyle name="Normal 9 2" xfId="511" xr:uid="{00000000-0005-0000-0000-0000FE010000}"/>
    <cellStyle name="Note 2" xfId="512" xr:uid="{00000000-0005-0000-0000-0000FF010000}"/>
    <cellStyle name="Output 2" xfId="513" xr:uid="{00000000-0005-0000-0000-000000020000}"/>
    <cellStyle name="Percent" xfId="3" builtinId="5"/>
    <cellStyle name="Percent 10" xfId="515" xr:uid="{00000000-0005-0000-0000-000002020000}"/>
    <cellStyle name="Percent 10 2" xfId="516" xr:uid="{00000000-0005-0000-0000-000003020000}"/>
    <cellStyle name="Percent 10 3" xfId="517" xr:uid="{00000000-0005-0000-0000-000004020000}"/>
    <cellStyle name="Percent 10 3 2" xfId="518" xr:uid="{00000000-0005-0000-0000-000005020000}"/>
    <cellStyle name="Percent 10 3 3" xfId="519" xr:uid="{00000000-0005-0000-0000-000006020000}"/>
    <cellStyle name="Percent 10 3 3 2" xfId="520" xr:uid="{00000000-0005-0000-0000-000007020000}"/>
    <cellStyle name="Percent 11" xfId="521" xr:uid="{00000000-0005-0000-0000-000008020000}"/>
    <cellStyle name="Percent 11 2" xfId="522" xr:uid="{00000000-0005-0000-0000-000009020000}"/>
    <cellStyle name="Percent 11 3" xfId="523" xr:uid="{00000000-0005-0000-0000-00000A020000}"/>
    <cellStyle name="Percent 11 3 2" xfId="524" xr:uid="{00000000-0005-0000-0000-00000B020000}"/>
    <cellStyle name="Percent 12" xfId="525" xr:uid="{00000000-0005-0000-0000-00000C020000}"/>
    <cellStyle name="Percent 12 2" xfId="526" xr:uid="{00000000-0005-0000-0000-00000D020000}"/>
    <cellStyle name="Percent 12 3" xfId="527" xr:uid="{00000000-0005-0000-0000-00000E020000}"/>
    <cellStyle name="Percent 12 3 2" xfId="528" xr:uid="{00000000-0005-0000-0000-00000F020000}"/>
    <cellStyle name="Percent 13" xfId="529" xr:uid="{00000000-0005-0000-0000-000010020000}"/>
    <cellStyle name="Percent 13 2" xfId="530" xr:uid="{00000000-0005-0000-0000-000011020000}"/>
    <cellStyle name="Percent 13 3" xfId="531" xr:uid="{00000000-0005-0000-0000-000012020000}"/>
    <cellStyle name="Percent 13 3 2" xfId="532" xr:uid="{00000000-0005-0000-0000-000013020000}"/>
    <cellStyle name="Percent 14" xfId="533" xr:uid="{00000000-0005-0000-0000-000014020000}"/>
    <cellStyle name="Percent 14 2" xfId="534" xr:uid="{00000000-0005-0000-0000-000015020000}"/>
    <cellStyle name="Percent 14 3" xfId="535" xr:uid="{00000000-0005-0000-0000-000016020000}"/>
    <cellStyle name="Percent 14 3 2" xfId="536" xr:uid="{00000000-0005-0000-0000-000017020000}"/>
    <cellStyle name="Percent 15" xfId="537" xr:uid="{00000000-0005-0000-0000-000018020000}"/>
    <cellStyle name="Percent 15 2" xfId="538" xr:uid="{00000000-0005-0000-0000-000019020000}"/>
    <cellStyle name="Percent 15 3" xfId="539" xr:uid="{00000000-0005-0000-0000-00001A020000}"/>
    <cellStyle name="Percent 15 3 2" xfId="540" xr:uid="{00000000-0005-0000-0000-00001B020000}"/>
    <cellStyle name="Percent 16" xfId="541" xr:uid="{00000000-0005-0000-0000-00001C020000}"/>
    <cellStyle name="Percent 16 2" xfId="542" xr:uid="{00000000-0005-0000-0000-00001D020000}"/>
    <cellStyle name="Percent 16 3" xfId="543" xr:uid="{00000000-0005-0000-0000-00001E020000}"/>
    <cellStyle name="Percent 16 3 2" xfId="544" xr:uid="{00000000-0005-0000-0000-00001F020000}"/>
    <cellStyle name="Percent 17" xfId="545" xr:uid="{00000000-0005-0000-0000-000020020000}"/>
    <cellStyle name="Percent 17 2" xfId="546" xr:uid="{00000000-0005-0000-0000-000021020000}"/>
    <cellStyle name="Percent 17 3" xfId="547" xr:uid="{00000000-0005-0000-0000-000022020000}"/>
    <cellStyle name="Percent 17 3 2" xfId="548" xr:uid="{00000000-0005-0000-0000-000023020000}"/>
    <cellStyle name="Percent 18" xfId="549" xr:uid="{00000000-0005-0000-0000-000024020000}"/>
    <cellStyle name="Percent 18 2" xfId="550" xr:uid="{00000000-0005-0000-0000-000025020000}"/>
    <cellStyle name="Percent 18 3" xfId="551" xr:uid="{00000000-0005-0000-0000-000026020000}"/>
    <cellStyle name="Percent 18 3 2" xfId="552" xr:uid="{00000000-0005-0000-0000-000027020000}"/>
    <cellStyle name="Percent 19" xfId="553" xr:uid="{00000000-0005-0000-0000-000028020000}"/>
    <cellStyle name="Percent 19 2" xfId="554" xr:uid="{00000000-0005-0000-0000-000029020000}"/>
    <cellStyle name="Percent 19 3" xfId="555" xr:uid="{00000000-0005-0000-0000-00002A020000}"/>
    <cellStyle name="Percent 19 3 2" xfId="556" xr:uid="{00000000-0005-0000-0000-00002B020000}"/>
    <cellStyle name="Percent 2" xfId="557" xr:uid="{00000000-0005-0000-0000-00002C020000}"/>
    <cellStyle name="Percent 2 2" xfId="558" xr:uid="{00000000-0005-0000-0000-00002D020000}"/>
    <cellStyle name="Percent 2 2 2" xfId="559" xr:uid="{00000000-0005-0000-0000-00002E020000}"/>
    <cellStyle name="Percent 2 2 2 2" xfId="560" xr:uid="{00000000-0005-0000-0000-00002F020000}"/>
    <cellStyle name="Percent 2 2 2 3" xfId="561" xr:uid="{00000000-0005-0000-0000-000030020000}"/>
    <cellStyle name="Percent 2 2 2 3 2" xfId="562" xr:uid="{00000000-0005-0000-0000-000031020000}"/>
    <cellStyle name="Percent 2 2 2 3 3" xfId="563" xr:uid="{00000000-0005-0000-0000-000032020000}"/>
    <cellStyle name="Percent 2 2 2 3 3 2" xfId="564" xr:uid="{00000000-0005-0000-0000-000033020000}"/>
    <cellStyle name="Percent 2 2 2 3 3 3" xfId="565" xr:uid="{00000000-0005-0000-0000-000034020000}"/>
    <cellStyle name="Percent 2 2 2 3 3 4" xfId="566" xr:uid="{00000000-0005-0000-0000-000035020000}"/>
    <cellStyle name="Percent 2 2 2 3 4" xfId="567" xr:uid="{00000000-0005-0000-0000-000036020000}"/>
    <cellStyle name="Percent 2 2 2 3 4 2" xfId="568" xr:uid="{00000000-0005-0000-0000-000037020000}"/>
    <cellStyle name="Percent 2 2 2 3 4 2 2" xfId="569" xr:uid="{00000000-0005-0000-0000-000038020000}"/>
    <cellStyle name="Percent 2 2 2 3 4 2 3" xfId="570" xr:uid="{00000000-0005-0000-0000-000039020000}"/>
    <cellStyle name="Percent 2 2 2 3 4 2 3 2" xfId="571" xr:uid="{00000000-0005-0000-0000-00003A020000}"/>
    <cellStyle name="Percent 2 2 2 3 4 3" xfId="572" xr:uid="{00000000-0005-0000-0000-00003B020000}"/>
    <cellStyle name="Percent 2 2 2 3 5" xfId="573" xr:uid="{00000000-0005-0000-0000-00003C020000}"/>
    <cellStyle name="Percent 2 2 2 3 5 2" xfId="574" xr:uid="{00000000-0005-0000-0000-00003D020000}"/>
    <cellStyle name="Percent 2 2 2 3 5 3" xfId="575" xr:uid="{00000000-0005-0000-0000-00003E020000}"/>
    <cellStyle name="Percent 2 2 2 3 5 3 2" xfId="576" xr:uid="{00000000-0005-0000-0000-00003F020000}"/>
    <cellStyle name="Percent 2 2 2 3 6" xfId="577" xr:uid="{00000000-0005-0000-0000-000040020000}"/>
    <cellStyle name="Percent 2 2 2 3 7" xfId="578" xr:uid="{00000000-0005-0000-0000-000041020000}"/>
    <cellStyle name="Percent 2 2 2 3 7 2" xfId="579" xr:uid="{00000000-0005-0000-0000-000042020000}"/>
    <cellStyle name="Percent 2 2 2 4" xfId="580" xr:uid="{00000000-0005-0000-0000-000043020000}"/>
    <cellStyle name="Percent 2 2 2 4 2" xfId="581" xr:uid="{00000000-0005-0000-0000-000044020000}"/>
    <cellStyle name="Percent 2 2 2 4 2 2" xfId="582" xr:uid="{00000000-0005-0000-0000-000045020000}"/>
    <cellStyle name="Percent 2 2 2 4 2 3" xfId="583" xr:uid="{00000000-0005-0000-0000-000046020000}"/>
    <cellStyle name="Percent 2 2 2 4 2 3 2" xfId="584" xr:uid="{00000000-0005-0000-0000-000047020000}"/>
    <cellStyle name="Percent 2 2 2 4 3" xfId="585" xr:uid="{00000000-0005-0000-0000-000048020000}"/>
    <cellStyle name="Percent 2 2 2 5" xfId="586" xr:uid="{00000000-0005-0000-0000-000049020000}"/>
    <cellStyle name="Percent 2 2 2 5 2" xfId="587" xr:uid="{00000000-0005-0000-0000-00004A020000}"/>
    <cellStyle name="Percent 2 2 2 5 3" xfId="588" xr:uid="{00000000-0005-0000-0000-00004B020000}"/>
    <cellStyle name="Percent 2 2 2 5 3 2" xfId="589" xr:uid="{00000000-0005-0000-0000-00004C020000}"/>
    <cellStyle name="Percent 2 2 2 6" xfId="590" xr:uid="{00000000-0005-0000-0000-00004D020000}"/>
    <cellStyle name="Percent 2 2 2 6 2" xfId="591" xr:uid="{00000000-0005-0000-0000-00004E020000}"/>
    <cellStyle name="Percent 2 2 3" xfId="592" xr:uid="{00000000-0005-0000-0000-00004F020000}"/>
    <cellStyle name="Percent 2 2 3 2" xfId="593" xr:uid="{00000000-0005-0000-0000-000050020000}"/>
    <cellStyle name="Percent 2 2 3 3" xfId="594" xr:uid="{00000000-0005-0000-0000-000051020000}"/>
    <cellStyle name="Percent 2 2 3 4" xfId="595" xr:uid="{00000000-0005-0000-0000-000052020000}"/>
    <cellStyle name="Percent 2 3" xfId="596" xr:uid="{00000000-0005-0000-0000-000053020000}"/>
    <cellStyle name="Percent 2 4" xfId="597" xr:uid="{00000000-0005-0000-0000-000054020000}"/>
    <cellStyle name="Percent 2 4 10" xfId="598" xr:uid="{00000000-0005-0000-0000-000055020000}"/>
    <cellStyle name="Percent 2 4 11" xfId="599" xr:uid="{00000000-0005-0000-0000-000056020000}"/>
    <cellStyle name="Percent 2 4 11 2" xfId="600" xr:uid="{00000000-0005-0000-0000-000057020000}"/>
    <cellStyle name="Percent 2 4 11 2 2" xfId="601" xr:uid="{00000000-0005-0000-0000-000058020000}"/>
    <cellStyle name="Percent 2 4 11 2 3" xfId="602" xr:uid="{00000000-0005-0000-0000-000059020000}"/>
    <cellStyle name="Percent 2 4 11 2 3 2" xfId="603" xr:uid="{00000000-0005-0000-0000-00005A020000}"/>
    <cellStyle name="Percent 2 4 2" xfId="604" xr:uid="{00000000-0005-0000-0000-00005B020000}"/>
    <cellStyle name="Percent 2 4 3" xfId="605" xr:uid="{00000000-0005-0000-0000-00005C020000}"/>
    <cellStyle name="Percent 2 4 4" xfId="606" xr:uid="{00000000-0005-0000-0000-00005D020000}"/>
    <cellStyle name="Percent 2 4 5" xfId="607" xr:uid="{00000000-0005-0000-0000-00005E020000}"/>
    <cellStyle name="Percent 2 4 5 2" xfId="608" xr:uid="{00000000-0005-0000-0000-00005F020000}"/>
    <cellStyle name="Percent 2 4 5 2 2" xfId="609" xr:uid="{00000000-0005-0000-0000-000060020000}"/>
    <cellStyle name="Percent 2 4 5 2 3" xfId="610" xr:uid="{00000000-0005-0000-0000-000061020000}"/>
    <cellStyle name="Percent 2 4 6" xfId="611" xr:uid="{00000000-0005-0000-0000-000062020000}"/>
    <cellStyle name="Percent 2 4 7" xfId="612" xr:uid="{00000000-0005-0000-0000-000063020000}"/>
    <cellStyle name="Percent 2 4 8" xfId="613" xr:uid="{00000000-0005-0000-0000-000064020000}"/>
    <cellStyle name="Percent 2 4 9" xfId="614" xr:uid="{00000000-0005-0000-0000-000065020000}"/>
    <cellStyle name="Percent 2 4 9 2" xfId="615" xr:uid="{00000000-0005-0000-0000-000066020000}"/>
    <cellStyle name="Percent 2 4 9 2 2" xfId="616" xr:uid="{00000000-0005-0000-0000-000067020000}"/>
    <cellStyle name="Percent 2 4 9 2 3" xfId="617" xr:uid="{00000000-0005-0000-0000-000068020000}"/>
    <cellStyle name="Percent 2 4 9 2 3 2" xfId="618" xr:uid="{00000000-0005-0000-0000-000069020000}"/>
    <cellStyle name="Percent 2 5" xfId="619" xr:uid="{00000000-0005-0000-0000-00006A020000}"/>
    <cellStyle name="Percent 2 5 2" xfId="620" xr:uid="{00000000-0005-0000-0000-00006B020000}"/>
    <cellStyle name="Percent 2 5 2 2" xfId="621" xr:uid="{00000000-0005-0000-0000-00006C020000}"/>
    <cellStyle name="Percent 2 5 3" xfId="622" xr:uid="{00000000-0005-0000-0000-00006D020000}"/>
    <cellStyle name="Percent 2 5 4" xfId="623" xr:uid="{00000000-0005-0000-0000-00006E020000}"/>
    <cellStyle name="Percent 2 5 5" xfId="624" xr:uid="{00000000-0005-0000-0000-00006F020000}"/>
    <cellStyle name="Percent 2 6" xfId="625" xr:uid="{00000000-0005-0000-0000-000070020000}"/>
    <cellStyle name="Percent 20" xfId="626" xr:uid="{00000000-0005-0000-0000-000071020000}"/>
    <cellStyle name="Percent 20 2" xfId="627" xr:uid="{00000000-0005-0000-0000-000072020000}"/>
    <cellStyle name="Percent 20 3" xfId="628" xr:uid="{00000000-0005-0000-0000-000073020000}"/>
    <cellStyle name="Percent 20 3 2" xfId="629" xr:uid="{00000000-0005-0000-0000-000074020000}"/>
    <cellStyle name="Percent 21" xfId="630" xr:uid="{00000000-0005-0000-0000-000075020000}"/>
    <cellStyle name="Percent 21 2" xfId="631" xr:uid="{00000000-0005-0000-0000-000076020000}"/>
    <cellStyle name="Percent 21 3" xfId="632" xr:uid="{00000000-0005-0000-0000-000077020000}"/>
    <cellStyle name="Percent 21 3 2" xfId="633" xr:uid="{00000000-0005-0000-0000-000078020000}"/>
    <cellStyle name="Percent 22" xfId="634" xr:uid="{00000000-0005-0000-0000-000079020000}"/>
    <cellStyle name="Percent 22 2" xfId="635" xr:uid="{00000000-0005-0000-0000-00007A020000}"/>
    <cellStyle name="Percent 23" xfId="636" xr:uid="{00000000-0005-0000-0000-00007B020000}"/>
    <cellStyle name="Percent 23 2" xfId="637" xr:uid="{00000000-0005-0000-0000-00007C020000}"/>
    <cellStyle name="Percent 24" xfId="638" xr:uid="{00000000-0005-0000-0000-00007D020000}"/>
    <cellStyle name="Percent 25" xfId="639" xr:uid="{00000000-0005-0000-0000-00007E020000}"/>
    <cellStyle name="Percent 25 2" xfId="640" xr:uid="{00000000-0005-0000-0000-00007F020000}"/>
    <cellStyle name="Percent 25 3" xfId="641" xr:uid="{00000000-0005-0000-0000-000080020000}"/>
    <cellStyle name="Percent 25 3 2" xfId="642" xr:uid="{00000000-0005-0000-0000-000081020000}"/>
    <cellStyle name="Percent 26" xfId="643" xr:uid="{00000000-0005-0000-0000-000082020000}"/>
    <cellStyle name="Percent 27" xfId="644" xr:uid="{00000000-0005-0000-0000-000083020000}"/>
    <cellStyle name="Percent 27 2" xfId="645" xr:uid="{00000000-0005-0000-0000-000084020000}"/>
    <cellStyle name="Percent 28" xfId="646" xr:uid="{00000000-0005-0000-0000-000085020000}"/>
    <cellStyle name="Percent 28 2" xfId="647" xr:uid="{00000000-0005-0000-0000-000086020000}"/>
    <cellStyle name="Percent 28 3" xfId="648" xr:uid="{00000000-0005-0000-0000-000087020000}"/>
    <cellStyle name="Percent 28 4" xfId="649" xr:uid="{00000000-0005-0000-0000-000088020000}"/>
    <cellStyle name="Percent 29" xfId="650" xr:uid="{00000000-0005-0000-0000-000089020000}"/>
    <cellStyle name="Percent 29 2" xfId="651" xr:uid="{00000000-0005-0000-0000-00008A020000}"/>
    <cellStyle name="Percent 3" xfId="652" xr:uid="{00000000-0005-0000-0000-00008B020000}"/>
    <cellStyle name="Percent 3 2" xfId="653" xr:uid="{00000000-0005-0000-0000-00008C020000}"/>
    <cellStyle name="Percent 3 2 2" xfId="654" xr:uid="{00000000-0005-0000-0000-00008D020000}"/>
    <cellStyle name="Percent 3 2 3" xfId="655" xr:uid="{00000000-0005-0000-0000-00008E020000}"/>
    <cellStyle name="Percent 3 2 3 2" xfId="656" xr:uid="{00000000-0005-0000-0000-00008F020000}"/>
    <cellStyle name="Percent 3 2 3 3" xfId="657" xr:uid="{00000000-0005-0000-0000-000090020000}"/>
    <cellStyle name="Percent 3 2 3 4" xfId="658" xr:uid="{00000000-0005-0000-0000-000091020000}"/>
    <cellStyle name="Percent 3 2 4" xfId="659" xr:uid="{00000000-0005-0000-0000-000092020000}"/>
    <cellStyle name="Percent 3 2 4 2" xfId="660" xr:uid="{00000000-0005-0000-0000-000093020000}"/>
    <cellStyle name="Percent 3 2 4 2 2" xfId="661" xr:uid="{00000000-0005-0000-0000-000094020000}"/>
    <cellStyle name="Percent 3 2 4 2 3" xfId="662" xr:uid="{00000000-0005-0000-0000-000095020000}"/>
    <cellStyle name="Percent 3 2 4 2 3 2" xfId="663" xr:uid="{00000000-0005-0000-0000-000096020000}"/>
    <cellStyle name="Percent 3 2 4 3" xfId="664" xr:uid="{00000000-0005-0000-0000-000097020000}"/>
    <cellStyle name="Percent 3 2 5" xfId="665" xr:uid="{00000000-0005-0000-0000-000098020000}"/>
    <cellStyle name="Percent 3 2 5 2" xfId="666" xr:uid="{00000000-0005-0000-0000-000099020000}"/>
    <cellStyle name="Percent 3 2 5 3" xfId="667" xr:uid="{00000000-0005-0000-0000-00009A020000}"/>
    <cellStyle name="Percent 3 2 5 3 2" xfId="668" xr:uid="{00000000-0005-0000-0000-00009B020000}"/>
    <cellStyle name="Percent 3 2 6" xfId="669" xr:uid="{00000000-0005-0000-0000-00009C020000}"/>
    <cellStyle name="Percent 3 2 7" xfId="670" xr:uid="{00000000-0005-0000-0000-00009D020000}"/>
    <cellStyle name="Percent 3 2 7 2" xfId="671" xr:uid="{00000000-0005-0000-0000-00009E020000}"/>
    <cellStyle name="Percent 3 3" xfId="672" xr:uid="{00000000-0005-0000-0000-00009F020000}"/>
    <cellStyle name="Percent 3 4" xfId="673" xr:uid="{00000000-0005-0000-0000-0000A0020000}"/>
    <cellStyle name="Percent 3 5" xfId="674" xr:uid="{00000000-0005-0000-0000-0000A1020000}"/>
    <cellStyle name="Percent 3 5 2" xfId="675" xr:uid="{00000000-0005-0000-0000-0000A2020000}"/>
    <cellStyle name="Percent 3 5 3" xfId="676" xr:uid="{00000000-0005-0000-0000-0000A3020000}"/>
    <cellStyle name="Percent 3 5 4" xfId="677" xr:uid="{00000000-0005-0000-0000-0000A4020000}"/>
    <cellStyle name="Percent 3 6" xfId="678" xr:uid="{00000000-0005-0000-0000-0000A5020000}"/>
    <cellStyle name="Percent 3 6 2" xfId="679" xr:uid="{00000000-0005-0000-0000-0000A6020000}"/>
    <cellStyle name="Percent 3 7" xfId="680" xr:uid="{00000000-0005-0000-0000-0000A7020000}"/>
    <cellStyle name="Percent 3 8" xfId="681" xr:uid="{00000000-0005-0000-0000-0000A8020000}"/>
    <cellStyle name="Percent 3 9" xfId="682" xr:uid="{00000000-0005-0000-0000-0000A9020000}"/>
    <cellStyle name="Percent 30" xfId="683" xr:uid="{00000000-0005-0000-0000-0000AA020000}"/>
    <cellStyle name="Percent 31" xfId="514" xr:uid="{00000000-0005-0000-0000-0000AB020000}"/>
    <cellStyle name="Percent 4" xfId="684" xr:uid="{00000000-0005-0000-0000-0000AC020000}"/>
    <cellStyle name="Percent 4 2" xfId="685" xr:uid="{00000000-0005-0000-0000-0000AD020000}"/>
    <cellStyle name="Percent 4 3" xfId="686" xr:uid="{00000000-0005-0000-0000-0000AE020000}"/>
    <cellStyle name="Percent 4 3 2" xfId="687" xr:uid="{00000000-0005-0000-0000-0000AF020000}"/>
    <cellStyle name="Percent 4 3 3" xfId="688" xr:uid="{00000000-0005-0000-0000-0000B0020000}"/>
    <cellStyle name="Percent 4 3 4" xfId="689" xr:uid="{00000000-0005-0000-0000-0000B1020000}"/>
    <cellStyle name="Percent 4 4" xfId="690" xr:uid="{00000000-0005-0000-0000-0000B2020000}"/>
    <cellStyle name="Percent 4 4 2" xfId="691" xr:uid="{00000000-0005-0000-0000-0000B3020000}"/>
    <cellStyle name="Percent 4 4 2 2" xfId="692" xr:uid="{00000000-0005-0000-0000-0000B4020000}"/>
    <cellStyle name="Percent 4 4 2 3" xfId="693" xr:uid="{00000000-0005-0000-0000-0000B5020000}"/>
    <cellStyle name="Percent 4 4 2 3 2" xfId="694" xr:uid="{00000000-0005-0000-0000-0000B6020000}"/>
    <cellStyle name="Percent 4 4 3" xfId="695" xr:uid="{00000000-0005-0000-0000-0000B7020000}"/>
    <cellStyle name="Percent 4 5" xfId="696" xr:uid="{00000000-0005-0000-0000-0000B8020000}"/>
    <cellStyle name="Percent 4 5 2" xfId="697" xr:uid="{00000000-0005-0000-0000-0000B9020000}"/>
    <cellStyle name="Percent 4 5 3" xfId="698" xr:uid="{00000000-0005-0000-0000-0000BA020000}"/>
    <cellStyle name="Percent 4 5 3 2" xfId="699" xr:uid="{00000000-0005-0000-0000-0000BB020000}"/>
    <cellStyle name="Percent 4 6" xfId="700" xr:uid="{00000000-0005-0000-0000-0000BC020000}"/>
    <cellStyle name="Percent 4 7" xfId="701" xr:uid="{00000000-0005-0000-0000-0000BD020000}"/>
    <cellStyle name="Percent 4 7 2" xfId="702" xr:uid="{00000000-0005-0000-0000-0000BE020000}"/>
    <cellStyle name="Percent 5" xfId="703" xr:uid="{00000000-0005-0000-0000-0000BF020000}"/>
    <cellStyle name="Percent 5 2" xfId="704" xr:uid="{00000000-0005-0000-0000-0000C0020000}"/>
    <cellStyle name="Percent 5 3" xfId="705" xr:uid="{00000000-0005-0000-0000-0000C1020000}"/>
    <cellStyle name="Percent 5 3 2" xfId="706" xr:uid="{00000000-0005-0000-0000-0000C2020000}"/>
    <cellStyle name="Percent 5 3 3" xfId="707" xr:uid="{00000000-0005-0000-0000-0000C3020000}"/>
    <cellStyle name="Percent 5 4" xfId="708" xr:uid="{00000000-0005-0000-0000-0000C4020000}"/>
    <cellStyle name="Percent 5 4 2" xfId="709" xr:uid="{00000000-0005-0000-0000-0000C5020000}"/>
    <cellStyle name="Percent 5 4 3" xfId="710" xr:uid="{00000000-0005-0000-0000-0000C6020000}"/>
    <cellStyle name="Percent 5 4 4" xfId="711" xr:uid="{00000000-0005-0000-0000-0000C7020000}"/>
    <cellStyle name="Percent 5 5" xfId="712" xr:uid="{00000000-0005-0000-0000-0000C8020000}"/>
    <cellStyle name="Percent 5 5 2" xfId="713" xr:uid="{00000000-0005-0000-0000-0000C9020000}"/>
    <cellStyle name="Percent 5 5 2 2" xfId="714" xr:uid="{00000000-0005-0000-0000-0000CA020000}"/>
    <cellStyle name="Percent 5 5 2 3" xfId="715" xr:uid="{00000000-0005-0000-0000-0000CB020000}"/>
    <cellStyle name="Percent 5 5 2 3 2" xfId="716" xr:uid="{00000000-0005-0000-0000-0000CC020000}"/>
    <cellStyle name="Percent 5 5 3" xfId="717" xr:uid="{00000000-0005-0000-0000-0000CD020000}"/>
    <cellStyle name="Percent 5 6" xfId="718" xr:uid="{00000000-0005-0000-0000-0000CE020000}"/>
    <cellStyle name="Percent 5 6 2" xfId="719" xr:uid="{00000000-0005-0000-0000-0000CF020000}"/>
    <cellStyle name="Percent 5 6 3" xfId="720" xr:uid="{00000000-0005-0000-0000-0000D0020000}"/>
    <cellStyle name="Percent 5 6 3 2" xfId="721" xr:uid="{00000000-0005-0000-0000-0000D1020000}"/>
    <cellStyle name="Percent 5 7" xfId="722" xr:uid="{00000000-0005-0000-0000-0000D2020000}"/>
    <cellStyle name="Percent 5 8" xfId="723" xr:uid="{00000000-0005-0000-0000-0000D3020000}"/>
    <cellStyle name="Percent 5 8 2" xfId="724" xr:uid="{00000000-0005-0000-0000-0000D4020000}"/>
    <cellStyle name="Percent 5 9" xfId="725" xr:uid="{00000000-0005-0000-0000-0000D5020000}"/>
    <cellStyle name="Percent 5 9 2" xfId="726" xr:uid="{00000000-0005-0000-0000-0000D6020000}"/>
    <cellStyle name="Percent 5 9 3" xfId="727" xr:uid="{00000000-0005-0000-0000-0000D7020000}"/>
    <cellStyle name="Percent 5 9 3 2" xfId="728" xr:uid="{00000000-0005-0000-0000-0000D8020000}"/>
    <cellStyle name="Percent 6" xfId="729" xr:uid="{00000000-0005-0000-0000-0000D9020000}"/>
    <cellStyle name="Percent 6 10" xfId="730" xr:uid="{00000000-0005-0000-0000-0000DA020000}"/>
    <cellStyle name="Percent 6 11" xfId="731" xr:uid="{00000000-0005-0000-0000-0000DB020000}"/>
    <cellStyle name="Percent 6 11 2" xfId="732" xr:uid="{00000000-0005-0000-0000-0000DC020000}"/>
    <cellStyle name="Percent 6 11 2 2" xfId="733" xr:uid="{00000000-0005-0000-0000-0000DD020000}"/>
    <cellStyle name="Percent 6 11 2 3" xfId="734" xr:uid="{00000000-0005-0000-0000-0000DE020000}"/>
    <cellStyle name="Percent 6 11 2 3 2" xfId="735" xr:uid="{00000000-0005-0000-0000-0000DF020000}"/>
    <cellStyle name="Percent 6 12" xfId="736" xr:uid="{00000000-0005-0000-0000-0000E0020000}"/>
    <cellStyle name="Percent 6 13" xfId="737" xr:uid="{00000000-0005-0000-0000-0000E1020000}"/>
    <cellStyle name="Percent 6 13 2" xfId="738" xr:uid="{00000000-0005-0000-0000-0000E2020000}"/>
    <cellStyle name="Percent 6 13 2 2" xfId="739" xr:uid="{00000000-0005-0000-0000-0000E3020000}"/>
    <cellStyle name="Percent 6 13 2 3" xfId="740" xr:uid="{00000000-0005-0000-0000-0000E4020000}"/>
    <cellStyle name="Percent 6 13 2 3 2" xfId="741" xr:uid="{00000000-0005-0000-0000-0000E5020000}"/>
    <cellStyle name="Percent 6 14" xfId="742" xr:uid="{00000000-0005-0000-0000-0000E6020000}"/>
    <cellStyle name="Percent 6 14 2" xfId="743" xr:uid="{00000000-0005-0000-0000-0000E7020000}"/>
    <cellStyle name="Percent 6 15" xfId="744" xr:uid="{00000000-0005-0000-0000-0000E8020000}"/>
    <cellStyle name="Percent 6 16" xfId="745" xr:uid="{00000000-0005-0000-0000-0000E9020000}"/>
    <cellStyle name="Percent 6 16 2" xfId="746" xr:uid="{00000000-0005-0000-0000-0000EA020000}"/>
    <cellStyle name="Percent 6 2" xfId="747" xr:uid="{00000000-0005-0000-0000-0000EB020000}"/>
    <cellStyle name="Percent 6 3" xfId="748" xr:uid="{00000000-0005-0000-0000-0000EC020000}"/>
    <cellStyle name="Percent 6 4" xfId="749" xr:uid="{00000000-0005-0000-0000-0000ED020000}"/>
    <cellStyle name="Percent 6 5" xfId="750" xr:uid="{00000000-0005-0000-0000-0000EE020000}"/>
    <cellStyle name="Percent 6 6" xfId="751" xr:uid="{00000000-0005-0000-0000-0000EF020000}"/>
    <cellStyle name="Percent 6 7" xfId="752" xr:uid="{00000000-0005-0000-0000-0000F0020000}"/>
    <cellStyle name="Percent 6 7 2" xfId="753" xr:uid="{00000000-0005-0000-0000-0000F1020000}"/>
    <cellStyle name="Percent 6 7 2 2" xfId="754" xr:uid="{00000000-0005-0000-0000-0000F2020000}"/>
    <cellStyle name="Percent 6 7 2 3" xfId="755" xr:uid="{00000000-0005-0000-0000-0000F3020000}"/>
    <cellStyle name="Percent 6 8" xfId="756" xr:uid="{00000000-0005-0000-0000-0000F4020000}"/>
    <cellStyle name="Percent 6 9" xfId="757" xr:uid="{00000000-0005-0000-0000-0000F5020000}"/>
    <cellStyle name="Percent 7" xfId="758" xr:uid="{00000000-0005-0000-0000-0000F6020000}"/>
    <cellStyle name="Percent 7 10" xfId="759" xr:uid="{00000000-0005-0000-0000-0000F7020000}"/>
    <cellStyle name="Percent 7 11" xfId="760" xr:uid="{00000000-0005-0000-0000-0000F8020000}"/>
    <cellStyle name="Percent 7 11 2" xfId="761" xr:uid="{00000000-0005-0000-0000-0000F9020000}"/>
    <cellStyle name="Percent 7 11 2 2" xfId="762" xr:uid="{00000000-0005-0000-0000-0000FA020000}"/>
    <cellStyle name="Percent 7 11 2 3" xfId="763" xr:uid="{00000000-0005-0000-0000-0000FB020000}"/>
    <cellStyle name="Percent 7 11 2 3 2" xfId="764" xr:uid="{00000000-0005-0000-0000-0000FC020000}"/>
    <cellStyle name="Percent 7 12" xfId="765" xr:uid="{00000000-0005-0000-0000-0000FD020000}"/>
    <cellStyle name="Percent 7 12 2" xfId="766" xr:uid="{00000000-0005-0000-0000-0000FE020000}"/>
    <cellStyle name="Percent 7 13" xfId="767" xr:uid="{00000000-0005-0000-0000-0000FF020000}"/>
    <cellStyle name="Percent 7 14" xfId="768" xr:uid="{00000000-0005-0000-0000-000000030000}"/>
    <cellStyle name="Percent 7 14 2" xfId="769" xr:uid="{00000000-0005-0000-0000-000001030000}"/>
    <cellStyle name="Percent 7 2" xfId="770" xr:uid="{00000000-0005-0000-0000-000002030000}"/>
    <cellStyle name="Percent 7 3" xfId="771" xr:uid="{00000000-0005-0000-0000-000003030000}"/>
    <cellStyle name="Percent 7 4" xfId="772" xr:uid="{00000000-0005-0000-0000-000004030000}"/>
    <cellStyle name="Percent 7 5" xfId="773" xr:uid="{00000000-0005-0000-0000-000005030000}"/>
    <cellStyle name="Percent 7 5 2" xfId="774" xr:uid="{00000000-0005-0000-0000-000006030000}"/>
    <cellStyle name="Percent 7 5 2 2" xfId="775" xr:uid="{00000000-0005-0000-0000-000007030000}"/>
    <cellStyle name="Percent 7 5 2 3" xfId="776" xr:uid="{00000000-0005-0000-0000-000008030000}"/>
    <cellStyle name="Percent 7 5 2 4" xfId="777" xr:uid="{00000000-0005-0000-0000-000009030000}"/>
    <cellStyle name="Percent 7 6" xfId="778" xr:uid="{00000000-0005-0000-0000-00000A030000}"/>
    <cellStyle name="Percent 7 7" xfId="779" xr:uid="{00000000-0005-0000-0000-00000B030000}"/>
    <cellStyle name="Percent 7 8" xfId="780" xr:uid="{00000000-0005-0000-0000-00000C030000}"/>
    <cellStyle name="Percent 7 9" xfId="781" xr:uid="{00000000-0005-0000-0000-00000D030000}"/>
    <cellStyle name="Percent 7 9 2" xfId="782" xr:uid="{00000000-0005-0000-0000-00000E030000}"/>
    <cellStyle name="Percent 7 9 2 2" xfId="783" xr:uid="{00000000-0005-0000-0000-00000F030000}"/>
    <cellStyle name="Percent 7 9 2 3" xfId="784" xr:uid="{00000000-0005-0000-0000-000010030000}"/>
    <cellStyle name="Percent 7 9 2 3 2" xfId="785" xr:uid="{00000000-0005-0000-0000-000011030000}"/>
    <cellStyle name="Percent 8" xfId="786" xr:uid="{00000000-0005-0000-0000-000012030000}"/>
    <cellStyle name="Percent 8 2" xfId="787" xr:uid="{00000000-0005-0000-0000-000013030000}"/>
    <cellStyle name="Percent 8 3" xfId="788" xr:uid="{00000000-0005-0000-0000-000014030000}"/>
    <cellStyle name="Percent 8 4" xfId="789" xr:uid="{00000000-0005-0000-0000-000015030000}"/>
    <cellStyle name="Percent 8 5" xfId="790" xr:uid="{00000000-0005-0000-0000-000016030000}"/>
    <cellStyle name="Percent 9" xfId="791" xr:uid="{00000000-0005-0000-0000-000017030000}"/>
    <cellStyle name="Percent 9 2" xfId="792" xr:uid="{00000000-0005-0000-0000-000018030000}"/>
    <cellStyle name="Percent 9 3" xfId="793" xr:uid="{00000000-0005-0000-0000-000019030000}"/>
    <cellStyle name="Percent 9 4" xfId="794" xr:uid="{00000000-0005-0000-0000-00001A030000}"/>
    <cellStyle name="Percent 9 5" xfId="795" xr:uid="{00000000-0005-0000-0000-00001B030000}"/>
    <cellStyle name="PSChar" xfId="796" xr:uid="{00000000-0005-0000-0000-00001C030000}"/>
    <cellStyle name="PSChar 10" xfId="797" xr:uid="{00000000-0005-0000-0000-00001D030000}"/>
    <cellStyle name="PSChar 10 2" xfId="798" xr:uid="{00000000-0005-0000-0000-00001E030000}"/>
    <cellStyle name="PSChar 10 2 2" xfId="799" xr:uid="{00000000-0005-0000-0000-00001F030000}"/>
    <cellStyle name="PSChar 10 3" xfId="800" xr:uid="{00000000-0005-0000-0000-000020030000}"/>
    <cellStyle name="PSChar 2" xfId="801" xr:uid="{00000000-0005-0000-0000-000021030000}"/>
    <cellStyle name="PSChar 2 2" xfId="802" xr:uid="{00000000-0005-0000-0000-000022030000}"/>
    <cellStyle name="PSChar 2 2 2" xfId="803" xr:uid="{00000000-0005-0000-0000-000023030000}"/>
    <cellStyle name="PSChar 3" xfId="804" xr:uid="{00000000-0005-0000-0000-000024030000}"/>
    <cellStyle name="PSChar 3 2" xfId="805" xr:uid="{00000000-0005-0000-0000-000025030000}"/>
    <cellStyle name="PSChar 4" xfId="806" xr:uid="{00000000-0005-0000-0000-000026030000}"/>
    <cellStyle name="PSChar 4 2" xfId="807" xr:uid="{00000000-0005-0000-0000-000027030000}"/>
    <cellStyle name="PSChar 5" xfId="808" xr:uid="{00000000-0005-0000-0000-000028030000}"/>
    <cellStyle name="PSChar 5 2" xfId="809" xr:uid="{00000000-0005-0000-0000-000029030000}"/>
    <cellStyle name="PSChar 5 3" xfId="810" xr:uid="{00000000-0005-0000-0000-00002A030000}"/>
    <cellStyle name="PSChar 5 3 2" xfId="811" xr:uid="{00000000-0005-0000-0000-00002B030000}"/>
    <cellStyle name="PSChar 6" xfId="812" xr:uid="{00000000-0005-0000-0000-00002C030000}"/>
    <cellStyle name="PSChar 6 2" xfId="813" xr:uid="{00000000-0005-0000-0000-00002D030000}"/>
    <cellStyle name="PSChar 7" xfId="814" xr:uid="{00000000-0005-0000-0000-00002E030000}"/>
    <cellStyle name="PSChar 8" xfId="815" xr:uid="{00000000-0005-0000-0000-00002F030000}"/>
    <cellStyle name="PSChar 8 2" xfId="816" xr:uid="{00000000-0005-0000-0000-000030030000}"/>
    <cellStyle name="PSChar 9" xfId="817" xr:uid="{00000000-0005-0000-0000-000031030000}"/>
    <cellStyle name="PSChar 9 2" xfId="818" xr:uid="{00000000-0005-0000-0000-000032030000}"/>
    <cellStyle name="PSDate" xfId="819" xr:uid="{00000000-0005-0000-0000-000033030000}"/>
    <cellStyle name="PSDate 2" xfId="820" xr:uid="{00000000-0005-0000-0000-000034030000}"/>
    <cellStyle name="PSDate 2 2" xfId="821" xr:uid="{00000000-0005-0000-0000-000035030000}"/>
    <cellStyle name="PSDate 2 2 2" xfId="822" xr:uid="{00000000-0005-0000-0000-000036030000}"/>
    <cellStyle name="PSDate 3" xfId="823" xr:uid="{00000000-0005-0000-0000-000037030000}"/>
    <cellStyle name="PSDate 3 2" xfId="824" xr:uid="{00000000-0005-0000-0000-000038030000}"/>
    <cellStyle name="PSDate 4" xfId="825" xr:uid="{00000000-0005-0000-0000-000039030000}"/>
    <cellStyle name="PSDate 4 2" xfId="826" xr:uid="{00000000-0005-0000-0000-00003A030000}"/>
    <cellStyle name="PSDate 5" xfId="827" xr:uid="{00000000-0005-0000-0000-00003B030000}"/>
    <cellStyle name="PSDate 5 2" xfId="828" xr:uid="{00000000-0005-0000-0000-00003C030000}"/>
    <cellStyle name="PSDate 5 3" xfId="829" xr:uid="{00000000-0005-0000-0000-00003D030000}"/>
    <cellStyle name="PSDate 5 3 2" xfId="830" xr:uid="{00000000-0005-0000-0000-00003E030000}"/>
    <cellStyle name="PSDate 6" xfId="831" xr:uid="{00000000-0005-0000-0000-00003F030000}"/>
    <cellStyle name="PSDate 6 2" xfId="832" xr:uid="{00000000-0005-0000-0000-000040030000}"/>
    <cellStyle name="PSDate 7" xfId="833" xr:uid="{00000000-0005-0000-0000-000041030000}"/>
    <cellStyle name="PSDate 8" xfId="834" xr:uid="{00000000-0005-0000-0000-000042030000}"/>
    <cellStyle name="PSDate 8 2" xfId="835" xr:uid="{00000000-0005-0000-0000-000043030000}"/>
    <cellStyle name="PSDate 9" xfId="836" xr:uid="{00000000-0005-0000-0000-000044030000}"/>
    <cellStyle name="PSDate 9 2" xfId="837" xr:uid="{00000000-0005-0000-0000-000045030000}"/>
    <cellStyle name="PSDate 9 2 2" xfId="838" xr:uid="{00000000-0005-0000-0000-000046030000}"/>
    <cellStyle name="PSDate 9 3" xfId="839" xr:uid="{00000000-0005-0000-0000-000047030000}"/>
    <cellStyle name="PSDec" xfId="840" xr:uid="{00000000-0005-0000-0000-000048030000}"/>
    <cellStyle name="PSDec 10" xfId="841" xr:uid="{00000000-0005-0000-0000-000049030000}"/>
    <cellStyle name="PSDec 10 2" xfId="842" xr:uid="{00000000-0005-0000-0000-00004A030000}"/>
    <cellStyle name="PSDec 10 2 2" xfId="843" xr:uid="{00000000-0005-0000-0000-00004B030000}"/>
    <cellStyle name="PSDec 10 3" xfId="844" xr:uid="{00000000-0005-0000-0000-00004C030000}"/>
    <cellStyle name="PSDec 2" xfId="845" xr:uid="{00000000-0005-0000-0000-00004D030000}"/>
    <cellStyle name="PSDec 2 2" xfId="846" xr:uid="{00000000-0005-0000-0000-00004E030000}"/>
    <cellStyle name="PSDec 2 2 2" xfId="847" xr:uid="{00000000-0005-0000-0000-00004F030000}"/>
    <cellStyle name="PSDec 3" xfId="848" xr:uid="{00000000-0005-0000-0000-000050030000}"/>
    <cellStyle name="PSDec 3 2" xfId="849" xr:uid="{00000000-0005-0000-0000-000051030000}"/>
    <cellStyle name="PSDec 4" xfId="850" xr:uid="{00000000-0005-0000-0000-000052030000}"/>
    <cellStyle name="PSDec 4 2" xfId="851" xr:uid="{00000000-0005-0000-0000-000053030000}"/>
    <cellStyle name="PSDec 5" xfId="852" xr:uid="{00000000-0005-0000-0000-000054030000}"/>
    <cellStyle name="PSDec 5 2" xfId="853" xr:uid="{00000000-0005-0000-0000-000055030000}"/>
    <cellStyle name="PSDec 5 3" xfId="854" xr:uid="{00000000-0005-0000-0000-000056030000}"/>
    <cellStyle name="PSDec 5 3 2" xfId="855" xr:uid="{00000000-0005-0000-0000-000057030000}"/>
    <cellStyle name="PSDec 6" xfId="856" xr:uid="{00000000-0005-0000-0000-000058030000}"/>
    <cellStyle name="PSDec 6 2" xfId="857" xr:uid="{00000000-0005-0000-0000-000059030000}"/>
    <cellStyle name="PSDec 7" xfId="858" xr:uid="{00000000-0005-0000-0000-00005A030000}"/>
    <cellStyle name="PSDec 8" xfId="859" xr:uid="{00000000-0005-0000-0000-00005B030000}"/>
    <cellStyle name="PSDec 8 2" xfId="860" xr:uid="{00000000-0005-0000-0000-00005C030000}"/>
    <cellStyle name="PSDec 9" xfId="861" xr:uid="{00000000-0005-0000-0000-00005D030000}"/>
    <cellStyle name="PSDec 9 2" xfId="862" xr:uid="{00000000-0005-0000-0000-00005E030000}"/>
    <cellStyle name="PSHeading" xfId="863" xr:uid="{00000000-0005-0000-0000-00005F030000}"/>
    <cellStyle name="PSHeading 2" xfId="864" xr:uid="{00000000-0005-0000-0000-000060030000}"/>
    <cellStyle name="PSHeading 2 2" xfId="865" xr:uid="{00000000-0005-0000-0000-000061030000}"/>
    <cellStyle name="PSHeading 2 2 2" xfId="866" xr:uid="{00000000-0005-0000-0000-000062030000}"/>
    <cellStyle name="PSHeading 2 2 3" xfId="867" xr:uid="{00000000-0005-0000-0000-000063030000}"/>
    <cellStyle name="PSHeading 2 2 3 2" xfId="868" xr:uid="{00000000-0005-0000-0000-000064030000}"/>
    <cellStyle name="PSHeading 3" xfId="869" xr:uid="{00000000-0005-0000-0000-000065030000}"/>
    <cellStyle name="PSHeading 3 2" xfId="870" xr:uid="{00000000-0005-0000-0000-000066030000}"/>
    <cellStyle name="PSHeading 3 3" xfId="871" xr:uid="{00000000-0005-0000-0000-000067030000}"/>
    <cellStyle name="PSHeading 3 3 2" xfId="872" xr:uid="{00000000-0005-0000-0000-000068030000}"/>
    <cellStyle name="PSHeading 4" xfId="873" xr:uid="{00000000-0005-0000-0000-000069030000}"/>
    <cellStyle name="PSHeading 4 2" xfId="874" xr:uid="{00000000-0005-0000-0000-00006A030000}"/>
    <cellStyle name="PSHeading 5" xfId="875" xr:uid="{00000000-0005-0000-0000-00006B030000}"/>
    <cellStyle name="PSHeading 5 2" xfId="876" xr:uid="{00000000-0005-0000-0000-00006C030000}"/>
    <cellStyle name="PSHeading 6" xfId="877" xr:uid="{00000000-0005-0000-0000-00006D030000}"/>
    <cellStyle name="PSHeading 6 2" xfId="878" xr:uid="{00000000-0005-0000-0000-00006E030000}"/>
    <cellStyle name="PSHeading 6 2 2" xfId="879" xr:uid="{00000000-0005-0000-0000-00006F030000}"/>
    <cellStyle name="PSHeading 6 3" xfId="880" xr:uid="{00000000-0005-0000-0000-000070030000}"/>
    <cellStyle name="PSInt" xfId="881" xr:uid="{00000000-0005-0000-0000-000071030000}"/>
    <cellStyle name="PSInt 10" xfId="882" xr:uid="{00000000-0005-0000-0000-000072030000}"/>
    <cellStyle name="PSInt 10 2" xfId="883" xr:uid="{00000000-0005-0000-0000-000073030000}"/>
    <cellStyle name="PSInt 10 2 2" xfId="884" xr:uid="{00000000-0005-0000-0000-000074030000}"/>
    <cellStyle name="PSInt 10 3" xfId="885" xr:uid="{00000000-0005-0000-0000-000075030000}"/>
    <cellStyle name="PSInt 2" xfId="886" xr:uid="{00000000-0005-0000-0000-000076030000}"/>
    <cellStyle name="PSInt 2 2" xfId="887" xr:uid="{00000000-0005-0000-0000-000077030000}"/>
    <cellStyle name="PSInt 2 2 2" xfId="888" xr:uid="{00000000-0005-0000-0000-000078030000}"/>
    <cellStyle name="PSInt 3" xfId="889" xr:uid="{00000000-0005-0000-0000-000079030000}"/>
    <cellStyle name="PSInt 3 2" xfId="890" xr:uid="{00000000-0005-0000-0000-00007A030000}"/>
    <cellStyle name="PSInt 4" xfId="891" xr:uid="{00000000-0005-0000-0000-00007B030000}"/>
    <cellStyle name="PSInt 4 2" xfId="892" xr:uid="{00000000-0005-0000-0000-00007C030000}"/>
    <cellStyle name="PSInt 5" xfId="893" xr:uid="{00000000-0005-0000-0000-00007D030000}"/>
    <cellStyle name="PSInt 5 2" xfId="894" xr:uid="{00000000-0005-0000-0000-00007E030000}"/>
    <cellStyle name="PSInt 5 3" xfId="895" xr:uid="{00000000-0005-0000-0000-00007F030000}"/>
    <cellStyle name="PSInt 5 3 2" xfId="896" xr:uid="{00000000-0005-0000-0000-000080030000}"/>
    <cellStyle name="PSInt 6" xfId="897" xr:uid="{00000000-0005-0000-0000-000081030000}"/>
    <cellStyle name="PSInt 6 2" xfId="898" xr:uid="{00000000-0005-0000-0000-000082030000}"/>
    <cellStyle name="PSInt 7" xfId="899" xr:uid="{00000000-0005-0000-0000-000083030000}"/>
    <cellStyle name="PSInt 8" xfId="900" xr:uid="{00000000-0005-0000-0000-000084030000}"/>
    <cellStyle name="PSInt 8 2" xfId="901" xr:uid="{00000000-0005-0000-0000-000085030000}"/>
    <cellStyle name="PSInt 9" xfId="902" xr:uid="{00000000-0005-0000-0000-000086030000}"/>
    <cellStyle name="PSInt 9 2" xfId="903" xr:uid="{00000000-0005-0000-0000-000087030000}"/>
    <cellStyle name="PSSpacer" xfId="904" xr:uid="{00000000-0005-0000-0000-000088030000}"/>
    <cellStyle name="PSSpacer 2" xfId="905" xr:uid="{00000000-0005-0000-0000-000089030000}"/>
    <cellStyle name="PSSpacer 2 2" xfId="906" xr:uid="{00000000-0005-0000-0000-00008A030000}"/>
    <cellStyle name="PSSpacer 3" xfId="907" xr:uid="{00000000-0005-0000-0000-00008B030000}"/>
    <cellStyle name="PSSpacer 3 2" xfId="908" xr:uid="{00000000-0005-0000-0000-00008C030000}"/>
    <cellStyle name="PSSpacer 4" xfId="909" xr:uid="{00000000-0005-0000-0000-00008D030000}"/>
    <cellStyle name="PSSpacer 4 2" xfId="910" xr:uid="{00000000-0005-0000-0000-00008E030000}"/>
    <cellStyle name="PSSpacer 5" xfId="911" xr:uid="{00000000-0005-0000-0000-00008F030000}"/>
    <cellStyle name="PSSpacer 5 2" xfId="912" xr:uid="{00000000-0005-0000-0000-000090030000}"/>
    <cellStyle name="PSSpacer 5 3" xfId="913" xr:uid="{00000000-0005-0000-0000-000091030000}"/>
    <cellStyle name="PSSpacer 5 3 2" xfId="914" xr:uid="{00000000-0005-0000-0000-000092030000}"/>
    <cellStyle name="PSSpacer 6" xfId="915" xr:uid="{00000000-0005-0000-0000-000093030000}"/>
    <cellStyle name="PSSpacer 6 2" xfId="916" xr:uid="{00000000-0005-0000-0000-000094030000}"/>
    <cellStyle name="PSSpacer 7" xfId="917" xr:uid="{00000000-0005-0000-0000-000095030000}"/>
    <cellStyle name="PSSpacer 8" xfId="918" xr:uid="{00000000-0005-0000-0000-000096030000}"/>
    <cellStyle name="PSSpacer 8 2" xfId="919" xr:uid="{00000000-0005-0000-0000-000097030000}"/>
    <cellStyle name="PSSpacer 9" xfId="920" xr:uid="{00000000-0005-0000-0000-000098030000}"/>
    <cellStyle name="PSSpacer 9 2" xfId="921" xr:uid="{00000000-0005-0000-0000-000099030000}"/>
    <cellStyle name="PSSpacer 9 2 2" xfId="922" xr:uid="{00000000-0005-0000-0000-00009A030000}"/>
    <cellStyle name="PSSpacer 9 3" xfId="923" xr:uid="{00000000-0005-0000-0000-00009B030000}"/>
    <cellStyle name="Title 2" xfId="924" xr:uid="{00000000-0005-0000-0000-00009C030000}"/>
    <cellStyle name="Total 2" xfId="925" xr:uid="{00000000-0005-0000-0000-00009D030000}"/>
    <cellStyle name="Warning Text 2" xfId="926" xr:uid="{00000000-0005-0000-0000-00009E030000}"/>
  </cellStyles>
  <dxfs count="0"/>
  <tableStyles count="0" defaultTableStyle="TableStyleMedium2" defaultPivotStyle="PivotStyleLight16"/>
  <colors>
    <mruColors>
      <color rgb="FFCCECFF"/>
      <color rgb="FF1527C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8"/>
  <sheetViews>
    <sheetView showGridLines="0" tabSelected="1" zoomScaleNormal="100" workbookViewId="0">
      <pane xSplit="3" ySplit="3" topLeftCell="AA4" activePane="bottomRight" state="frozen"/>
      <selection pane="topRight" activeCell="D1" sqref="D1"/>
      <selection pane="bottomLeft" activeCell="A4" sqref="A4"/>
      <selection pane="bottomRight" activeCell="AG32" sqref="AG32"/>
    </sheetView>
  </sheetViews>
  <sheetFormatPr defaultRowHeight="12.75"/>
  <cols>
    <col min="1" max="1" width="4.5703125" style="1" customWidth="1"/>
    <col min="2" max="2" width="5.5703125" style="1" customWidth="1"/>
    <col min="3" max="3" width="47.7109375" style="1" bestFit="1" customWidth="1"/>
    <col min="4" max="52" width="15.7109375" style="1" customWidth="1"/>
    <col min="53" max="56" width="14.28515625" style="1" customWidth="1"/>
    <col min="57" max="16384" width="9.140625" style="1"/>
  </cols>
  <sheetData>
    <row r="1" spans="1:56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25.5">
      <c r="B2" s="36" t="s">
        <v>28</v>
      </c>
      <c r="C2" s="2"/>
      <c r="D2" s="27"/>
      <c r="E2" s="27"/>
      <c r="F2" s="27"/>
      <c r="G2" s="2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5" t="s">
        <v>30</v>
      </c>
      <c r="AE2" s="32" t="s">
        <v>29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3"/>
      <c r="AY2" s="3"/>
      <c r="AZ2" s="3"/>
      <c r="BA2" s="3"/>
      <c r="BB2" s="3"/>
      <c r="BC2" s="3"/>
      <c r="BD2" s="3"/>
    </row>
    <row r="3" spans="1:56" s="4" customFormat="1" ht="26.25" customHeight="1">
      <c r="B3" s="5" t="s">
        <v>1</v>
      </c>
      <c r="C3" s="5" t="s">
        <v>2</v>
      </c>
      <c r="D3" s="30">
        <v>45100</v>
      </c>
      <c r="E3" s="30">
        <v>45069</v>
      </c>
      <c r="F3" s="30">
        <v>45039</v>
      </c>
      <c r="G3" s="30">
        <v>45008</v>
      </c>
      <c r="H3" s="30">
        <v>44980</v>
      </c>
      <c r="I3" s="30">
        <v>44949</v>
      </c>
      <c r="J3" s="30">
        <v>44917</v>
      </c>
      <c r="K3" s="30">
        <v>44887</v>
      </c>
      <c r="L3" s="30">
        <v>44856</v>
      </c>
      <c r="M3" s="30">
        <v>44826</v>
      </c>
      <c r="N3" s="30">
        <v>44795</v>
      </c>
      <c r="O3" s="30">
        <v>44764</v>
      </c>
      <c r="P3" s="30">
        <v>44734</v>
      </c>
      <c r="Q3" s="30">
        <v>44703</v>
      </c>
      <c r="R3" s="30">
        <v>44673</v>
      </c>
      <c r="S3" s="30">
        <v>44642</v>
      </c>
      <c r="T3" s="30">
        <v>44614</v>
      </c>
      <c r="U3" s="30">
        <v>44583</v>
      </c>
      <c r="V3" s="30">
        <v>44551</v>
      </c>
      <c r="W3" s="30">
        <v>44521</v>
      </c>
      <c r="X3" s="30">
        <v>44490</v>
      </c>
      <c r="Y3" s="30">
        <v>44460</v>
      </c>
      <c r="Z3" s="30">
        <v>44429</v>
      </c>
      <c r="AA3" s="30">
        <v>44398</v>
      </c>
      <c r="AB3" s="30">
        <v>44368</v>
      </c>
      <c r="AC3" s="30">
        <v>44337</v>
      </c>
      <c r="AD3" s="30">
        <v>44307</v>
      </c>
      <c r="AE3" s="30">
        <v>44307</v>
      </c>
      <c r="AF3" s="30">
        <v>44276</v>
      </c>
      <c r="AG3" s="30" t="s">
        <v>18</v>
      </c>
      <c r="AH3" s="30" t="s">
        <v>17</v>
      </c>
      <c r="AI3" s="30" t="s">
        <v>16</v>
      </c>
      <c r="AJ3" s="30" t="s">
        <v>15</v>
      </c>
      <c r="AK3" s="30">
        <v>44185</v>
      </c>
      <c r="AL3" s="30">
        <v>44155</v>
      </c>
      <c r="AM3" s="30">
        <v>44124</v>
      </c>
      <c r="AN3" s="30">
        <v>44094</v>
      </c>
      <c r="AO3" s="30">
        <v>44063</v>
      </c>
      <c r="AP3" s="30">
        <v>44032</v>
      </c>
      <c r="AQ3" s="30">
        <v>44002</v>
      </c>
      <c r="AR3" s="30">
        <v>43971</v>
      </c>
      <c r="AS3" s="30">
        <v>43941</v>
      </c>
      <c r="AT3" s="30">
        <v>43910</v>
      </c>
      <c r="AU3" s="30">
        <v>43881</v>
      </c>
      <c r="AV3" s="30">
        <v>43850</v>
      </c>
      <c r="AW3" s="30">
        <v>43818</v>
      </c>
      <c r="AX3" s="30">
        <v>43788</v>
      </c>
      <c r="AY3" s="30">
        <v>43757</v>
      </c>
      <c r="AZ3" s="30">
        <v>43727</v>
      </c>
      <c r="BA3" s="31">
        <v>43696</v>
      </c>
      <c r="BB3" s="31">
        <v>43665</v>
      </c>
      <c r="BC3" s="31">
        <v>43635</v>
      </c>
      <c r="BD3" s="31">
        <v>43604</v>
      </c>
    </row>
    <row r="4" spans="1:56">
      <c r="B4" s="6">
        <v>-1</v>
      </c>
      <c r="C4" s="7" t="s">
        <v>22</v>
      </c>
      <c r="D4" s="8">
        <v>2573517.3189605623</v>
      </c>
      <c r="E4" s="8">
        <v>2769207.0774399783</v>
      </c>
      <c r="F4" s="8">
        <v>2651944.7465736093</v>
      </c>
      <c r="G4" s="8">
        <v>2643645.7571179639</v>
      </c>
      <c r="H4" s="8">
        <v>2574380.1843859381</v>
      </c>
      <c r="I4" s="8">
        <v>3036174.268799434</v>
      </c>
      <c r="J4" s="8">
        <v>3337206.9219309757</v>
      </c>
      <c r="K4" s="8">
        <v>4574651.781430996</v>
      </c>
      <c r="L4" s="8">
        <v>4492702.501650936</v>
      </c>
      <c r="M4" s="8">
        <v>4608047.8806644753</v>
      </c>
      <c r="N4" s="8">
        <v>5190214.3726072321</v>
      </c>
      <c r="O4" s="8">
        <v>5267097.1994967433</v>
      </c>
      <c r="P4" s="8">
        <v>5081072.5574277285</v>
      </c>
      <c r="Q4" s="8">
        <v>4901253.4787936676</v>
      </c>
      <c r="R4" s="8">
        <v>5023486.0573746264</v>
      </c>
      <c r="S4" s="8">
        <v>4860304.3535745386</v>
      </c>
      <c r="T4" s="8">
        <v>4811825.6208596341</v>
      </c>
      <c r="U4" s="8">
        <v>5105631</v>
      </c>
      <c r="V4" s="8">
        <v>4802150.8331040153</v>
      </c>
      <c r="W4" s="8">
        <v>4653416.9463640125</v>
      </c>
      <c r="X4" s="8">
        <v>4626523.9237873312</v>
      </c>
      <c r="Y4" s="8">
        <v>4670125</v>
      </c>
      <c r="Z4" s="8">
        <v>5035513.961947998</v>
      </c>
      <c r="AA4" s="8">
        <v>5140259.4808784649</v>
      </c>
      <c r="AB4" s="8">
        <v>4751940.6047762334</v>
      </c>
      <c r="AC4" s="8">
        <v>4829059.95</v>
      </c>
      <c r="AD4" s="8">
        <v>4725770.8099999996</v>
      </c>
      <c r="AE4" s="8">
        <v>4725770.8099999996</v>
      </c>
      <c r="AF4" s="8">
        <v>4630058.6399999997</v>
      </c>
      <c r="AG4" s="8">
        <v>4978198.33</v>
      </c>
      <c r="AH4" s="8">
        <v>5024797.0599999996</v>
      </c>
      <c r="AI4" s="8">
        <v>4638172.3499999996</v>
      </c>
      <c r="AJ4" s="8">
        <v>4683604.37</v>
      </c>
      <c r="AK4" s="8">
        <v>4766681.97</v>
      </c>
      <c r="AL4" s="8">
        <v>4927401.6500000004</v>
      </c>
      <c r="AM4" s="8">
        <v>4695232.0599999996</v>
      </c>
      <c r="AN4" s="8">
        <v>4617985</v>
      </c>
      <c r="AO4" s="8">
        <v>4740626.2157703089</v>
      </c>
      <c r="AP4" s="8">
        <v>4690226</v>
      </c>
      <c r="AQ4" s="9">
        <v>3825977</v>
      </c>
      <c r="AR4" s="9">
        <v>3661096.324008611</v>
      </c>
      <c r="AS4" s="9">
        <v>3727731</v>
      </c>
      <c r="AT4" s="9">
        <v>3729665</v>
      </c>
      <c r="AU4" s="9">
        <v>3995639</v>
      </c>
      <c r="AV4" s="9">
        <v>3538350</v>
      </c>
      <c r="AW4" s="9">
        <v>3849808.3082588594</v>
      </c>
      <c r="AX4" s="9">
        <v>3852126.29</v>
      </c>
      <c r="AY4" s="9">
        <v>3808861</v>
      </c>
      <c r="AZ4" s="9">
        <v>3721501.51</v>
      </c>
      <c r="BA4" s="9">
        <v>3966965.77</v>
      </c>
      <c r="BB4" s="9">
        <v>4166370.4</v>
      </c>
      <c r="BC4" s="9">
        <v>3931479.8059220156</v>
      </c>
      <c r="BD4" s="9">
        <v>4512041.37</v>
      </c>
    </row>
    <row r="5" spans="1:56">
      <c r="B5" s="6">
        <f>B4-1</f>
        <v>-2</v>
      </c>
      <c r="C5" s="7" t="s">
        <v>23</v>
      </c>
      <c r="D5" s="8">
        <v>3896996</v>
      </c>
      <c r="E5" s="8">
        <v>4476891</v>
      </c>
      <c r="F5" s="8">
        <v>4652708</v>
      </c>
      <c r="G5" s="8">
        <v>3695547</v>
      </c>
      <c r="H5" s="8">
        <v>3961295</v>
      </c>
      <c r="I5" s="8">
        <v>3503207</v>
      </c>
      <c r="J5" s="8">
        <v>3814390</v>
      </c>
      <c r="K5" s="8">
        <v>3816807</v>
      </c>
      <c r="L5" s="8">
        <v>3775108</v>
      </c>
      <c r="M5" s="8">
        <v>3687618</v>
      </c>
      <c r="N5" s="8">
        <v>3932695</v>
      </c>
      <c r="O5" s="8">
        <v>4132198</v>
      </c>
      <c r="P5" s="8">
        <v>3896996</v>
      </c>
      <c r="Q5" s="8">
        <v>4476891</v>
      </c>
      <c r="R5" s="8">
        <v>4652708</v>
      </c>
      <c r="S5" s="8">
        <v>3695547</v>
      </c>
      <c r="T5" s="8">
        <v>3961295</v>
      </c>
      <c r="U5" s="8">
        <v>3503207</v>
      </c>
      <c r="V5" s="8">
        <v>3814390</v>
      </c>
      <c r="W5" s="8">
        <v>3816807</v>
      </c>
      <c r="X5" s="8">
        <v>3775108</v>
      </c>
      <c r="Y5" s="8">
        <v>3687618</v>
      </c>
      <c r="Z5" s="8">
        <v>3932695</v>
      </c>
      <c r="AA5" s="8">
        <v>4132198</v>
      </c>
      <c r="AB5" s="8">
        <v>3896996</v>
      </c>
      <c r="AC5" s="8">
        <v>4476891</v>
      </c>
      <c r="AD5" s="8">
        <v>4652708</v>
      </c>
      <c r="AE5" s="8">
        <v>4652708</v>
      </c>
      <c r="AF5" s="8">
        <v>3695547</v>
      </c>
      <c r="AG5" s="8">
        <v>3961295</v>
      </c>
      <c r="AH5" s="8">
        <v>3581017</v>
      </c>
      <c r="AI5" s="8">
        <v>3503207</v>
      </c>
      <c r="AJ5" s="8">
        <v>3664681</v>
      </c>
      <c r="AK5" s="8">
        <v>3882677</v>
      </c>
      <c r="AL5" s="8">
        <v>3717340</v>
      </c>
      <c r="AM5" s="8">
        <v>3824697</v>
      </c>
      <c r="AN5" s="8">
        <v>3636247</v>
      </c>
      <c r="AO5" s="8">
        <v>3888262</v>
      </c>
      <c r="AP5" s="8">
        <v>3747320</v>
      </c>
      <c r="AQ5" s="9">
        <v>3827332</v>
      </c>
      <c r="AR5" s="9">
        <v>3595145</v>
      </c>
      <c r="AS5" s="9">
        <v>3661574</v>
      </c>
      <c r="AT5" s="9">
        <v>3353024</v>
      </c>
      <c r="AU5" s="9">
        <v>3581017</v>
      </c>
      <c r="AV5" s="9">
        <v>3664681</v>
      </c>
      <c r="AW5" s="9">
        <v>3882677</v>
      </c>
      <c r="AX5" s="9">
        <v>3717340</v>
      </c>
      <c r="AY5" s="9">
        <v>3824697</v>
      </c>
      <c r="AZ5" s="9">
        <v>3636247</v>
      </c>
      <c r="BA5" s="9">
        <v>3888262</v>
      </c>
      <c r="BB5" s="9">
        <v>3747320</v>
      </c>
      <c r="BC5" s="9">
        <v>3827332</v>
      </c>
      <c r="BD5" s="9">
        <v>3595145</v>
      </c>
    </row>
    <row r="6" spans="1:56">
      <c r="B6" s="6">
        <f t="shared" ref="B6:B24" si="0">B5-1</f>
        <v>-3</v>
      </c>
      <c r="C6" s="7" t="s">
        <v>21</v>
      </c>
      <c r="D6" s="8">
        <v>2165878.5674442481</v>
      </c>
      <c r="E6" s="8">
        <v>1918448.8853982112</v>
      </c>
      <c r="F6" s="8">
        <v>1618617.1152879873</v>
      </c>
      <c r="G6" s="8">
        <v>1949289.9363352244</v>
      </c>
      <c r="H6" s="8">
        <v>1989059.2308432818</v>
      </c>
      <c r="I6" s="8">
        <v>1781962.7119683365</v>
      </c>
      <c r="J6" s="8">
        <v>2274528.5963559682</v>
      </c>
      <c r="K6" s="8">
        <v>1905452.8496375142</v>
      </c>
      <c r="L6" s="8">
        <v>1847177.3408763844</v>
      </c>
      <c r="M6" s="8">
        <v>1891062.1144933645</v>
      </c>
      <c r="N6" s="8">
        <v>1969624.6272633544</v>
      </c>
      <c r="O6" s="8">
        <v>2118434.4971603737</v>
      </c>
      <c r="P6" s="8">
        <v>1985633.7771382935</v>
      </c>
      <c r="Q6" s="8">
        <v>2095068.0108224242</v>
      </c>
      <c r="R6" s="8">
        <v>2079123.9672378374</v>
      </c>
      <c r="S6" s="8">
        <v>1839159.2501621174</v>
      </c>
      <c r="T6" s="8">
        <v>1898180.3817621204</v>
      </c>
      <c r="U6" s="8">
        <v>2181257</v>
      </c>
      <c r="V6" s="8">
        <v>2234922.3977171825</v>
      </c>
      <c r="W6" s="8">
        <v>2037920.7172835774</v>
      </c>
      <c r="X6" s="8">
        <v>2007913.7519573055</v>
      </c>
      <c r="Y6" s="8">
        <v>2356317</v>
      </c>
      <c r="Z6" s="8">
        <v>2206343.5035082162</v>
      </c>
      <c r="AA6" s="8">
        <v>2300139.1598635255</v>
      </c>
      <c r="AB6" s="8">
        <v>2393889.050224022</v>
      </c>
      <c r="AC6" s="8">
        <v>2323868.2400000002</v>
      </c>
      <c r="AD6" s="8">
        <v>2104588.5699999998</v>
      </c>
      <c r="AE6" s="8">
        <v>2104588.5699999998</v>
      </c>
      <c r="AF6" s="8">
        <v>2557525.5499999998</v>
      </c>
      <c r="AG6" s="8">
        <v>2329336.2799999998</v>
      </c>
      <c r="AH6" s="8">
        <v>2382723.81</v>
      </c>
      <c r="AI6" s="8">
        <v>2316924.2400000002</v>
      </c>
      <c r="AJ6" s="8">
        <v>2372037.4300000002</v>
      </c>
      <c r="AK6" s="8">
        <v>2143420.21</v>
      </c>
      <c r="AL6" s="8">
        <v>2319883</v>
      </c>
      <c r="AM6" s="8">
        <v>2211515.7400000002</v>
      </c>
      <c r="AN6" s="8">
        <v>2324890</v>
      </c>
      <c r="AO6" s="8">
        <v>2170363.5546644679</v>
      </c>
      <c r="AP6" s="8">
        <v>2537229</v>
      </c>
      <c r="AQ6" s="9">
        <v>2149841</v>
      </c>
      <c r="AR6" s="9">
        <v>2282782.9745831392</v>
      </c>
      <c r="AS6" s="9">
        <v>2066532.7788915799</v>
      </c>
      <c r="AT6" s="9">
        <v>2380075</v>
      </c>
      <c r="AU6" s="9">
        <v>2291899</v>
      </c>
      <c r="AV6" s="9">
        <v>2258935</v>
      </c>
      <c r="AW6" s="9">
        <v>2106943.6738564791</v>
      </c>
      <c r="AX6" s="9">
        <v>2228863.5099999998</v>
      </c>
      <c r="AY6" s="9">
        <v>2830879.85</v>
      </c>
      <c r="AZ6" s="9">
        <v>2203403.9700000002</v>
      </c>
      <c r="BA6" s="9">
        <v>2253667.21</v>
      </c>
      <c r="BB6" s="9">
        <v>2383748.17</v>
      </c>
      <c r="BC6" s="9">
        <v>2526616.2668313542</v>
      </c>
      <c r="BD6" s="9">
        <v>2301554.5299999998</v>
      </c>
    </row>
    <row r="7" spans="1:56">
      <c r="B7" s="6">
        <f t="shared" si="0"/>
        <v>-4</v>
      </c>
      <c r="C7" s="10" t="s">
        <v>3</v>
      </c>
      <c r="D7" s="11">
        <f t="shared" ref="D7:F7" si="1">+D4-D5+D6</f>
        <v>842399.88640481047</v>
      </c>
      <c r="E7" s="11">
        <f t="shared" si="1"/>
        <v>210764.96283818944</v>
      </c>
      <c r="F7" s="11">
        <f t="shared" si="1"/>
        <v>-382146.13813840342</v>
      </c>
      <c r="G7" s="11">
        <f t="shared" ref="G7:BD7" si="2">+G4-G5+G6</f>
        <v>897388.69345318829</v>
      </c>
      <c r="H7" s="11">
        <f t="shared" si="2"/>
        <v>602144.41522921994</v>
      </c>
      <c r="I7" s="11">
        <f t="shared" si="2"/>
        <v>1314929.9807677704</v>
      </c>
      <c r="J7" s="11">
        <f t="shared" si="2"/>
        <v>1797345.5182869439</v>
      </c>
      <c r="K7" s="11">
        <f t="shared" si="2"/>
        <v>2663297.63106851</v>
      </c>
      <c r="L7" s="11">
        <f t="shared" si="2"/>
        <v>2564771.8425273206</v>
      </c>
      <c r="M7" s="11">
        <f t="shared" si="2"/>
        <v>2811491.9951578397</v>
      </c>
      <c r="N7" s="11">
        <f t="shared" si="2"/>
        <v>3227143.9998705862</v>
      </c>
      <c r="O7" s="11">
        <f t="shared" si="2"/>
        <v>3253333.696657117</v>
      </c>
      <c r="P7" s="11">
        <f t="shared" si="2"/>
        <v>3169710.3345660223</v>
      </c>
      <c r="Q7" s="11">
        <f t="shared" si="2"/>
        <v>2519430.4896160918</v>
      </c>
      <c r="R7" s="11">
        <f t="shared" si="2"/>
        <v>2449902.024612464</v>
      </c>
      <c r="S7" s="11">
        <f t="shared" si="2"/>
        <v>3003916.6037366558</v>
      </c>
      <c r="T7" s="11">
        <f t="shared" si="2"/>
        <v>2748711.0026217545</v>
      </c>
      <c r="U7" s="11">
        <f t="shared" si="2"/>
        <v>3783681</v>
      </c>
      <c r="V7" s="11">
        <f t="shared" si="2"/>
        <v>3222683.2308211979</v>
      </c>
      <c r="W7" s="11">
        <f t="shared" si="2"/>
        <v>2874530.6636475902</v>
      </c>
      <c r="X7" s="11">
        <f t="shared" si="2"/>
        <v>2859329.6757446369</v>
      </c>
      <c r="Y7" s="11">
        <f t="shared" si="2"/>
        <v>3338824</v>
      </c>
      <c r="Z7" s="11">
        <f t="shared" si="2"/>
        <v>3309162.4654562143</v>
      </c>
      <c r="AA7" s="11">
        <f t="shared" si="2"/>
        <v>3308200.6407419904</v>
      </c>
      <c r="AB7" s="11">
        <f t="shared" si="2"/>
        <v>3248833.6550002554</v>
      </c>
      <c r="AC7" s="11">
        <f t="shared" si="2"/>
        <v>2676037.1900000004</v>
      </c>
      <c r="AD7" s="11">
        <f t="shared" ref="AD7" si="3">+AD4-AD5+AD6</f>
        <v>2177651.3799999994</v>
      </c>
      <c r="AE7" s="11">
        <f t="shared" si="2"/>
        <v>2177651.3799999994</v>
      </c>
      <c r="AF7" s="11">
        <f t="shared" si="2"/>
        <v>3492037.1899999995</v>
      </c>
      <c r="AG7" s="11">
        <f t="shared" si="2"/>
        <v>3346239.61</v>
      </c>
      <c r="AH7" s="11">
        <f t="shared" si="2"/>
        <v>3826503.8699999996</v>
      </c>
      <c r="AI7" s="11">
        <f t="shared" si="2"/>
        <v>3451889.59</v>
      </c>
      <c r="AJ7" s="11">
        <f t="shared" si="2"/>
        <v>3390960.8000000003</v>
      </c>
      <c r="AK7" s="11">
        <f t="shared" si="2"/>
        <v>3027425.1799999997</v>
      </c>
      <c r="AL7" s="11">
        <f t="shared" si="2"/>
        <v>3529944.6500000004</v>
      </c>
      <c r="AM7" s="11">
        <f t="shared" si="2"/>
        <v>3082050.8</v>
      </c>
      <c r="AN7" s="11">
        <f t="shared" si="2"/>
        <v>3306628</v>
      </c>
      <c r="AO7" s="11">
        <f t="shared" si="2"/>
        <v>3022727.7704347768</v>
      </c>
      <c r="AP7" s="11">
        <f t="shared" si="2"/>
        <v>3480135</v>
      </c>
      <c r="AQ7" s="11">
        <f t="shared" si="2"/>
        <v>2148486</v>
      </c>
      <c r="AR7" s="11">
        <f t="shared" si="2"/>
        <v>2348734.2985917502</v>
      </c>
      <c r="AS7" s="11">
        <f t="shared" si="2"/>
        <v>2132689.7788915802</v>
      </c>
      <c r="AT7" s="11">
        <f t="shared" si="2"/>
        <v>2756716</v>
      </c>
      <c r="AU7" s="11">
        <f t="shared" si="2"/>
        <v>2706521</v>
      </c>
      <c r="AV7" s="11">
        <f t="shared" si="2"/>
        <v>2132604</v>
      </c>
      <c r="AW7" s="11">
        <f t="shared" si="2"/>
        <v>2074074.9821153386</v>
      </c>
      <c r="AX7" s="11">
        <f t="shared" si="2"/>
        <v>2363649.7999999998</v>
      </c>
      <c r="AY7" s="11">
        <f t="shared" si="2"/>
        <v>2815043.85</v>
      </c>
      <c r="AZ7" s="11">
        <f t="shared" si="2"/>
        <v>2288658.48</v>
      </c>
      <c r="BA7" s="11">
        <f t="shared" si="2"/>
        <v>2332370.98</v>
      </c>
      <c r="BB7" s="11">
        <f t="shared" si="2"/>
        <v>2802798.57</v>
      </c>
      <c r="BC7" s="11">
        <f t="shared" si="2"/>
        <v>2630764.0727533698</v>
      </c>
      <c r="BD7" s="11">
        <f t="shared" si="2"/>
        <v>3218450.9</v>
      </c>
    </row>
    <row r="8" spans="1:56">
      <c r="B8" s="6">
        <f t="shared" si="0"/>
        <v>-5</v>
      </c>
      <c r="C8" s="7" t="s">
        <v>24</v>
      </c>
      <c r="D8" s="12">
        <v>0.94230000000000003</v>
      </c>
      <c r="E8" s="12">
        <v>0.98660000000000003</v>
      </c>
      <c r="F8" s="12">
        <v>0.98470000000000002</v>
      </c>
      <c r="G8" s="12">
        <v>0.94899999999999995</v>
      </c>
      <c r="H8" s="12">
        <v>0.98329999999999995</v>
      </c>
      <c r="I8" s="12">
        <v>0.97189999999999999</v>
      </c>
      <c r="J8" s="12">
        <v>0.96589999999999998</v>
      </c>
      <c r="K8" s="12">
        <v>0.97470000000000001</v>
      </c>
      <c r="L8" s="12">
        <v>0.98019999999999996</v>
      </c>
      <c r="M8" s="12">
        <v>0.97799999999999998</v>
      </c>
      <c r="N8" s="12">
        <v>0.85599999999999998</v>
      </c>
      <c r="O8" s="12">
        <v>0.8498</v>
      </c>
      <c r="P8" s="12">
        <v>0.87109999999999999</v>
      </c>
      <c r="Q8" s="12">
        <v>0.90190000000000003</v>
      </c>
      <c r="R8" s="12">
        <v>0.88160000000000005</v>
      </c>
      <c r="S8" s="12">
        <v>0.96799999999999997</v>
      </c>
      <c r="T8" s="12">
        <v>0.96020000000000005</v>
      </c>
      <c r="U8" s="12">
        <v>0.91369999999999996</v>
      </c>
      <c r="V8" s="12">
        <v>0.96340000000000003</v>
      </c>
      <c r="W8" s="12">
        <v>0.9637</v>
      </c>
      <c r="X8" s="12">
        <v>0.94189999999999996</v>
      </c>
      <c r="Y8" s="12">
        <v>0.91790000000000005</v>
      </c>
      <c r="Z8" s="12">
        <v>0.89410000000000001</v>
      </c>
      <c r="AA8" s="12">
        <v>0.87880000000000003</v>
      </c>
      <c r="AB8" s="12">
        <v>0.87090000000000001</v>
      </c>
      <c r="AC8" s="12">
        <v>0.96050000000000002</v>
      </c>
      <c r="AD8" s="12">
        <v>0.97640000000000005</v>
      </c>
      <c r="AE8" s="12">
        <v>0.97640000000000005</v>
      </c>
      <c r="AF8" s="12">
        <v>0.97289999999999999</v>
      </c>
      <c r="AG8" s="12">
        <v>0.88009999999999999</v>
      </c>
      <c r="AH8" s="12">
        <v>0.88009999999999999</v>
      </c>
      <c r="AI8" s="12">
        <v>0.97950000000000004</v>
      </c>
      <c r="AJ8" s="12">
        <v>0.97950000000000004</v>
      </c>
      <c r="AK8" s="12">
        <v>0.97489999999999999</v>
      </c>
      <c r="AL8" s="12">
        <v>0.96140000000000003</v>
      </c>
      <c r="AM8" s="12">
        <v>0.97709999999999997</v>
      </c>
      <c r="AN8" s="12">
        <v>0.9849</v>
      </c>
      <c r="AO8" s="12">
        <v>0.95689999999999997</v>
      </c>
      <c r="AP8" s="12">
        <v>0.91859999999999997</v>
      </c>
      <c r="AQ8" s="13">
        <v>0.95250000000000001</v>
      </c>
      <c r="AR8" s="13">
        <v>0.95779999999999998</v>
      </c>
      <c r="AS8" s="13">
        <v>0.97160000000000002</v>
      </c>
      <c r="AT8" s="13">
        <v>0.97209999999999996</v>
      </c>
      <c r="AU8" s="13">
        <v>0.96760000000000002</v>
      </c>
      <c r="AV8" s="13">
        <v>0.96140000000000003</v>
      </c>
      <c r="AW8" s="13">
        <v>0.97529999999999994</v>
      </c>
      <c r="AX8" s="13">
        <v>0.96660000000000001</v>
      </c>
      <c r="AY8" s="13">
        <v>0.95440000000000003</v>
      </c>
      <c r="AZ8" s="13">
        <v>0.91669999999999996</v>
      </c>
      <c r="BA8" s="13">
        <v>0.92179999999999995</v>
      </c>
      <c r="BB8" s="13">
        <v>0.86409999999999998</v>
      </c>
      <c r="BC8" s="13">
        <v>0.95550000000000002</v>
      </c>
      <c r="BD8" s="13">
        <v>0.95489999999999997</v>
      </c>
    </row>
    <row r="9" spans="1:56">
      <c r="B9" s="6">
        <f t="shared" si="0"/>
        <v>-6</v>
      </c>
      <c r="C9" s="10" t="s">
        <v>4</v>
      </c>
      <c r="D9" s="14">
        <f t="shared" ref="D9:Y9" si="4">ROUND(D8*D7,0)</f>
        <v>793793</v>
      </c>
      <c r="E9" s="14">
        <f t="shared" si="4"/>
        <v>207941</v>
      </c>
      <c r="F9" s="14">
        <f t="shared" si="4"/>
        <v>-376299</v>
      </c>
      <c r="G9" s="14">
        <f t="shared" si="4"/>
        <v>851622</v>
      </c>
      <c r="H9" s="14">
        <f t="shared" si="4"/>
        <v>592089</v>
      </c>
      <c r="I9" s="14">
        <f t="shared" si="4"/>
        <v>1277980</v>
      </c>
      <c r="J9" s="14">
        <f t="shared" si="4"/>
        <v>1736056</v>
      </c>
      <c r="K9" s="14">
        <f t="shared" si="4"/>
        <v>2595916</v>
      </c>
      <c r="L9" s="14">
        <f t="shared" si="4"/>
        <v>2513989</v>
      </c>
      <c r="M9" s="14">
        <f t="shared" si="4"/>
        <v>2749639</v>
      </c>
      <c r="N9" s="14">
        <f t="shared" si="4"/>
        <v>2762435</v>
      </c>
      <c r="O9" s="14">
        <f t="shared" si="4"/>
        <v>2764683</v>
      </c>
      <c r="P9" s="14">
        <f t="shared" si="4"/>
        <v>2761135</v>
      </c>
      <c r="Q9" s="14">
        <f t="shared" si="4"/>
        <v>2272274</v>
      </c>
      <c r="R9" s="14">
        <f t="shared" si="4"/>
        <v>2159834</v>
      </c>
      <c r="S9" s="14">
        <f t="shared" si="4"/>
        <v>2907791</v>
      </c>
      <c r="T9" s="14">
        <f t="shared" si="4"/>
        <v>2639312</v>
      </c>
      <c r="U9" s="14">
        <f t="shared" si="4"/>
        <v>3457149</v>
      </c>
      <c r="V9" s="14">
        <f t="shared" si="4"/>
        <v>3104733</v>
      </c>
      <c r="W9" s="14">
        <f t="shared" si="4"/>
        <v>2770185</v>
      </c>
      <c r="X9" s="14">
        <f t="shared" si="4"/>
        <v>2693203</v>
      </c>
      <c r="Y9" s="14">
        <f t="shared" si="4"/>
        <v>3064707</v>
      </c>
      <c r="Z9" s="14">
        <v>2958722</v>
      </c>
      <c r="AA9" s="11">
        <f t="shared" ref="AA9:BD9" si="5">ROUND(AA8*AA7,0)</f>
        <v>2907247</v>
      </c>
      <c r="AB9" s="11">
        <f t="shared" si="5"/>
        <v>2829409</v>
      </c>
      <c r="AC9" s="11">
        <f t="shared" si="5"/>
        <v>2570334</v>
      </c>
      <c r="AD9" s="11">
        <f t="shared" ref="AD9" si="6">ROUND(AD8*AD7,0)</f>
        <v>2126259</v>
      </c>
      <c r="AE9" s="11">
        <f t="shared" si="5"/>
        <v>2126259</v>
      </c>
      <c r="AF9" s="11">
        <f t="shared" si="5"/>
        <v>3397403</v>
      </c>
      <c r="AG9" s="11">
        <f t="shared" si="5"/>
        <v>2945025</v>
      </c>
      <c r="AH9" s="11">
        <f t="shared" si="5"/>
        <v>3367706</v>
      </c>
      <c r="AI9" s="11">
        <f t="shared" si="5"/>
        <v>3381126</v>
      </c>
      <c r="AJ9" s="11">
        <f t="shared" si="5"/>
        <v>3321446</v>
      </c>
      <c r="AK9" s="11">
        <f t="shared" si="5"/>
        <v>2951437</v>
      </c>
      <c r="AL9" s="11">
        <f t="shared" si="5"/>
        <v>3393689</v>
      </c>
      <c r="AM9" s="11">
        <f t="shared" si="5"/>
        <v>3011472</v>
      </c>
      <c r="AN9" s="11">
        <f t="shared" si="5"/>
        <v>3256698</v>
      </c>
      <c r="AO9" s="11">
        <f t="shared" si="5"/>
        <v>2892448</v>
      </c>
      <c r="AP9" s="11">
        <f t="shared" si="5"/>
        <v>3196852</v>
      </c>
      <c r="AQ9" s="11">
        <f t="shared" si="5"/>
        <v>2046433</v>
      </c>
      <c r="AR9" s="11">
        <f t="shared" si="5"/>
        <v>2249618</v>
      </c>
      <c r="AS9" s="11">
        <f t="shared" si="5"/>
        <v>2072121</v>
      </c>
      <c r="AT9" s="11">
        <f t="shared" si="5"/>
        <v>2679804</v>
      </c>
      <c r="AU9" s="11">
        <f t="shared" si="5"/>
        <v>2618830</v>
      </c>
      <c r="AV9" s="11">
        <f t="shared" si="5"/>
        <v>2050285</v>
      </c>
      <c r="AW9" s="11">
        <f t="shared" si="5"/>
        <v>2022845</v>
      </c>
      <c r="AX9" s="11">
        <f t="shared" si="5"/>
        <v>2284704</v>
      </c>
      <c r="AY9" s="11">
        <f t="shared" si="5"/>
        <v>2686678</v>
      </c>
      <c r="AZ9" s="11">
        <f t="shared" si="5"/>
        <v>2098013</v>
      </c>
      <c r="BA9" s="11">
        <f t="shared" si="5"/>
        <v>2149980</v>
      </c>
      <c r="BB9" s="11">
        <f t="shared" si="5"/>
        <v>2421898</v>
      </c>
      <c r="BC9" s="11">
        <f t="shared" si="5"/>
        <v>2513695</v>
      </c>
      <c r="BD9" s="11">
        <f t="shared" si="5"/>
        <v>3073299</v>
      </c>
    </row>
    <row r="10" spans="1:56">
      <c r="B10" s="6">
        <f t="shared" si="0"/>
        <v>-7</v>
      </c>
      <c r="C10" s="7" t="s">
        <v>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>
        <v>-66458.429999999993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/>
      <c r="AQ10" s="9">
        <v>0</v>
      </c>
      <c r="AR10" s="9">
        <v>0</v>
      </c>
      <c r="AS10" s="9">
        <v>-47378.92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</row>
    <row r="11" spans="1:56">
      <c r="B11" s="6">
        <f t="shared" si="0"/>
        <v>-8</v>
      </c>
      <c r="C11" s="7" t="s">
        <v>25</v>
      </c>
      <c r="D11" s="8">
        <v>-100541.93</v>
      </c>
      <c r="E11" s="8">
        <v>221086.00240951765</v>
      </c>
      <c r="F11" s="8">
        <v>52270.540000000037</v>
      </c>
      <c r="G11" s="8">
        <v>107270.23999999999</v>
      </c>
      <c r="H11" s="8">
        <v>-121930.62000000011</v>
      </c>
      <c r="I11" s="8">
        <v>-790613.9903619308</v>
      </c>
      <c r="J11" s="8">
        <v>-408375.64999999991</v>
      </c>
      <c r="K11" s="8">
        <v>157169.39722855203</v>
      </c>
      <c r="L11" s="8">
        <v>206461.16481903475</v>
      </c>
      <c r="M11" s="8">
        <v>20538.664819034748</v>
      </c>
      <c r="N11" s="8">
        <v>-416733.31759048253</v>
      </c>
      <c r="O11" s="8">
        <v>-291160.6775904824</v>
      </c>
      <c r="P11" s="8">
        <v>-85761.929999999702</v>
      </c>
      <c r="Q11" s="8">
        <v>496817.66999999993</v>
      </c>
      <c r="R11" s="8">
        <v>32407.489999999991</v>
      </c>
      <c r="S11" s="8">
        <v>-7336.6299999998882</v>
      </c>
      <c r="T11" s="8">
        <v>-757517.42000000039</v>
      </c>
      <c r="U11" s="8">
        <v>-810427</v>
      </c>
      <c r="V11" s="8">
        <v>-215998.11999999965</v>
      </c>
      <c r="W11" s="8">
        <v>159195.62000000011</v>
      </c>
      <c r="X11" s="8">
        <v>150601.9299999997</v>
      </c>
      <c r="Y11" s="8">
        <v>-423818</v>
      </c>
      <c r="Z11" s="8">
        <v>-98524.339999999851</v>
      </c>
      <c r="AA11" s="8">
        <v>-204517.61000000034</v>
      </c>
      <c r="AB11" s="8">
        <v>-23158.600000000093</v>
      </c>
      <c r="AC11" s="8">
        <v>138999.91</v>
      </c>
      <c r="AD11" s="33">
        <v>2255.3225806453265</v>
      </c>
      <c r="AE11" s="33">
        <v>-293000.01</v>
      </c>
      <c r="AF11" s="8">
        <v>-444084.81</v>
      </c>
      <c r="AG11" s="8">
        <v>-735434.85</v>
      </c>
      <c r="AH11" s="8">
        <v>-735434.85</v>
      </c>
      <c r="AI11" s="8">
        <v>-1112813.97</v>
      </c>
      <c r="AJ11" s="8">
        <v>-1112813.97</v>
      </c>
      <c r="AK11" s="8">
        <v>-343545</v>
      </c>
      <c r="AL11" s="8">
        <v>243836</v>
      </c>
      <c r="AM11" s="8">
        <v>645992</v>
      </c>
      <c r="AN11" s="8">
        <v>109192</v>
      </c>
      <c r="AO11" s="8">
        <v>-34628.540000000037</v>
      </c>
      <c r="AP11" s="8">
        <v>236014</v>
      </c>
      <c r="AQ11" s="9">
        <v>406762</v>
      </c>
      <c r="AR11" s="9">
        <v>561248</v>
      </c>
      <c r="AS11" s="9">
        <v>398090.16000000015</v>
      </c>
      <c r="AT11" s="9">
        <v>16417</v>
      </c>
      <c r="AU11" s="9">
        <v>-38335</v>
      </c>
      <c r="AV11" s="9">
        <v>-306839</v>
      </c>
      <c r="AW11" s="9">
        <v>-147062.53000000026</v>
      </c>
      <c r="AX11" s="9">
        <v>299164.82</v>
      </c>
      <c r="AY11" s="9">
        <v>209516.73</v>
      </c>
      <c r="AZ11" s="9">
        <v>-16424.39</v>
      </c>
      <c r="BA11" s="9">
        <v>-79497.509999999995</v>
      </c>
      <c r="BB11" s="9">
        <v>137914.01999999999</v>
      </c>
      <c r="BC11" s="9">
        <v>357725.60000000009</v>
      </c>
      <c r="BD11" s="9">
        <v>465287.9</v>
      </c>
    </row>
    <row r="12" spans="1:56">
      <c r="B12" s="6">
        <f t="shared" si="0"/>
        <v>-9</v>
      </c>
      <c r="C12" s="10" t="s">
        <v>6</v>
      </c>
      <c r="D12" s="24">
        <f t="shared" ref="D12:F12" si="7">+D9+D10+D11</f>
        <v>693251.07000000007</v>
      </c>
      <c r="E12" s="24">
        <f t="shared" si="7"/>
        <v>429027.00240951765</v>
      </c>
      <c r="F12" s="24">
        <f t="shared" si="7"/>
        <v>-324028.45999999996</v>
      </c>
      <c r="G12" s="24">
        <f t="shared" ref="G12:BD12" si="8">+G9+G10+G11</f>
        <v>958892.24</v>
      </c>
      <c r="H12" s="24">
        <f t="shared" si="8"/>
        <v>470158.37999999989</v>
      </c>
      <c r="I12" s="24">
        <f t="shared" si="8"/>
        <v>487366.0096380692</v>
      </c>
      <c r="J12" s="24">
        <f t="shared" si="8"/>
        <v>1327680.3500000001</v>
      </c>
      <c r="K12" s="24">
        <f t="shared" si="8"/>
        <v>2753085.397228552</v>
      </c>
      <c r="L12" s="24">
        <f t="shared" si="8"/>
        <v>2720450.1648190347</v>
      </c>
      <c r="M12" s="24">
        <f t="shared" si="8"/>
        <v>2770177.6648190347</v>
      </c>
      <c r="N12" s="24">
        <f t="shared" si="8"/>
        <v>2345701.6824095175</v>
      </c>
      <c r="O12" s="24">
        <f t="shared" si="8"/>
        <v>2473522.3224095176</v>
      </c>
      <c r="P12" s="24">
        <f t="shared" si="8"/>
        <v>2675373.0700000003</v>
      </c>
      <c r="Q12" s="24">
        <f t="shared" si="8"/>
        <v>2769091.67</v>
      </c>
      <c r="R12" s="24">
        <f t="shared" si="8"/>
        <v>2192241.4900000002</v>
      </c>
      <c r="S12" s="24">
        <f t="shared" si="8"/>
        <v>2900454.37</v>
      </c>
      <c r="T12" s="24">
        <f t="shared" si="8"/>
        <v>1881794.5799999996</v>
      </c>
      <c r="U12" s="24">
        <f t="shared" si="8"/>
        <v>2646722</v>
      </c>
      <c r="V12" s="24">
        <f t="shared" si="8"/>
        <v>2888734.8800000004</v>
      </c>
      <c r="W12" s="24">
        <f t="shared" si="8"/>
        <v>2929380.62</v>
      </c>
      <c r="X12" s="24">
        <f t="shared" si="8"/>
        <v>2843804.9299999997</v>
      </c>
      <c r="Y12" s="24">
        <f t="shared" si="8"/>
        <v>2640889</v>
      </c>
      <c r="Z12" s="24">
        <f t="shared" si="8"/>
        <v>2793739.23</v>
      </c>
      <c r="AA12" s="14">
        <f t="shared" si="8"/>
        <v>2702729.3899999997</v>
      </c>
      <c r="AB12" s="14">
        <f t="shared" si="8"/>
        <v>2806250.4</v>
      </c>
      <c r="AC12" s="14">
        <f t="shared" si="8"/>
        <v>2709333.91</v>
      </c>
      <c r="AD12" s="14">
        <f t="shared" ref="AD12" si="9">+AD9+AD10+AD11</f>
        <v>2128514.3225806453</v>
      </c>
      <c r="AE12" s="14">
        <f t="shared" si="8"/>
        <v>1833258.99</v>
      </c>
      <c r="AF12" s="14">
        <f t="shared" si="8"/>
        <v>2953318.19</v>
      </c>
      <c r="AG12" s="14">
        <f t="shared" si="8"/>
        <v>2209590.15</v>
      </c>
      <c r="AH12" s="14">
        <f t="shared" si="8"/>
        <v>2632271.15</v>
      </c>
      <c r="AI12" s="14">
        <f t="shared" si="8"/>
        <v>2268312.0300000003</v>
      </c>
      <c r="AJ12" s="14">
        <f t="shared" si="8"/>
        <v>2208632.0300000003</v>
      </c>
      <c r="AK12" s="14">
        <f t="shared" si="8"/>
        <v>2607892</v>
      </c>
      <c r="AL12" s="14">
        <f t="shared" si="8"/>
        <v>3637525</v>
      </c>
      <c r="AM12" s="14">
        <f t="shared" si="8"/>
        <v>3657464</v>
      </c>
      <c r="AN12" s="14">
        <f t="shared" si="8"/>
        <v>3365890</v>
      </c>
      <c r="AO12" s="14">
        <f t="shared" si="8"/>
        <v>2857819.46</v>
      </c>
      <c r="AP12" s="14">
        <f t="shared" si="8"/>
        <v>3432866</v>
      </c>
      <c r="AQ12" s="14">
        <f t="shared" si="8"/>
        <v>2453195</v>
      </c>
      <c r="AR12" s="14">
        <f t="shared" si="8"/>
        <v>2810866</v>
      </c>
      <c r="AS12" s="14">
        <f t="shared" si="8"/>
        <v>2422832.2400000002</v>
      </c>
      <c r="AT12" s="14">
        <f t="shared" si="8"/>
        <v>2696221</v>
      </c>
      <c r="AU12" s="14">
        <f t="shared" si="8"/>
        <v>2580495</v>
      </c>
      <c r="AV12" s="14">
        <f t="shared" si="8"/>
        <v>1743446</v>
      </c>
      <c r="AW12" s="14">
        <f t="shared" si="8"/>
        <v>1875782.4699999997</v>
      </c>
      <c r="AX12" s="14">
        <f t="shared" si="8"/>
        <v>2583868.8199999998</v>
      </c>
      <c r="AY12" s="14">
        <f t="shared" si="8"/>
        <v>2896194.73</v>
      </c>
      <c r="AZ12" s="14">
        <f t="shared" si="8"/>
        <v>2081588.61</v>
      </c>
      <c r="BA12" s="14">
        <f t="shared" si="8"/>
        <v>2070482.49</v>
      </c>
      <c r="BB12" s="14">
        <f t="shared" si="8"/>
        <v>2559812.02</v>
      </c>
      <c r="BC12" s="14">
        <f t="shared" si="8"/>
        <v>2871420.6</v>
      </c>
      <c r="BD12" s="14">
        <f t="shared" si="8"/>
        <v>3538586.9</v>
      </c>
    </row>
    <row r="13" spans="1:56" ht="12.75" customHeight="1">
      <c r="A13" s="37" t="s">
        <v>7</v>
      </c>
      <c r="B13" s="15">
        <f t="shared" si="0"/>
        <v>-10</v>
      </c>
      <c r="C13" s="16" t="s">
        <v>8</v>
      </c>
      <c r="D13" s="23">
        <v>0.45400000000000001</v>
      </c>
      <c r="E13" s="23">
        <v>0.45400000000000001</v>
      </c>
      <c r="F13" s="23">
        <v>0.45400000000000001</v>
      </c>
      <c r="G13" s="23">
        <v>0.45400000000000001</v>
      </c>
      <c r="H13" s="23">
        <v>0.45400000000000001</v>
      </c>
      <c r="I13" s="23">
        <v>0.45400000000000001</v>
      </c>
      <c r="J13" s="23">
        <v>0.48820000000000002</v>
      </c>
      <c r="K13" s="23">
        <v>0.48820000000000002</v>
      </c>
      <c r="L13" s="23">
        <v>0.48820000000000002</v>
      </c>
      <c r="M13" s="23">
        <v>0.48820000000000002</v>
      </c>
      <c r="N13" s="23">
        <v>0.48820000000000002</v>
      </c>
      <c r="O13" s="23">
        <v>0.48820000000000002</v>
      </c>
      <c r="P13" s="23">
        <v>0.48820000000000002</v>
      </c>
      <c r="Q13" s="23">
        <v>0.48820000000000002</v>
      </c>
      <c r="R13" s="23">
        <v>0.48820000000000002</v>
      </c>
      <c r="S13" s="23">
        <v>0.48820000000000002</v>
      </c>
      <c r="T13" s="23">
        <v>0.48820000000000002</v>
      </c>
      <c r="U13" s="23">
        <v>0.48820000000000002</v>
      </c>
      <c r="V13" s="23">
        <v>0.47089999999999999</v>
      </c>
      <c r="W13" s="23">
        <v>0.47089999999999999</v>
      </c>
      <c r="X13" s="23">
        <v>0.47089999999999999</v>
      </c>
      <c r="Y13" s="23">
        <v>0.47089999999999999</v>
      </c>
      <c r="Z13" s="23">
        <v>0.47089999999999999</v>
      </c>
      <c r="AA13" s="17">
        <v>0.47089999999999999</v>
      </c>
      <c r="AB13" s="17">
        <v>0.47089999999999999</v>
      </c>
      <c r="AC13" s="17">
        <v>0.47089999999999999</v>
      </c>
      <c r="AD13" s="17">
        <v>0.47089999999999999</v>
      </c>
      <c r="AE13" s="17">
        <v>0.47089999999999999</v>
      </c>
      <c r="AF13" s="17">
        <v>0.47089999999999999</v>
      </c>
      <c r="AG13" s="17">
        <v>0.47089999999999999</v>
      </c>
      <c r="AH13" s="17">
        <v>0.47089999999999999</v>
      </c>
      <c r="AI13" s="17">
        <v>0.47089999999999999</v>
      </c>
      <c r="AJ13" s="17">
        <v>0.47089999999999999</v>
      </c>
      <c r="AK13" s="17">
        <v>0.44690000000000002</v>
      </c>
      <c r="AL13" s="17">
        <v>0.44690000000000002</v>
      </c>
      <c r="AM13" s="17">
        <v>0.44690000000000002</v>
      </c>
      <c r="AN13" s="17">
        <v>0.44690000000000002</v>
      </c>
      <c r="AO13" s="17">
        <v>0.44690000000000002</v>
      </c>
      <c r="AP13" s="17">
        <v>0.44690000000000002</v>
      </c>
      <c r="AQ13" s="17">
        <v>0.44690000000000002</v>
      </c>
      <c r="AR13" s="17">
        <v>0.44690000000000002</v>
      </c>
      <c r="AS13" s="17">
        <v>0.44690000000000002</v>
      </c>
      <c r="AT13" s="17">
        <v>0.44690000000000002</v>
      </c>
      <c r="AU13" s="17">
        <v>0.44690000000000002</v>
      </c>
      <c r="AV13" s="17">
        <v>0.44690000000000002</v>
      </c>
      <c r="AW13" s="17">
        <v>0.4506</v>
      </c>
      <c r="AX13" s="17">
        <v>0.4506</v>
      </c>
      <c r="AY13" s="17">
        <v>0.4506</v>
      </c>
      <c r="AZ13" s="17">
        <v>0.4506</v>
      </c>
      <c r="BA13" s="17">
        <v>0.4506</v>
      </c>
      <c r="BB13" s="17">
        <v>0.4506</v>
      </c>
      <c r="BC13" s="17">
        <v>0.4506</v>
      </c>
      <c r="BD13" s="17">
        <v>0.4506</v>
      </c>
    </row>
    <row r="14" spans="1:56" ht="14.25" customHeight="1">
      <c r="A14" s="38"/>
      <c r="B14" s="18">
        <f t="shared" si="0"/>
        <v>-11</v>
      </c>
      <c r="C14" s="10" t="s">
        <v>9</v>
      </c>
      <c r="D14" s="14">
        <f t="shared" ref="D14:F14" si="10">ROUND(D13*D12,0)</f>
        <v>314736</v>
      </c>
      <c r="E14" s="14">
        <f t="shared" si="10"/>
        <v>194778</v>
      </c>
      <c r="F14" s="14">
        <f t="shared" si="10"/>
        <v>-147109</v>
      </c>
      <c r="G14" s="14">
        <f t="shared" ref="G14:BD14" si="11">ROUND(G13*G12,0)</f>
        <v>435337</v>
      </c>
      <c r="H14" s="14">
        <f t="shared" si="11"/>
        <v>213452</v>
      </c>
      <c r="I14" s="14">
        <f t="shared" si="11"/>
        <v>221264</v>
      </c>
      <c r="J14" s="14">
        <f t="shared" si="11"/>
        <v>648174</v>
      </c>
      <c r="K14" s="14">
        <f t="shared" si="11"/>
        <v>1344056</v>
      </c>
      <c r="L14" s="14">
        <f t="shared" si="11"/>
        <v>1328124</v>
      </c>
      <c r="M14" s="14">
        <f t="shared" si="11"/>
        <v>1352401</v>
      </c>
      <c r="N14" s="14">
        <f t="shared" si="11"/>
        <v>1145172</v>
      </c>
      <c r="O14" s="14">
        <f t="shared" si="11"/>
        <v>1207574</v>
      </c>
      <c r="P14" s="14">
        <f t="shared" si="11"/>
        <v>1306117</v>
      </c>
      <c r="Q14" s="14">
        <f t="shared" si="11"/>
        <v>1351871</v>
      </c>
      <c r="R14" s="14">
        <f t="shared" si="11"/>
        <v>1070252</v>
      </c>
      <c r="S14" s="14">
        <f t="shared" si="11"/>
        <v>1416002</v>
      </c>
      <c r="T14" s="14">
        <f t="shared" si="11"/>
        <v>918692</v>
      </c>
      <c r="U14" s="14">
        <f t="shared" si="11"/>
        <v>1292130</v>
      </c>
      <c r="V14" s="14">
        <f t="shared" si="11"/>
        <v>1360305</v>
      </c>
      <c r="W14" s="14">
        <f t="shared" si="11"/>
        <v>1379445</v>
      </c>
      <c r="X14" s="14">
        <f t="shared" si="11"/>
        <v>1339148</v>
      </c>
      <c r="Y14" s="14">
        <f t="shared" si="11"/>
        <v>1243595</v>
      </c>
      <c r="Z14" s="14">
        <f t="shared" si="11"/>
        <v>1315572</v>
      </c>
      <c r="AA14" s="14">
        <f t="shared" si="11"/>
        <v>1272715</v>
      </c>
      <c r="AB14" s="14">
        <f t="shared" si="11"/>
        <v>1321463</v>
      </c>
      <c r="AC14" s="14">
        <f t="shared" si="11"/>
        <v>1275825</v>
      </c>
      <c r="AD14" s="14">
        <f t="shared" ref="AD14" si="12">ROUND(AD13*AD12,0)</f>
        <v>1002317</v>
      </c>
      <c r="AE14" s="14">
        <f t="shared" si="11"/>
        <v>863282</v>
      </c>
      <c r="AF14" s="14">
        <f t="shared" si="11"/>
        <v>1390718</v>
      </c>
      <c r="AG14" s="14">
        <f t="shared" si="11"/>
        <v>1040496</v>
      </c>
      <c r="AH14" s="14">
        <f t="shared" si="11"/>
        <v>1239536</v>
      </c>
      <c r="AI14" s="14">
        <f t="shared" si="11"/>
        <v>1068148</v>
      </c>
      <c r="AJ14" s="14">
        <f t="shared" si="11"/>
        <v>1040045</v>
      </c>
      <c r="AK14" s="14">
        <f t="shared" si="11"/>
        <v>1165467</v>
      </c>
      <c r="AL14" s="14">
        <f t="shared" si="11"/>
        <v>1625610</v>
      </c>
      <c r="AM14" s="14">
        <f t="shared" si="11"/>
        <v>1634521</v>
      </c>
      <c r="AN14" s="14">
        <f t="shared" si="11"/>
        <v>1504216</v>
      </c>
      <c r="AO14" s="14">
        <f t="shared" si="11"/>
        <v>1277160</v>
      </c>
      <c r="AP14" s="14">
        <f t="shared" si="11"/>
        <v>1534148</v>
      </c>
      <c r="AQ14" s="14">
        <f t="shared" si="11"/>
        <v>1096333</v>
      </c>
      <c r="AR14" s="14">
        <f t="shared" si="11"/>
        <v>1256176</v>
      </c>
      <c r="AS14" s="14">
        <f t="shared" si="11"/>
        <v>1082764</v>
      </c>
      <c r="AT14" s="14">
        <f t="shared" si="11"/>
        <v>1204941</v>
      </c>
      <c r="AU14" s="14">
        <f t="shared" si="11"/>
        <v>1153223</v>
      </c>
      <c r="AV14" s="14">
        <f t="shared" si="11"/>
        <v>779146</v>
      </c>
      <c r="AW14" s="14">
        <f t="shared" si="11"/>
        <v>845228</v>
      </c>
      <c r="AX14" s="14">
        <f t="shared" si="11"/>
        <v>1164291</v>
      </c>
      <c r="AY14" s="14">
        <f t="shared" si="11"/>
        <v>1305025</v>
      </c>
      <c r="AZ14" s="14">
        <f t="shared" si="11"/>
        <v>937964</v>
      </c>
      <c r="BA14" s="14">
        <f t="shared" si="11"/>
        <v>932959</v>
      </c>
      <c r="BB14" s="14">
        <f t="shared" si="11"/>
        <v>1153451</v>
      </c>
      <c r="BC14" s="14">
        <f t="shared" si="11"/>
        <v>1293862</v>
      </c>
      <c r="BD14" s="14">
        <f t="shared" si="11"/>
        <v>1594487</v>
      </c>
    </row>
    <row r="15" spans="1:56">
      <c r="A15" s="38"/>
      <c r="B15" s="18">
        <f>B14-1</f>
        <v>-12</v>
      </c>
      <c r="C15" s="7" t="s">
        <v>5</v>
      </c>
      <c r="D15" s="8">
        <v>445</v>
      </c>
      <c r="E15" s="8">
        <v>445</v>
      </c>
      <c r="F15" s="8">
        <v>445</v>
      </c>
      <c r="G15" s="8">
        <v>445</v>
      </c>
      <c r="H15" s="8">
        <v>445</v>
      </c>
      <c r="I15" s="8">
        <v>445</v>
      </c>
      <c r="J15" s="8">
        <v>445</v>
      </c>
      <c r="K15" s="8">
        <v>445</v>
      </c>
      <c r="L15" s="8">
        <v>445</v>
      </c>
      <c r="M15" s="8">
        <v>445</v>
      </c>
      <c r="N15" s="8">
        <v>445</v>
      </c>
      <c r="O15" s="8">
        <v>445</v>
      </c>
      <c r="P15" s="8">
        <v>445</v>
      </c>
      <c r="Q15" s="8">
        <v>445</v>
      </c>
      <c r="R15" s="8">
        <v>445</v>
      </c>
      <c r="S15" s="8">
        <v>445</v>
      </c>
      <c r="T15" s="8">
        <v>445</v>
      </c>
      <c r="U15" s="8">
        <v>445</v>
      </c>
      <c r="V15" s="8">
        <v>445</v>
      </c>
      <c r="W15" s="8">
        <v>445</v>
      </c>
      <c r="X15" s="8">
        <v>445</v>
      </c>
      <c r="Y15" s="8">
        <v>445</v>
      </c>
      <c r="Z15" s="8">
        <v>444.64845964185616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52735</v>
      </c>
      <c r="AH15" s="8">
        <v>52735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</row>
    <row r="16" spans="1:56">
      <c r="A16" s="38"/>
      <c r="B16" s="18">
        <f t="shared" si="0"/>
        <v>-13</v>
      </c>
      <c r="C16" s="10" t="s">
        <v>26</v>
      </c>
      <c r="D16" s="14">
        <f t="shared" ref="D16:F16" si="13">+D14+D15</f>
        <v>315181</v>
      </c>
      <c r="E16" s="14">
        <f t="shared" si="13"/>
        <v>195223</v>
      </c>
      <c r="F16" s="14">
        <f t="shared" si="13"/>
        <v>-146664</v>
      </c>
      <c r="G16" s="14">
        <f t="shared" ref="G16:BD16" si="14">+G14+G15</f>
        <v>435782</v>
      </c>
      <c r="H16" s="14">
        <f t="shared" si="14"/>
        <v>213897</v>
      </c>
      <c r="I16" s="14">
        <f t="shared" si="14"/>
        <v>221709</v>
      </c>
      <c r="J16" s="14">
        <f t="shared" si="14"/>
        <v>648619</v>
      </c>
      <c r="K16" s="14">
        <f t="shared" si="14"/>
        <v>1344501</v>
      </c>
      <c r="L16" s="14">
        <f t="shared" si="14"/>
        <v>1328569</v>
      </c>
      <c r="M16" s="14">
        <f t="shared" si="14"/>
        <v>1352846</v>
      </c>
      <c r="N16" s="14">
        <f t="shared" si="14"/>
        <v>1145617</v>
      </c>
      <c r="O16" s="14">
        <f t="shared" si="14"/>
        <v>1208019</v>
      </c>
      <c r="P16" s="14">
        <f t="shared" si="14"/>
        <v>1306562</v>
      </c>
      <c r="Q16" s="14">
        <f t="shared" si="14"/>
        <v>1352316</v>
      </c>
      <c r="R16" s="14">
        <f t="shared" si="14"/>
        <v>1070697</v>
      </c>
      <c r="S16" s="14">
        <f t="shared" si="14"/>
        <v>1416447</v>
      </c>
      <c r="T16" s="14">
        <f t="shared" si="14"/>
        <v>919137</v>
      </c>
      <c r="U16" s="14">
        <f t="shared" si="14"/>
        <v>1292575</v>
      </c>
      <c r="V16" s="14">
        <f t="shared" si="14"/>
        <v>1360750</v>
      </c>
      <c r="W16" s="14">
        <f t="shared" si="14"/>
        <v>1379890</v>
      </c>
      <c r="X16" s="14">
        <f t="shared" si="14"/>
        <v>1339593</v>
      </c>
      <c r="Y16" s="14">
        <f t="shared" si="14"/>
        <v>1244040</v>
      </c>
      <c r="Z16" s="14">
        <f t="shared" si="14"/>
        <v>1316016.648459642</v>
      </c>
      <c r="AA16" s="14">
        <f t="shared" si="14"/>
        <v>1272715</v>
      </c>
      <c r="AB16" s="14">
        <f t="shared" si="14"/>
        <v>1321463</v>
      </c>
      <c r="AC16" s="14">
        <f t="shared" si="14"/>
        <v>1275825</v>
      </c>
      <c r="AD16" s="14">
        <f t="shared" ref="AD16" si="15">+AD14+AD15</f>
        <v>1002317</v>
      </c>
      <c r="AE16" s="14">
        <f t="shared" si="14"/>
        <v>863282</v>
      </c>
      <c r="AF16" s="14">
        <f t="shared" si="14"/>
        <v>1390718</v>
      </c>
      <c r="AG16" s="14">
        <f t="shared" si="14"/>
        <v>1093231</v>
      </c>
      <c r="AH16" s="14">
        <f t="shared" si="14"/>
        <v>1292271</v>
      </c>
      <c r="AI16" s="14">
        <f t="shared" si="14"/>
        <v>1068148</v>
      </c>
      <c r="AJ16" s="14">
        <f t="shared" si="14"/>
        <v>1040045</v>
      </c>
      <c r="AK16" s="14">
        <f t="shared" si="14"/>
        <v>1165467</v>
      </c>
      <c r="AL16" s="14">
        <f t="shared" si="14"/>
        <v>1625610</v>
      </c>
      <c r="AM16" s="14">
        <f t="shared" si="14"/>
        <v>1634521</v>
      </c>
      <c r="AN16" s="14">
        <f t="shared" si="14"/>
        <v>1504216</v>
      </c>
      <c r="AO16" s="14">
        <f t="shared" si="14"/>
        <v>1277160</v>
      </c>
      <c r="AP16" s="14">
        <f t="shared" si="14"/>
        <v>1534148</v>
      </c>
      <c r="AQ16" s="14">
        <f t="shared" si="14"/>
        <v>1096333</v>
      </c>
      <c r="AR16" s="14">
        <f t="shared" si="14"/>
        <v>1256176</v>
      </c>
      <c r="AS16" s="14">
        <f t="shared" si="14"/>
        <v>1082764</v>
      </c>
      <c r="AT16" s="14">
        <f t="shared" si="14"/>
        <v>1204941</v>
      </c>
      <c r="AU16" s="14">
        <f t="shared" si="14"/>
        <v>1153223</v>
      </c>
      <c r="AV16" s="14">
        <f t="shared" si="14"/>
        <v>779146</v>
      </c>
      <c r="AW16" s="14">
        <f t="shared" si="14"/>
        <v>845228</v>
      </c>
      <c r="AX16" s="14">
        <f t="shared" si="14"/>
        <v>1164291</v>
      </c>
      <c r="AY16" s="14">
        <f t="shared" si="14"/>
        <v>1305025</v>
      </c>
      <c r="AZ16" s="14">
        <f t="shared" si="14"/>
        <v>937964</v>
      </c>
      <c r="BA16" s="14">
        <f t="shared" si="14"/>
        <v>932959</v>
      </c>
      <c r="BB16" s="14">
        <f t="shared" si="14"/>
        <v>1153451</v>
      </c>
      <c r="BC16" s="14">
        <f t="shared" si="14"/>
        <v>1293862</v>
      </c>
      <c r="BD16" s="14">
        <f t="shared" si="14"/>
        <v>1594487</v>
      </c>
    </row>
    <row r="17" spans="1:56">
      <c r="A17" s="38"/>
      <c r="B17" s="18">
        <f t="shared" si="0"/>
        <v>-14</v>
      </c>
      <c r="C17" s="7" t="s">
        <v>10</v>
      </c>
      <c r="D17" s="8">
        <v>22569054.722905163</v>
      </c>
      <c r="E17" s="8">
        <v>23065982.441238496</v>
      </c>
      <c r="F17" s="8">
        <v>23336046.947905164</v>
      </c>
      <c r="G17" s="8">
        <v>23413227.85040516</v>
      </c>
      <c r="H17" s="8">
        <v>23999407.282905161</v>
      </c>
      <c r="I17" s="8">
        <v>23792870.758950666</v>
      </c>
      <c r="J17" s="8">
        <v>23657153.517600667</v>
      </c>
      <c r="K17" s="8">
        <v>23404020.675959837</v>
      </c>
      <c r="L17" s="8">
        <v>23073540.910329331</v>
      </c>
      <c r="M17" s="8">
        <v>22882747.854357168</v>
      </c>
      <c r="N17" s="8">
        <v>22869377.945379835</v>
      </c>
      <c r="O17" s="8">
        <v>22483529.66633733</v>
      </c>
      <c r="P17" s="8">
        <v>22011445.783003997</v>
      </c>
      <c r="Q17" s="8">
        <v>21661069.203837331</v>
      </c>
      <c r="R17" s="8">
        <v>21532928.182430834</v>
      </c>
      <c r="S17" s="8">
        <v>21409064.578312669</v>
      </c>
      <c r="T17" s="8">
        <v>21554497.86488675</v>
      </c>
      <c r="U17" s="8">
        <v>21511242</v>
      </c>
      <c r="V17" s="8">
        <v>21144334.870066252</v>
      </c>
      <c r="W17" s="8">
        <v>20703281</v>
      </c>
      <c r="X17" s="8">
        <v>20339839.475696754</v>
      </c>
      <c r="Y17" s="8">
        <v>20060583</v>
      </c>
      <c r="Z17" s="8">
        <v>19741271.994749334</v>
      </c>
      <c r="AA17" s="8">
        <v>19501069.003584001</v>
      </c>
      <c r="AB17" s="8">
        <v>19138629.653373752</v>
      </c>
      <c r="AC17" s="8">
        <v>18855667</v>
      </c>
      <c r="AD17" s="8">
        <v>18597584</v>
      </c>
      <c r="AE17" s="8">
        <v>18597584</v>
      </c>
      <c r="AF17" s="8">
        <v>18260472</v>
      </c>
      <c r="AG17" s="8">
        <v>18022022</v>
      </c>
      <c r="AH17" s="8">
        <v>18022022</v>
      </c>
      <c r="AI17" s="8">
        <v>17559820</v>
      </c>
      <c r="AJ17" s="8">
        <v>17559820</v>
      </c>
      <c r="AK17" s="8">
        <v>17288687</v>
      </c>
      <c r="AL17" s="8">
        <v>17361966</v>
      </c>
      <c r="AM17" s="8">
        <v>17486745</v>
      </c>
      <c r="AN17" s="8">
        <v>17584266</v>
      </c>
      <c r="AO17" s="8">
        <v>17634128.298828416</v>
      </c>
      <c r="AP17" s="8">
        <v>17626609</v>
      </c>
      <c r="AQ17" s="9">
        <v>17753647</v>
      </c>
      <c r="AR17" s="9">
        <v>17807979</v>
      </c>
      <c r="AS17" s="9">
        <v>17803576</v>
      </c>
      <c r="AT17" s="9">
        <v>17856730</v>
      </c>
      <c r="AU17" s="9">
        <v>17980963</v>
      </c>
      <c r="AV17" s="9">
        <v>18298902</v>
      </c>
      <c r="AW17" s="9">
        <v>18550368</v>
      </c>
      <c r="AX17" s="9">
        <v>18635945</v>
      </c>
      <c r="AY17" s="9">
        <v>18682397</v>
      </c>
      <c r="AZ17" s="9">
        <v>18681471</v>
      </c>
      <c r="BA17" s="9">
        <v>18635820</v>
      </c>
      <c r="BB17" s="9">
        <v>18550065</v>
      </c>
      <c r="BC17" s="9">
        <v>18637850</v>
      </c>
      <c r="BD17" s="9">
        <v>18870415</v>
      </c>
    </row>
    <row r="18" spans="1:56">
      <c r="A18" s="39"/>
      <c r="B18" s="19">
        <f t="shared" si="0"/>
        <v>-15</v>
      </c>
      <c r="C18" s="20" t="s">
        <v>19</v>
      </c>
      <c r="D18" s="25">
        <f t="shared" ref="D18:F18" si="16">D16/D17</f>
        <v>1.396518391530706E-2</v>
      </c>
      <c r="E18" s="25">
        <f t="shared" si="16"/>
        <v>8.463675913104431E-3</v>
      </c>
      <c r="F18" s="25">
        <f t="shared" si="16"/>
        <v>-6.2848690837573832E-3</v>
      </c>
      <c r="G18" s="25">
        <f t="shared" ref="G18:BD18" si="17">G16/G17</f>
        <v>1.8612640802214673E-2</v>
      </c>
      <c r="H18" s="25">
        <f t="shared" si="17"/>
        <v>8.9125951103117187E-3</v>
      </c>
      <c r="I18" s="25">
        <f t="shared" si="17"/>
        <v>9.3182954779256737E-3</v>
      </c>
      <c r="J18" s="25">
        <f t="shared" si="17"/>
        <v>2.7417457451820417E-2</v>
      </c>
      <c r="K18" s="25">
        <f t="shared" si="17"/>
        <v>5.7447436857763753E-2</v>
      </c>
      <c r="L18" s="25">
        <f t="shared" si="17"/>
        <v>5.7579762255096249E-2</v>
      </c>
      <c r="M18" s="25">
        <f t="shared" si="17"/>
        <v>5.912078429612206E-2</v>
      </c>
      <c r="N18" s="25">
        <f t="shared" si="17"/>
        <v>5.0093929215571091E-2</v>
      </c>
      <c r="O18" s="25">
        <f t="shared" si="17"/>
        <v>5.3729063804811031E-2</v>
      </c>
      <c r="P18" s="25">
        <f t="shared" si="17"/>
        <v>5.9358299899084949E-2</v>
      </c>
      <c r="Q18" s="25">
        <f t="shared" si="17"/>
        <v>6.2430713242928593E-2</v>
      </c>
      <c r="R18" s="25">
        <f t="shared" si="17"/>
        <v>4.9723706452223439E-2</v>
      </c>
      <c r="S18" s="25">
        <f t="shared" si="17"/>
        <v>6.6161087740136834E-2</v>
      </c>
      <c r="T18" s="25">
        <f t="shared" si="17"/>
        <v>4.2642468674592308E-2</v>
      </c>
      <c r="U18" s="25">
        <f t="shared" si="17"/>
        <v>6.0088348222757201E-2</v>
      </c>
      <c r="V18" s="25">
        <f t="shared" si="17"/>
        <v>6.4355299344336217E-2</v>
      </c>
      <c r="W18" s="25">
        <f t="shared" si="17"/>
        <v>6.6650788346059739E-2</v>
      </c>
      <c r="X18" s="25">
        <f t="shared" si="17"/>
        <v>6.5860549273293198E-2</v>
      </c>
      <c r="Y18" s="25">
        <f t="shared" si="17"/>
        <v>6.2014149838018166E-2</v>
      </c>
      <c r="Z18" s="25">
        <f t="shared" si="17"/>
        <v>6.6663214447866798E-2</v>
      </c>
      <c r="AA18" s="21">
        <f t="shared" si="17"/>
        <v>6.5263858087271739E-2</v>
      </c>
      <c r="AB18" s="21">
        <f t="shared" si="17"/>
        <v>6.9046897501726462E-2</v>
      </c>
      <c r="AC18" s="21">
        <f t="shared" si="17"/>
        <v>6.7662681993694518E-2</v>
      </c>
      <c r="AD18" s="21">
        <f t="shared" ref="AD18" si="18">AD16/AD17</f>
        <v>5.3895011308995835E-2</v>
      </c>
      <c r="AE18" s="21">
        <f t="shared" si="17"/>
        <v>4.6419040236624284E-2</v>
      </c>
      <c r="AF18" s="21">
        <f t="shared" si="17"/>
        <v>7.6160024779206151E-2</v>
      </c>
      <c r="AG18" s="21">
        <f t="shared" si="17"/>
        <v>6.0660840387388275E-2</v>
      </c>
      <c r="AH18" s="21">
        <f t="shared" si="17"/>
        <v>7.1705106119612991E-2</v>
      </c>
      <c r="AI18" s="21">
        <f t="shared" si="17"/>
        <v>6.0829097336988651E-2</v>
      </c>
      <c r="AJ18" s="21">
        <f t="shared" si="17"/>
        <v>5.9228682298565705E-2</v>
      </c>
      <c r="AK18" s="21">
        <f t="shared" si="17"/>
        <v>6.7412117530961144E-2</v>
      </c>
      <c r="AL18" s="21">
        <f t="shared" si="17"/>
        <v>9.3630525483116372E-2</v>
      </c>
      <c r="AM18" s="21">
        <f t="shared" si="17"/>
        <v>9.3471998362188044E-2</v>
      </c>
      <c r="AN18" s="21">
        <f t="shared" si="17"/>
        <v>8.5543291940647401E-2</v>
      </c>
      <c r="AO18" s="21">
        <f t="shared" si="17"/>
        <v>7.2425468294049583E-2</v>
      </c>
      <c r="AP18" s="21">
        <f t="shared" si="17"/>
        <v>8.7035912579668612E-2</v>
      </c>
      <c r="AQ18" s="21">
        <f t="shared" si="17"/>
        <v>6.1752551461679961E-2</v>
      </c>
      <c r="AR18" s="21">
        <f t="shared" si="17"/>
        <v>7.0540065214587236E-2</v>
      </c>
      <c r="AS18" s="21">
        <f t="shared" si="17"/>
        <v>6.0817220091064848E-2</v>
      </c>
      <c r="AT18" s="21">
        <f t="shared" si="17"/>
        <v>6.7478256097280975E-2</v>
      </c>
      <c r="AU18" s="21">
        <f t="shared" si="17"/>
        <v>6.4135775152865837E-2</v>
      </c>
      <c r="AV18" s="21">
        <f t="shared" si="17"/>
        <v>4.2578838883338466E-2</v>
      </c>
      <c r="AW18" s="21">
        <f t="shared" si="17"/>
        <v>4.5563947841897261E-2</v>
      </c>
      <c r="AX18" s="21">
        <f t="shared" si="17"/>
        <v>6.2475554633800431E-2</v>
      </c>
      <c r="AY18" s="21">
        <f t="shared" si="17"/>
        <v>6.98531885389225E-2</v>
      </c>
      <c r="AZ18" s="21">
        <f t="shared" si="17"/>
        <v>5.0208251802012806E-2</v>
      </c>
      <c r="BA18" s="21">
        <f t="shared" si="17"/>
        <v>5.0062674999007288E-2</v>
      </c>
      <c r="BB18" s="21">
        <f t="shared" si="17"/>
        <v>6.2180429017364626E-2</v>
      </c>
      <c r="BC18" s="21">
        <f t="shared" si="17"/>
        <v>6.9421204699039854E-2</v>
      </c>
      <c r="BD18" s="21">
        <f t="shared" si="17"/>
        <v>8.4496657863645283E-2</v>
      </c>
    </row>
    <row r="19" spans="1:56">
      <c r="A19" s="40" t="s">
        <v>11</v>
      </c>
      <c r="B19" s="15">
        <f t="shared" si="0"/>
        <v>-16</v>
      </c>
      <c r="C19" s="16" t="s">
        <v>8</v>
      </c>
      <c r="D19" s="23">
        <v>0.54600000000000004</v>
      </c>
      <c r="E19" s="23">
        <v>0.54600000000000004</v>
      </c>
      <c r="F19" s="23">
        <v>0.54600000000000004</v>
      </c>
      <c r="G19" s="23">
        <v>0.54600000000000004</v>
      </c>
      <c r="H19" s="23">
        <v>0.54600000000000004</v>
      </c>
      <c r="I19" s="23">
        <v>0.54600000000000004</v>
      </c>
      <c r="J19" s="23">
        <v>0.51180000000000003</v>
      </c>
      <c r="K19" s="23">
        <v>0.51180000000000003</v>
      </c>
      <c r="L19" s="23">
        <v>0.51180000000000003</v>
      </c>
      <c r="M19" s="23">
        <v>0.51180000000000003</v>
      </c>
      <c r="N19" s="23">
        <v>0.51180000000000003</v>
      </c>
      <c r="O19" s="23">
        <v>0.51180000000000003</v>
      </c>
      <c r="P19" s="23">
        <v>0.51180000000000003</v>
      </c>
      <c r="Q19" s="23">
        <v>0.51180000000000003</v>
      </c>
      <c r="R19" s="23">
        <v>0.51180000000000003</v>
      </c>
      <c r="S19" s="23">
        <v>0.51180000000000003</v>
      </c>
      <c r="T19" s="23">
        <v>0.51180000000000003</v>
      </c>
      <c r="U19" s="23">
        <v>0.51180000000000003</v>
      </c>
      <c r="V19" s="23">
        <v>0.52910000000000001</v>
      </c>
      <c r="W19" s="23">
        <v>0.52910000000000001</v>
      </c>
      <c r="X19" s="23">
        <v>0.52910000000000001</v>
      </c>
      <c r="Y19" s="23">
        <v>0.52910000000000001</v>
      </c>
      <c r="Z19" s="23">
        <v>0.52910000000000001</v>
      </c>
      <c r="AA19" s="17">
        <v>0.52910000000000001</v>
      </c>
      <c r="AB19" s="17">
        <v>0.52910000000000001</v>
      </c>
      <c r="AC19" s="17">
        <v>0.52910000000000001</v>
      </c>
      <c r="AD19" s="17">
        <v>0.52910000000000001</v>
      </c>
      <c r="AE19" s="17">
        <v>0.52910000000000001</v>
      </c>
      <c r="AF19" s="17">
        <v>0.52910000000000001</v>
      </c>
      <c r="AG19" s="17">
        <v>0.52910000000000001</v>
      </c>
      <c r="AH19" s="17">
        <v>0.52910000000000001</v>
      </c>
      <c r="AI19" s="17">
        <v>0.52910000000000001</v>
      </c>
      <c r="AJ19" s="17">
        <v>0.52910000000000001</v>
      </c>
      <c r="AK19" s="17">
        <v>0.55310000000000004</v>
      </c>
      <c r="AL19" s="17">
        <v>0.55310000000000004</v>
      </c>
      <c r="AM19" s="17">
        <v>0.55310000000000004</v>
      </c>
      <c r="AN19" s="17">
        <v>0.55310000000000004</v>
      </c>
      <c r="AO19" s="17">
        <v>0.55310000000000004</v>
      </c>
      <c r="AP19" s="17">
        <v>0.55310000000000004</v>
      </c>
      <c r="AQ19" s="17">
        <v>0.55310000000000004</v>
      </c>
      <c r="AR19" s="17">
        <v>0.55310000000000004</v>
      </c>
      <c r="AS19" s="17">
        <v>0.55310000000000004</v>
      </c>
      <c r="AT19" s="17">
        <v>0.55310000000000004</v>
      </c>
      <c r="AU19" s="17">
        <v>0.55310000000000004</v>
      </c>
      <c r="AV19" s="17">
        <v>0.55310000000000004</v>
      </c>
      <c r="AW19" s="17">
        <v>0.5494</v>
      </c>
      <c r="AX19" s="17">
        <v>0.5494</v>
      </c>
      <c r="AY19" s="17">
        <v>0.5494</v>
      </c>
      <c r="AZ19" s="17">
        <v>0.5494</v>
      </c>
      <c r="BA19" s="17">
        <v>0.5494</v>
      </c>
      <c r="BB19" s="17">
        <v>0.5494</v>
      </c>
      <c r="BC19" s="17">
        <v>0.5494</v>
      </c>
      <c r="BD19" s="17">
        <v>0.5494</v>
      </c>
    </row>
    <row r="20" spans="1:56">
      <c r="A20" s="41"/>
      <c r="B20" s="18">
        <f t="shared" si="0"/>
        <v>-17</v>
      </c>
      <c r="C20" s="10" t="s">
        <v>12</v>
      </c>
      <c r="D20" s="14">
        <f t="shared" ref="D20:F20" si="19">ROUND(D19*D12,0)</f>
        <v>378515</v>
      </c>
      <c r="E20" s="14">
        <f t="shared" si="19"/>
        <v>234249</v>
      </c>
      <c r="F20" s="14">
        <f t="shared" si="19"/>
        <v>-176920</v>
      </c>
      <c r="G20" s="14">
        <f t="shared" ref="G20:BD20" si="20">ROUND(G19*G12,0)</f>
        <v>523555</v>
      </c>
      <c r="H20" s="14">
        <f t="shared" si="20"/>
        <v>256706</v>
      </c>
      <c r="I20" s="14">
        <f t="shared" si="20"/>
        <v>266102</v>
      </c>
      <c r="J20" s="14">
        <f t="shared" si="20"/>
        <v>679507</v>
      </c>
      <c r="K20" s="14">
        <f t="shared" si="20"/>
        <v>1409029</v>
      </c>
      <c r="L20" s="14">
        <f t="shared" si="20"/>
        <v>1392326</v>
      </c>
      <c r="M20" s="14">
        <f t="shared" si="20"/>
        <v>1417777</v>
      </c>
      <c r="N20" s="14">
        <f t="shared" si="20"/>
        <v>1200530</v>
      </c>
      <c r="O20" s="14">
        <f t="shared" si="20"/>
        <v>1265949</v>
      </c>
      <c r="P20" s="14">
        <f t="shared" si="20"/>
        <v>1369256</v>
      </c>
      <c r="Q20" s="14">
        <f t="shared" si="20"/>
        <v>1417221</v>
      </c>
      <c r="R20" s="14">
        <f t="shared" si="20"/>
        <v>1121989</v>
      </c>
      <c r="S20" s="14">
        <f t="shared" si="20"/>
        <v>1484453</v>
      </c>
      <c r="T20" s="14">
        <f t="shared" si="20"/>
        <v>963102</v>
      </c>
      <c r="U20" s="14">
        <f t="shared" si="20"/>
        <v>1354592</v>
      </c>
      <c r="V20" s="14">
        <f t="shared" si="20"/>
        <v>1528430</v>
      </c>
      <c r="W20" s="14">
        <f t="shared" si="20"/>
        <v>1549935</v>
      </c>
      <c r="X20" s="14">
        <f t="shared" si="20"/>
        <v>1504657</v>
      </c>
      <c r="Y20" s="14">
        <f t="shared" si="20"/>
        <v>1397294</v>
      </c>
      <c r="Z20" s="14">
        <f t="shared" si="20"/>
        <v>1478167</v>
      </c>
      <c r="AA20" s="14">
        <f t="shared" si="20"/>
        <v>1430014</v>
      </c>
      <c r="AB20" s="14">
        <f t="shared" si="20"/>
        <v>1484787</v>
      </c>
      <c r="AC20" s="14">
        <f t="shared" si="20"/>
        <v>1433509</v>
      </c>
      <c r="AD20" s="14">
        <f t="shared" ref="AD20" si="21">ROUND(AD19*AD12,0)</f>
        <v>1126197</v>
      </c>
      <c r="AE20" s="14">
        <f t="shared" si="20"/>
        <v>969977</v>
      </c>
      <c r="AF20" s="14">
        <f t="shared" si="20"/>
        <v>1562601</v>
      </c>
      <c r="AG20" s="14">
        <f t="shared" si="20"/>
        <v>1169094</v>
      </c>
      <c r="AH20" s="14">
        <f t="shared" si="20"/>
        <v>1392735</v>
      </c>
      <c r="AI20" s="14">
        <f t="shared" si="20"/>
        <v>1200164</v>
      </c>
      <c r="AJ20" s="14">
        <f t="shared" si="20"/>
        <v>1168587</v>
      </c>
      <c r="AK20" s="14">
        <f t="shared" si="20"/>
        <v>1442425</v>
      </c>
      <c r="AL20" s="14">
        <f t="shared" si="20"/>
        <v>2011915</v>
      </c>
      <c r="AM20" s="14">
        <f t="shared" si="20"/>
        <v>2022943</v>
      </c>
      <c r="AN20" s="14">
        <f t="shared" si="20"/>
        <v>1861674</v>
      </c>
      <c r="AO20" s="14">
        <f t="shared" si="20"/>
        <v>1580660</v>
      </c>
      <c r="AP20" s="14">
        <f t="shared" si="20"/>
        <v>1898718</v>
      </c>
      <c r="AQ20" s="14">
        <f t="shared" si="20"/>
        <v>1356862</v>
      </c>
      <c r="AR20" s="14">
        <f t="shared" si="20"/>
        <v>1554690</v>
      </c>
      <c r="AS20" s="14">
        <f t="shared" si="20"/>
        <v>1340069</v>
      </c>
      <c r="AT20" s="14">
        <f t="shared" si="20"/>
        <v>1491280</v>
      </c>
      <c r="AU20" s="14">
        <f t="shared" si="20"/>
        <v>1427272</v>
      </c>
      <c r="AV20" s="14">
        <f t="shared" si="20"/>
        <v>964300</v>
      </c>
      <c r="AW20" s="14">
        <f t="shared" si="20"/>
        <v>1030555</v>
      </c>
      <c r="AX20" s="14">
        <f t="shared" si="20"/>
        <v>1419578</v>
      </c>
      <c r="AY20" s="14">
        <f t="shared" si="20"/>
        <v>1591169</v>
      </c>
      <c r="AZ20" s="14">
        <f t="shared" si="20"/>
        <v>1143625</v>
      </c>
      <c r="BA20" s="14">
        <f t="shared" si="20"/>
        <v>1137523</v>
      </c>
      <c r="BB20" s="14">
        <f t="shared" si="20"/>
        <v>1406361</v>
      </c>
      <c r="BC20" s="14">
        <f t="shared" si="20"/>
        <v>1577558</v>
      </c>
      <c r="BD20" s="14">
        <f t="shared" si="20"/>
        <v>1944100</v>
      </c>
    </row>
    <row r="21" spans="1:56">
      <c r="A21" s="41"/>
      <c r="B21" s="18">
        <f t="shared" si="0"/>
        <v>-18</v>
      </c>
      <c r="C21" s="7" t="s">
        <v>5</v>
      </c>
      <c r="D21" s="8">
        <v>499.6</v>
      </c>
      <c r="E21" s="8">
        <v>499.6</v>
      </c>
      <c r="F21" s="8">
        <v>499.6</v>
      </c>
      <c r="G21" s="8">
        <v>499.6</v>
      </c>
      <c r="H21" s="8">
        <v>499.6</v>
      </c>
      <c r="I21" s="8">
        <v>499.6</v>
      </c>
      <c r="J21" s="8">
        <v>499.6</v>
      </c>
      <c r="K21" s="8">
        <v>499.6</v>
      </c>
      <c r="L21" s="8">
        <v>499.6</v>
      </c>
      <c r="M21" s="8">
        <v>499.6</v>
      </c>
      <c r="N21" s="8">
        <v>499.6</v>
      </c>
      <c r="O21" s="8">
        <v>499.6</v>
      </c>
      <c r="P21" s="8">
        <v>499.6</v>
      </c>
      <c r="Q21" s="8">
        <v>499.6</v>
      </c>
      <c r="R21" s="8">
        <v>499.6</v>
      </c>
      <c r="S21" s="8">
        <v>499.6</v>
      </c>
      <c r="T21" s="8">
        <v>499.6</v>
      </c>
      <c r="U21" s="8">
        <v>499.6</v>
      </c>
      <c r="V21" s="8">
        <v>499.6</v>
      </c>
      <c r="W21" s="8">
        <v>499.6</v>
      </c>
      <c r="X21" s="8">
        <v>499.6</v>
      </c>
      <c r="Y21" s="8">
        <v>500</v>
      </c>
      <c r="Z21" s="8">
        <v>499.6039498757828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65267</v>
      </c>
      <c r="AH21" s="8">
        <v>65267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</row>
    <row r="22" spans="1:56">
      <c r="A22" s="41"/>
      <c r="B22" s="18">
        <f t="shared" si="0"/>
        <v>-19</v>
      </c>
      <c r="C22" s="10" t="s">
        <v>27</v>
      </c>
      <c r="D22" s="14">
        <f t="shared" ref="D22:F22" si="22">+D20+D21</f>
        <v>379014.6</v>
      </c>
      <c r="E22" s="14">
        <f t="shared" si="22"/>
        <v>234748.6</v>
      </c>
      <c r="F22" s="14">
        <f t="shared" si="22"/>
        <v>-176420.4</v>
      </c>
      <c r="G22" s="14">
        <f t="shared" ref="G22:BD22" si="23">+G20+G21</f>
        <v>524054.6</v>
      </c>
      <c r="H22" s="14">
        <f t="shared" si="23"/>
        <v>257205.6</v>
      </c>
      <c r="I22" s="14">
        <f t="shared" si="23"/>
        <v>266601.59999999998</v>
      </c>
      <c r="J22" s="14">
        <f t="shared" si="23"/>
        <v>680006.6</v>
      </c>
      <c r="K22" s="14">
        <f t="shared" si="23"/>
        <v>1409528.6</v>
      </c>
      <c r="L22" s="14">
        <f t="shared" si="23"/>
        <v>1392825.6</v>
      </c>
      <c r="M22" s="14">
        <f t="shared" si="23"/>
        <v>1418276.6</v>
      </c>
      <c r="N22" s="14">
        <f t="shared" si="23"/>
        <v>1201029.6000000001</v>
      </c>
      <c r="O22" s="14">
        <f t="shared" si="23"/>
        <v>1266448.6000000001</v>
      </c>
      <c r="P22" s="14">
        <f t="shared" si="23"/>
        <v>1369755.6</v>
      </c>
      <c r="Q22" s="14">
        <f t="shared" si="23"/>
        <v>1417720.6</v>
      </c>
      <c r="R22" s="14">
        <f t="shared" si="23"/>
        <v>1122488.6000000001</v>
      </c>
      <c r="S22" s="14">
        <f t="shared" si="23"/>
        <v>1484952.6</v>
      </c>
      <c r="T22" s="14">
        <f t="shared" si="23"/>
        <v>963601.6</v>
      </c>
      <c r="U22" s="14">
        <f t="shared" si="23"/>
        <v>1355091.6</v>
      </c>
      <c r="V22" s="14">
        <f t="shared" si="23"/>
        <v>1528929.6</v>
      </c>
      <c r="W22" s="14">
        <f t="shared" si="23"/>
        <v>1550434.6</v>
      </c>
      <c r="X22" s="14">
        <f t="shared" si="23"/>
        <v>1505156.6</v>
      </c>
      <c r="Y22" s="14">
        <f t="shared" si="23"/>
        <v>1397794</v>
      </c>
      <c r="Z22" s="14">
        <f t="shared" si="23"/>
        <v>1478666.6039498758</v>
      </c>
      <c r="AA22" s="14">
        <f t="shared" si="23"/>
        <v>1430014</v>
      </c>
      <c r="AB22" s="14">
        <f t="shared" si="23"/>
        <v>1484787</v>
      </c>
      <c r="AC22" s="14">
        <f t="shared" si="23"/>
        <v>1433509</v>
      </c>
      <c r="AD22" s="14">
        <f t="shared" ref="AD22" si="24">+AD20+AD21</f>
        <v>1126197</v>
      </c>
      <c r="AE22" s="14">
        <f t="shared" si="23"/>
        <v>969977</v>
      </c>
      <c r="AF22" s="14">
        <f t="shared" si="23"/>
        <v>1562601</v>
      </c>
      <c r="AG22" s="14">
        <f t="shared" si="23"/>
        <v>1234361</v>
      </c>
      <c r="AH22" s="14">
        <f t="shared" si="23"/>
        <v>1458002</v>
      </c>
      <c r="AI22" s="14">
        <f t="shared" si="23"/>
        <v>1200164</v>
      </c>
      <c r="AJ22" s="14">
        <f t="shared" si="23"/>
        <v>1168587</v>
      </c>
      <c r="AK22" s="14">
        <f t="shared" si="23"/>
        <v>1442425</v>
      </c>
      <c r="AL22" s="14">
        <f t="shared" si="23"/>
        <v>2011915</v>
      </c>
      <c r="AM22" s="14">
        <f t="shared" si="23"/>
        <v>2022943</v>
      </c>
      <c r="AN22" s="14">
        <f t="shared" si="23"/>
        <v>1861674</v>
      </c>
      <c r="AO22" s="14">
        <f t="shared" si="23"/>
        <v>1580660</v>
      </c>
      <c r="AP22" s="14">
        <f t="shared" si="23"/>
        <v>1898718</v>
      </c>
      <c r="AQ22" s="14">
        <f t="shared" si="23"/>
        <v>1356862</v>
      </c>
      <c r="AR22" s="14">
        <f t="shared" si="23"/>
        <v>1554690</v>
      </c>
      <c r="AS22" s="14">
        <f t="shared" si="23"/>
        <v>1340069</v>
      </c>
      <c r="AT22" s="14">
        <f t="shared" si="23"/>
        <v>1491280</v>
      </c>
      <c r="AU22" s="14">
        <f t="shared" si="23"/>
        <v>1427272</v>
      </c>
      <c r="AV22" s="14">
        <f t="shared" si="23"/>
        <v>964300</v>
      </c>
      <c r="AW22" s="14">
        <f t="shared" si="23"/>
        <v>1030555</v>
      </c>
      <c r="AX22" s="14">
        <f t="shared" si="23"/>
        <v>1419578</v>
      </c>
      <c r="AY22" s="14">
        <f t="shared" si="23"/>
        <v>1591169</v>
      </c>
      <c r="AZ22" s="14">
        <f t="shared" si="23"/>
        <v>1143625</v>
      </c>
      <c r="BA22" s="14">
        <f t="shared" si="23"/>
        <v>1137523</v>
      </c>
      <c r="BB22" s="14">
        <f t="shared" si="23"/>
        <v>1406361</v>
      </c>
      <c r="BC22" s="14">
        <f t="shared" si="23"/>
        <v>1577558</v>
      </c>
      <c r="BD22" s="14">
        <f t="shared" si="23"/>
        <v>1944100</v>
      </c>
    </row>
    <row r="23" spans="1:56">
      <c r="A23" s="41"/>
      <c r="B23" s="18">
        <f t="shared" si="0"/>
        <v>-20</v>
      </c>
      <c r="C23" s="7" t="s">
        <v>13</v>
      </c>
      <c r="D23" s="8">
        <v>14597287.568899833</v>
      </c>
      <c r="E23" s="8">
        <v>14694470.826494833</v>
      </c>
      <c r="F23" s="8">
        <v>14550905.172198998</v>
      </c>
      <c r="G23" s="8">
        <v>14628925.112453165</v>
      </c>
      <c r="H23" s="8">
        <v>14601593.991371498</v>
      </c>
      <c r="I23" s="8">
        <v>15236195.545145167</v>
      </c>
      <c r="J23" s="8">
        <v>14919616.018674335</v>
      </c>
      <c r="K23" s="8">
        <v>14719486.794508502</v>
      </c>
      <c r="L23" s="8">
        <v>14838878.732304001</v>
      </c>
      <c r="M23" s="8">
        <v>14900566.260147003</v>
      </c>
      <c r="N23" s="8">
        <v>14900745.705864334</v>
      </c>
      <c r="O23" s="8">
        <v>14659114.230372667</v>
      </c>
      <c r="P23" s="8">
        <v>14628244.942474334</v>
      </c>
      <c r="Q23" s="8">
        <v>14717333.726708502</v>
      </c>
      <c r="R23" s="8">
        <v>14839793.393875835</v>
      </c>
      <c r="S23" s="8">
        <v>14754668.552659834</v>
      </c>
      <c r="T23" s="8">
        <v>14762565.204420751</v>
      </c>
      <c r="U23" s="8">
        <v>14174252</v>
      </c>
      <c r="V23" s="8">
        <v>14257134.869988749</v>
      </c>
      <c r="W23" s="8">
        <v>14294170</v>
      </c>
      <c r="X23" s="8">
        <v>14367050.048111582</v>
      </c>
      <c r="Y23" s="8">
        <v>14088404</v>
      </c>
      <c r="Z23" s="8">
        <v>13783571.745388167</v>
      </c>
      <c r="AA23" s="8">
        <v>13801526.445437668</v>
      </c>
      <c r="AB23" s="8">
        <v>13671844.324505419</v>
      </c>
      <c r="AC23" s="8">
        <v>13517386</v>
      </c>
      <c r="AD23" s="8">
        <v>13370869</v>
      </c>
      <c r="AE23" s="8">
        <v>13370869</v>
      </c>
      <c r="AF23" s="8">
        <v>13264586</v>
      </c>
      <c r="AG23" s="8">
        <v>13121667</v>
      </c>
      <c r="AH23" s="8">
        <v>13121667</v>
      </c>
      <c r="AI23" s="8">
        <v>13064834</v>
      </c>
      <c r="AJ23" s="8">
        <v>13064834</v>
      </c>
      <c r="AK23" s="8">
        <v>13057724</v>
      </c>
      <c r="AL23" s="8">
        <v>13158219</v>
      </c>
      <c r="AM23" s="8">
        <v>13013233</v>
      </c>
      <c r="AN23" s="8">
        <v>13338326</v>
      </c>
      <c r="AO23" s="8">
        <v>13507278.903002417</v>
      </c>
      <c r="AP23" s="8">
        <v>13666162</v>
      </c>
      <c r="AQ23" s="9">
        <v>13799065</v>
      </c>
      <c r="AR23" s="9">
        <v>13989264</v>
      </c>
      <c r="AS23" s="9">
        <v>14233574</v>
      </c>
      <c r="AT23" s="9">
        <v>14386154</v>
      </c>
      <c r="AU23" s="9">
        <v>14466534</v>
      </c>
      <c r="AV23" s="9">
        <v>14620363</v>
      </c>
      <c r="AW23" s="9">
        <v>14699257</v>
      </c>
      <c r="AX23" s="9">
        <v>14756339</v>
      </c>
      <c r="AY23" s="9">
        <v>14770313</v>
      </c>
      <c r="AZ23" s="9">
        <v>14736067</v>
      </c>
      <c r="BA23" s="9">
        <v>14693397</v>
      </c>
      <c r="BB23" s="9">
        <v>14620071</v>
      </c>
      <c r="BC23" s="9">
        <v>14864272</v>
      </c>
      <c r="BD23" s="9">
        <v>14926961</v>
      </c>
    </row>
    <row r="24" spans="1:56">
      <c r="A24" s="42"/>
      <c r="B24" s="19">
        <f t="shared" si="0"/>
        <v>-21</v>
      </c>
      <c r="C24" s="20" t="s">
        <v>20</v>
      </c>
      <c r="D24" s="25">
        <f t="shared" ref="D24:F24" si="25">ROUND(D22/D23,6)</f>
        <v>2.5964999999999998E-2</v>
      </c>
      <c r="E24" s="25">
        <f t="shared" si="25"/>
        <v>1.5975E-2</v>
      </c>
      <c r="F24" s="25">
        <f t="shared" si="25"/>
        <v>-1.2123999999999999E-2</v>
      </c>
      <c r="G24" s="25">
        <f t="shared" ref="G24:BD24" si="26">ROUND(G22/G23,6)</f>
        <v>3.5823000000000001E-2</v>
      </c>
      <c r="H24" s="25">
        <f t="shared" si="26"/>
        <v>1.7614999999999999E-2</v>
      </c>
      <c r="I24" s="25">
        <f t="shared" si="26"/>
        <v>1.7498E-2</v>
      </c>
      <c r="J24" s="25">
        <f t="shared" si="26"/>
        <v>4.5578E-2</v>
      </c>
      <c r="K24" s="25">
        <f t="shared" si="26"/>
        <v>9.5758999999999997E-2</v>
      </c>
      <c r="L24" s="25">
        <f t="shared" si="26"/>
        <v>9.3863000000000002E-2</v>
      </c>
      <c r="M24" s="25">
        <f t="shared" si="26"/>
        <v>9.5183000000000004E-2</v>
      </c>
      <c r="N24" s="25">
        <f t="shared" si="26"/>
        <v>8.0601999999999993E-2</v>
      </c>
      <c r="O24" s="25">
        <f t="shared" si="26"/>
        <v>8.6392999999999998E-2</v>
      </c>
      <c r="P24" s="25">
        <f t="shared" si="26"/>
        <v>9.3637999999999999E-2</v>
      </c>
      <c r="Q24" s="25">
        <f t="shared" si="26"/>
        <v>9.6329999999999999E-2</v>
      </c>
      <c r="R24" s="25">
        <f t="shared" si="26"/>
        <v>7.5639999999999999E-2</v>
      </c>
      <c r="S24" s="25">
        <f t="shared" si="26"/>
        <v>0.100643</v>
      </c>
      <c r="T24" s="25">
        <f t="shared" si="26"/>
        <v>6.5272999999999998E-2</v>
      </c>
      <c r="U24" s="25">
        <f t="shared" si="26"/>
        <v>9.5602000000000006E-2</v>
      </c>
      <c r="V24" s="25">
        <f t="shared" si="26"/>
        <v>0.10724</v>
      </c>
      <c r="W24" s="25">
        <f t="shared" si="26"/>
        <v>0.10846600000000001</v>
      </c>
      <c r="X24" s="25">
        <f t="shared" si="26"/>
        <v>0.104764</v>
      </c>
      <c r="Y24" s="25">
        <f t="shared" si="26"/>
        <v>9.9215999999999999E-2</v>
      </c>
      <c r="Z24" s="25">
        <f t="shared" si="26"/>
        <v>0.107277</v>
      </c>
      <c r="AA24" s="21">
        <f t="shared" si="26"/>
        <v>0.103613</v>
      </c>
      <c r="AB24" s="21">
        <f t="shared" si="26"/>
        <v>0.108602</v>
      </c>
      <c r="AC24" s="21">
        <f t="shared" si="26"/>
        <v>0.106049</v>
      </c>
      <c r="AD24" s="21">
        <f t="shared" ref="AD24" si="27">ROUND(AD22/AD23,6)</f>
        <v>8.4227999999999997E-2</v>
      </c>
      <c r="AE24" s="21">
        <f t="shared" si="26"/>
        <v>7.2543999999999997E-2</v>
      </c>
      <c r="AF24" s="21">
        <f t="shared" si="26"/>
        <v>0.117802</v>
      </c>
      <c r="AG24" s="21">
        <f t="shared" si="26"/>
        <v>9.4070000000000001E-2</v>
      </c>
      <c r="AH24" s="21">
        <f t="shared" si="26"/>
        <v>0.111114</v>
      </c>
      <c r="AI24" s="21">
        <f t="shared" si="26"/>
        <v>9.1861999999999999E-2</v>
      </c>
      <c r="AJ24" s="21">
        <f t="shared" si="26"/>
        <v>8.9444999999999997E-2</v>
      </c>
      <c r="AK24" s="21">
        <f t="shared" si="26"/>
        <v>0.11046499999999999</v>
      </c>
      <c r="AL24" s="21">
        <f t="shared" si="26"/>
        <v>0.15290200000000001</v>
      </c>
      <c r="AM24" s="21">
        <f t="shared" si="26"/>
        <v>0.15545300000000001</v>
      </c>
      <c r="AN24" s="21">
        <f t="shared" si="26"/>
        <v>0.139573</v>
      </c>
      <c r="AO24" s="21">
        <f t="shared" si="26"/>
        <v>0.117023</v>
      </c>
      <c r="AP24" s="21">
        <f t="shared" si="26"/>
        <v>0.138936</v>
      </c>
      <c r="AQ24" s="21">
        <f t="shared" si="26"/>
        <v>9.8330000000000001E-2</v>
      </c>
      <c r="AR24" s="21">
        <f t="shared" si="26"/>
        <v>0.111135</v>
      </c>
      <c r="AS24" s="21">
        <f t="shared" si="26"/>
        <v>9.4147999999999996E-2</v>
      </c>
      <c r="AT24" s="21">
        <f t="shared" si="26"/>
        <v>0.103661</v>
      </c>
      <c r="AU24" s="21">
        <f t="shared" si="26"/>
        <v>9.8659999999999998E-2</v>
      </c>
      <c r="AV24" s="21">
        <f t="shared" si="26"/>
        <v>6.5956000000000001E-2</v>
      </c>
      <c r="AW24" s="21">
        <f t="shared" si="26"/>
        <v>7.0109000000000005E-2</v>
      </c>
      <c r="AX24" s="21">
        <f t="shared" si="26"/>
        <v>9.6200999999999995E-2</v>
      </c>
      <c r="AY24" s="21">
        <f t="shared" si="26"/>
        <v>0.107728</v>
      </c>
      <c r="AZ24" s="21">
        <f t="shared" si="26"/>
        <v>7.7606999999999995E-2</v>
      </c>
      <c r="BA24" s="21">
        <f t="shared" si="26"/>
        <v>7.7417E-2</v>
      </c>
      <c r="BB24" s="21">
        <f t="shared" si="26"/>
        <v>9.6194000000000002E-2</v>
      </c>
      <c r="BC24" s="21">
        <f t="shared" si="26"/>
        <v>0.106131</v>
      </c>
      <c r="BD24" s="21">
        <f t="shared" si="26"/>
        <v>0.130241</v>
      </c>
    </row>
    <row r="25" spans="1:56">
      <c r="C25" s="28" t="s">
        <v>14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43"/>
      <c r="AH25" s="43"/>
      <c r="AI25" s="43"/>
      <c r="AJ25" s="43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</row>
    <row r="26" spans="1:56"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9"/>
      <c r="AA26" s="22"/>
      <c r="AB26" s="22"/>
    </row>
    <row r="27" spans="1:56" ht="15" customHeight="1">
      <c r="A27" s="44" t="s">
        <v>31</v>
      </c>
      <c r="B27" s="44"/>
      <c r="C27" s="44"/>
      <c r="AD27" s="34">
        <f>AD11-AE11</f>
        <v>295255.33258064534</v>
      </c>
    </row>
    <row r="28" spans="1:56">
      <c r="A28" s="44"/>
      <c r="B28" s="44"/>
      <c r="C28" s="44"/>
    </row>
  </sheetData>
  <mergeCells count="5">
    <mergeCell ref="A13:A18"/>
    <mergeCell ref="A19:A24"/>
    <mergeCell ref="AI25:AJ25"/>
    <mergeCell ref="AG25:AH25"/>
    <mergeCell ref="A27:C28"/>
  </mergeCells>
  <pageMargins left="0.7" right="0.7" top="0.75" bottom="0.75" header="0.3" footer="0.3"/>
  <pageSetup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5MzZlMjJkNS00NWE3LTRjYjctOTVhYi0xYWE4YzdjODg3ODk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NS8xOS8yMDIyIDQ6MzY6MTcgUE08L0RhdGVUaW1lPjxMYWJlbFN0cmluZz5VbmNhdGVnb3JpemVkPC9MYWJlbFN0cmluZz48L2l0ZW0+PGl0ZW0+PHNpc2wgc2lzbFZlcnNpb249IjAiIHBvbGljeT0iZTljMGI4ZDctYmRiNC00ZmQzLWI2MmEtZjUwMzI3YWFlZmNlIiBvcmlnaW49InVzZXJTZWxlY3RlZCI+PGVsZW1lbnQgdWlkPSI5MzZlMjJkNS00NWE3LTRjYjctOTVhYi0xYWE4YzdjODg3ODkiIHZhbHVlPSIiIHhtbG5zPSJodHRwOi8vd3d3LmJvbGRvbmphbWVzLmNvbS8yMDA4LzAxL3NpZS9pbnRlcm5hbC9sYWJlbCIgLz48L3Npc2w+PFVzZXJOYW1lPkNPUlBcczI5MDc5MjwvVXNlck5hbWU+PERhdGVUaW1lPjYvMTYvMjAyMiA2OjA2OjQyIFBNPC9EYXRlVGltZT48TGFiZWxTdHJpbmc+VW5jYXRlZ29yaXplZDwvTGFiZWxTdHJpbmc+PC9pdGVtPjwvbGFiZWxIaXN0b3J5Pg==</Value>
</WrappedLabelHistor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4" ma:contentTypeDescription="Create a new document." ma:contentTypeScope="" ma:versionID="3fc744c9700b8e7b959b5b06742e821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bf01d9ed398ddea1b30218988636c3d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</sisl>
</file>

<file path=customXml/itemProps1.xml><?xml version="1.0" encoding="utf-8"?>
<ds:datastoreItem xmlns:ds="http://schemas.openxmlformats.org/officeDocument/2006/customXml" ds:itemID="{59C5BD3A-96B4-4ADC-966E-65C73EA4FAB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84C03C8-F640-4639-9F19-8F32609B53BB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b6888f76-1100-40b0-929b-1efe9044426d"/>
    <ds:schemaRef ds:uri="f88ffb1c-9230-4705-a789-27bae69f582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688FF1-2216-479D-A6A7-6FCD31DEA5F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F6717FB-690A-4B80-86A7-2BF9D1B8B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97A59D1-B3B1-4599-94A6-B7B17AC030F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1.00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s290792</dc:creator>
  <cp:keywords/>
  <cp:lastModifiedBy>Lerah M Kahn</cp:lastModifiedBy>
  <cp:lastPrinted>2019-08-14T12:20:43Z</cp:lastPrinted>
  <dcterms:created xsi:type="dcterms:W3CDTF">2019-06-17T12:22:43Z</dcterms:created>
  <dcterms:modified xsi:type="dcterms:W3CDTF">2024-03-19T15:32:39Z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596f26d5-81a7-42a6-a79d-297671c0c6cb</vt:lpwstr>
  </property>
  <property fmtid="{D5CDD505-2E9C-101B-9397-08002B2CF9AE}" pid="3" name="bjDocumentSecurityLabel">
    <vt:lpwstr>Uncategorized</vt:lpwstr>
  </property>
  <property fmtid="{D5CDD505-2E9C-101B-9397-08002B2CF9AE}" pid="4" name="bjSaver">
    <vt:lpwstr>Yzo6iu4RCOp5VcJWjy40zzIEO7NbA0wx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574d496c-7ac4-4b13-81fd-698eca66b217_SiteId">
    <vt:lpwstr>15f3c881-6b03-4ff6-8559-77bf5177818f</vt:lpwstr>
  </property>
  <property fmtid="{D5CDD505-2E9C-101B-9397-08002B2CF9AE}" pid="8" name="MSIP_Label_574d496c-7ac4-4b13-81fd-698eca66b217_Name">
    <vt:lpwstr>Uncategorized</vt:lpwstr>
  </property>
  <property fmtid="{D5CDD505-2E9C-101B-9397-08002B2CF9AE}" pid="9" name="MSIP_Label_574d496c-7ac4-4b13-81fd-698eca66b217_Enabled">
    <vt:lpwstr>true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uid="936e22d5-45a7-4cb7-95ab-1aa8c7c88789" value="" /&gt;&lt;/sisl&gt;</vt:lpwstr>
  </property>
  <property fmtid="{D5CDD505-2E9C-101B-9397-08002B2CF9AE}" pid="12" name="bjLabelHistoryID">
    <vt:lpwstr>{59C5BD3A-96B4-4ADC-966E-65C73EA4FAB1}</vt:lpwstr>
  </property>
  <property fmtid="{D5CDD505-2E9C-101B-9397-08002B2CF9AE}" pid="13" name="ContentTypeId">
    <vt:lpwstr>0x0101004DF805D1E1DA4A49A223477D3B105720</vt:lpwstr>
  </property>
  <property fmtid="{D5CDD505-2E9C-101B-9397-08002B2CF9AE}" pid="14" name="MediaServiceImageTags">
    <vt:lpwstr/>
  </property>
</Properties>
</file>