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G-NAS\Share\2005\HCWA\HCWA 2026\HCWA Yearly Report 26\"/>
    </mc:Choice>
  </mc:AlternateContent>
  <xr:revisionPtr revIDLastSave="0" documentId="13_ncr:1_{DA48C34D-7901-4451-BB49-6A93356FDCD4}"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13"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3"/>
  <c r="F40" i="4"/>
  <c r="F40" i="5"/>
  <c r="F40" i="6"/>
  <c r="F40" i="7"/>
  <c r="F40" i="8"/>
  <c r="F40" i="9"/>
  <c r="F45" i="9" s="1"/>
  <c r="F40" i="10"/>
  <c r="F40" i="11"/>
  <c r="F40" i="12"/>
  <c r="F40" i="13"/>
  <c r="F40" i="2"/>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6" l="1"/>
  <c r="F45" i="4"/>
  <c r="F45" i="3"/>
  <c r="F45" i="13"/>
  <c r="F42" i="13"/>
  <c r="F45" i="12"/>
  <c r="F42" i="12"/>
  <c r="F45" i="11"/>
  <c r="F42" i="11"/>
  <c r="F45" i="10"/>
  <c r="F42" i="10"/>
  <c r="F42" i="9"/>
  <c r="F45" i="8"/>
  <c r="F42" i="8"/>
  <c r="F45" i="7"/>
  <c r="F42" i="7"/>
  <c r="F42" i="6"/>
  <c r="F45" i="5"/>
  <c r="F42" i="5"/>
  <c r="F42" i="4"/>
  <c r="F40" i="14"/>
  <c r="F31" i="14"/>
  <c r="F42" i="3"/>
  <c r="F13" i="14"/>
  <c r="F45" i="2"/>
  <c r="F42" i="2"/>
  <c r="F23" i="14"/>
  <c r="F45" i="14" l="1"/>
  <c r="F42" i="14"/>
</calcChain>
</file>

<file path=xl/sharedStrings.xml><?xml version="1.0" encoding="utf-8"?>
<sst xmlns="http://schemas.openxmlformats.org/spreadsheetml/2006/main" count="557" uniqueCount="91">
  <si>
    <t>Commission Form Instructions:</t>
  </si>
  <si>
    <t>Water Produced and Purchased</t>
  </si>
  <si>
    <t>Line #</t>
  </si>
  <si>
    <t>All Lines</t>
  </si>
  <si>
    <t>Omit the last three zeros into the cell.</t>
  </si>
  <si>
    <t>Provide the number of thousands of gallons of water produced by the utility for the corresponding month.</t>
  </si>
  <si>
    <t>Provide the number of thousands of gallons of water purchased by the utility from third-parties for the corresponding month.</t>
  </si>
  <si>
    <t>The total of Water Produced and Water Purchased.  This row will automatically calculate if the preceding lines are correctly filled out.</t>
  </si>
  <si>
    <t>Water Sales</t>
  </si>
  <si>
    <t>7-13</t>
  </si>
  <si>
    <t>Provide the number of thousands of gallons of water sold for each category listed.</t>
  </si>
  <si>
    <t>12</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</si>
  <si>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</si>
  <si>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</si>
  <si>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 sum of Lines 7-13 should match the amount of "Total Water Sales" in this row.  This row will automatically calculate if the preceding lines are correctly filled out.</t>
  </si>
  <si>
    <t>Other Water Used</t>
  </si>
  <si>
    <t>17-21</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</si>
  <si>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</si>
  <si>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solely for the purpose of the utility and/or water treatment use.   This would include, for example, backwashing the filtration system of the water treatment plant.</t>
  </si>
  <si>
    <t>Provide the thousands of gallons of water used for wastewater use.  This would include, but would not be limited to, for example, water used to wash down/clean the wastewater plant.</t>
  </si>
  <si>
    <t>Provide the thousands of gallons of water used for system flushing, which is typically water used to keep water fresh and chlorine residuals up, and water used to flush lines to protect from Total Trihalomethanes (known as TTHM) and Haleacetic acids (known as HAA).</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</si>
  <si>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</si>
  <si>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</si>
  <si>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The sum of Lines 17-21 should match the amount of "Total Other Water Used" in this row.  This row will automatically calculate if the preceding lines are correctly filled out.</t>
  </si>
  <si>
    <t>Water Loss</t>
  </si>
  <si>
    <t>25-30</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</si>
  <si>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</si>
  <si>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28</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</si>
  <si>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</si>
  <si>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29</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</si>
  <si>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</si>
  <si>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</si>
  <si>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</si>
  <si>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</si>
  <si>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</si>
  <si>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PUBLIC SERVICE COMMISSION</t>
  </si>
  <si>
    <t>Monthly Water Loss Report</t>
  </si>
  <si>
    <t>Water Utility:</t>
  </si>
  <si>
    <t>For the Month of:</t>
  </si>
  <si>
    <t>January</t>
  </si>
  <si>
    <t>Year:</t>
  </si>
  <si>
    <t>LINE #</t>
  </si>
  <si>
    <t>ITEM</t>
  </si>
  <si>
    <t>GALLONS (Omit 000's)</t>
  </si>
  <si>
    <t>WATER PRODUCED AND PURCHASED</t>
  </si>
  <si>
    <t>Water Produced</t>
  </si>
  <si>
    <t>Water Purchased</t>
  </si>
  <si>
    <t>TOTAL PRODUCED AND PURCHASED</t>
  </si>
  <si>
    <t>WATER SALES</t>
  </si>
  <si>
    <t>Residential</t>
  </si>
  <si>
    <t>Commercial</t>
  </si>
  <si>
    <t>Industrial</t>
  </si>
  <si>
    <t>Bulk Loading Stations</t>
  </si>
  <si>
    <t>Wholesale</t>
  </si>
  <si>
    <t>Public Authorities</t>
  </si>
  <si>
    <t>Other Sales (explain)</t>
  </si>
  <si>
    <t>TOTAL WATER SALES</t>
  </si>
  <si>
    <t>OTHER WATER USED</t>
  </si>
  <si>
    <t>Utility and/or Water Treatment Plant</t>
  </si>
  <si>
    <t>Wastewater Plant</t>
  </si>
  <si>
    <t>System Flushing</t>
  </si>
  <si>
    <t>Fire Department</t>
  </si>
  <si>
    <t>Other Usage (explain)</t>
  </si>
  <si>
    <t>TOTAL OTHER WATER USED</t>
  </si>
  <si>
    <t>WATER LOSS</t>
  </si>
  <si>
    <t>Tank Overflows</t>
  </si>
  <si>
    <t>Line Breaks</t>
  </si>
  <si>
    <t>Line Leaks</t>
  </si>
  <si>
    <t>Excavation Damages</t>
  </si>
  <si>
    <t>Theft</t>
  </si>
  <si>
    <t>Other Loss (explain)</t>
  </si>
  <si>
    <t>TOTAL WATER LOSS</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</si>
  <si>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</si>
  <si>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WATER LOSS PERCENTAGE</t>
  </si>
  <si>
    <t>(Line 31 divided by Line 4)</t>
  </si>
  <si>
    <t>February</t>
  </si>
  <si>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</si>
  <si>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March</t>
  </si>
  <si>
    <t>April</t>
  </si>
  <si>
    <t>May</t>
  </si>
  <si>
    <t>June</t>
  </si>
  <si>
    <t>July</t>
  </si>
  <si>
    <t>August</t>
  </si>
  <si>
    <t>September</t>
  </si>
  <si>
    <t>October</t>
  </si>
  <si>
    <t>November</t>
  </si>
  <si>
    <t>December</t>
  </si>
  <si>
    <t>Annual</t>
  </si>
  <si>
    <t>Other Loss</t>
  </si>
  <si>
    <t>contractor line strike</t>
  </si>
  <si>
    <t>line strike billed to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</si>
</sst>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5"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2" fillId="5" borderId="0" xfId="0" applyFont="1" applyFill="1" applyAlignment="1">
      <alignment horizontal="center"/>
    </xf>
    <xf numFmtId="0" fontId="3" fillId="5" borderId="8" xfId="0" applyFont="1" applyFill="1" applyBorder="1" applyAlignment="1">
      <alignment horizontal="right"/>
    </xf>
    <xf numFmtId="0" fontId="3" fillId="5" borderId="9" xfId="0" applyFont="1" applyFill="1" applyBorder="1" applyAlignment="1">
      <alignment horizontal="right"/>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190500</xdr:colOff>
      <xdr:row>3</xdr:row>
      <xdr:rowOff>175260</xdr:rowOff>
    </xdr:from>
    <xdr:ext cx="2429576" cy="264560"/>
    <xdr:sp macro="" textlink="">
      <xdr:nvSpPr>
        <xdr:cNvPr id="2" name="TextBox 1">
          <a:extLst>
            <a:ext uri="{FF2B5EF4-FFF2-40B4-BE49-F238E27FC236}">
              <a16:creationId xmlns:a16="http://schemas.microsoft.com/office/drawing/2014/main" id="{6F5EEEE8-D562-B83A-9257-7B9D8A8281A1}"/>
            </a:ext>
          </a:extLst>
        </xdr:cNvPr>
        <xdr:cNvSpPr txBox="1"/>
      </xdr:nvSpPr>
      <xdr:spPr>
        <a:xfrm>
          <a:off x="2362200" y="1074420"/>
          <a:ext cx="24295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Harrison County Water Association Inc.</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7" Type="http://schemas.openxmlformats.org/officeDocument/2006/relationships/drawing" Target="../drawings/drawing1.xml"/><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90625" defaultRowHeight="15" x14ac:dyDescent="0.25"/>
  <cols>
    <col min="1" max="1" width="5.81640625" style="10" bestFit="1" customWidth="1"/>
    <col min="2" max="2" width="8.453125" style="10" bestFit="1" customWidth="1"/>
    <col min="3" max="3" width="92.36328125" style="10" customWidth="1"/>
    <col min="4" max="16384" width="8.90625" style="10"/>
  </cols>
  <sheetData>
    <row r="1" spans="1:3" x14ac:dyDescent="0.25">
      <c r="A1" s="10" t="s">
        <v>0</v>
      </c>
    </row>
    <row r="4" spans="1:3" ht="15.6" x14ac:dyDescent="0.3">
      <c r="C4" s="16" t="s">
        <v>1</v>
      </c>
    </row>
    <row r="5" spans="1:3" x14ac:dyDescent="0.25">
      <c r="A5" s="10" t="s">
        <v>2</v>
      </c>
      <c r="B5" s="10" t="s">
        <v>3</v>
      </c>
      <c r="C5" s="10" t="s">
        <v>4</v>
      </c>
    </row>
    <row r="6" spans="1:3" ht="30.75" customHeight="1" x14ac:dyDescent="0.25">
      <c r="B6" s="34">
        <v>2</v>
      </c>
      <c r="C6" s="35" t="s">
        <v>5</v>
      </c>
    </row>
    <row r="7" spans="1:3" ht="30" x14ac:dyDescent="0.25">
      <c r="B7" s="34">
        <v>3</v>
      </c>
      <c r="C7" s="35" t="s">
        <v>6</v>
      </c>
    </row>
    <row r="8" spans="1:3" ht="30" x14ac:dyDescent="0.25">
      <c r="B8" s="34">
        <v>4</v>
      </c>
      <c r="C8" s="35" t="s">
        <v>7</v>
      </c>
    </row>
    <row r="9" spans="1:3" ht="15.6" x14ac:dyDescent="0.25">
      <c r="B9" s="34"/>
      <c r="C9" s="36" t="s">
        <v>8</v>
      </c>
    </row>
    <row r="10" spans="1:3" x14ac:dyDescent="0.25">
      <c r="B10" s="37" t="s">
        <v>9</v>
      </c>
      <c r="C10" s="35" t="s">
        <v>10</v>
      </c>
    </row>
    <row r="11" spans="1:3" ht="30" x14ac:dyDescent="0.25">
      <c r="B11" s="37" t="s">
        <v>11</v>
      </c>
      <c r="C11" s="35" t="s">
        <v>12</v>
      </c>
    </row>
    <row r="12" spans="1:3" ht="60" x14ac:dyDescent="0.25">
      <c r="B12" s="34">
        <v>13</v>
      </c>
      <c r="C12" s="35" t="s">
        <v>13</v>
      </c>
    </row>
    <row r="13" spans="1:3" ht="30" x14ac:dyDescent="0.25">
      <c r="B13" s="34">
        <v>14</v>
      </c>
      <c r="C13" s="35" t="s">
        <v>14</v>
      </c>
    </row>
    <row r="14" spans="1:3" ht="15.6" x14ac:dyDescent="0.25">
      <c r="B14" s="34"/>
      <c r="C14" s="36" t="s">
        <v>15</v>
      </c>
    </row>
    <row r="15" spans="1:3" ht="45" x14ac:dyDescent="0.25">
      <c r="B15" s="37" t="s">
        <v>16</v>
      </c>
      <c r="C15" s="35" t="s">
        <v>17</v>
      </c>
    </row>
    <row r="16" spans="1:3" ht="32.25" customHeight="1" x14ac:dyDescent="0.25">
      <c r="B16" s="34">
        <v>17</v>
      </c>
      <c r="C16" s="35" t="s">
        <v>18</v>
      </c>
    </row>
    <row r="17" spans="2:3" ht="30" x14ac:dyDescent="0.25">
      <c r="B17" s="34">
        <v>18</v>
      </c>
      <c r="C17" s="35" t="s">
        <v>19</v>
      </c>
    </row>
    <row r="18" spans="2:3" ht="45" x14ac:dyDescent="0.25">
      <c r="B18" s="34">
        <v>19</v>
      </c>
      <c r="C18" s="35" t="s">
        <v>20</v>
      </c>
    </row>
    <row r="19" spans="2:3" ht="105" x14ac:dyDescent="0.25">
      <c r="B19" s="34">
        <v>20</v>
      </c>
      <c r="C19" s="35" t="s">
        <v>21</v>
      </c>
    </row>
    <row r="20" spans="2:3" ht="75" x14ac:dyDescent="0.25">
      <c r="B20" s="34">
        <v>21</v>
      </c>
      <c r="C20" s="35" t="s">
        <v>22</v>
      </c>
    </row>
    <row r="21" spans="2:3" ht="30" x14ac:dyDescent="0.25">
      <c r="B21" s="34">
        <v>22</v>
      </c>
      <c r="C21" s="35" t="s">
        <v>23</v>
      </c>
    </row>
    <row r="22" spans="2:3" ht="15.6" x14ac:dyDescent="0.25">
      <c r="B22" s="34"/>
      <c r="C22" s="36" t="s">
        <v>24</v>
      </c>
    </row>
    <row r="23" spans="2:3" ht="60" x14ac:dyDescent="0.25">
      <c r="B23" s="37" t="s">
        <v>25</v>
      </c>
      <c r="C23" s="35" t="s">
        <v>26</v>
      </c>
    </row>
    <row r="24" spans="2:3" ht="45" x14ac:dyDescent="0.25">
      <c r="B24" s="37" t="s">
        <v>27</v>
      </c>
      <c r="C24" s="35" t="s">
        <v>28</v>
      </c>
    </row>
    <row r="25" spans="2:3" ht="45" x14ac:dyDescent="0.25">
      <c r="B25" s="37" t="s">
        <v>29</v>
      </c>
      <c r="C25" s="35" t="s">
        <v>30</v>
      </c>
    </row>
    <row r="26" spans="2:3" ht="75" x14ac:dyDescent="0.25">
      <c r="B26" s="34">
        <v>30</v>
      </c>
      <c r="C26" s="35" t="s">
        <v>31</v>
      </c>
    </row>
    <row r="27" spans="2:3" ht="30" x14ac:dyDescent="0.25">
      <c r="B27" s="34">
        <v>31</v>
      </c>
      <c r="C27" s="35" t="s">
        <v>32</v>
      </c>
    </row>
    <row r="28" spans="2:3" ht="15.6" x14ac:dyDescent="0.25">
      <c r="B28" s="34"/>
      <c r="C28" s="36" t="s">
        <v>33</v>
      </c>
    </row>
    <row r="29" spans="2:3" ht="45" x14ac:dyDescent="0.25">
      <c r="B29" s="34">
        <v>36</v>
      </c>
      <c r="C29" s="35" t="s">
        <v>34</v>
      </c>
    </row>
    <row r="30" spans="2:3" x14ac:dyDescent="0.25">
      <c r="B30" s="15"/>
    </row>
    <row r="31" spans="2:3" x14ac:dyDescent="0.25">
      <c r="B31" s="15"/>
    </row>
    <row r="32" spans="2:3" x14ac:dyDescent="0.25">
      <c r="B32" s="15"/>
    </row>
    <row r="33" spans="2:2" x14ac:dyDescent="0.25">
      <c r="B33" s="15"/>
    </row>
    <row r="34" spans="2:2" x14ac:dyDescent="0.25">
      <c r="B34" s="15"/>
    </row>
    <row r="35" spans="2:2" x14ac:dyDescent="0.25">
      <c r="B35" s="15"/>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 right="0" top="0" bottom="0" header="0" footer="0"/>
      <printOptions gridLines="1"/>
      <pageSetup scale="69" orientation="portrait" r:id="rId1"/>
    </customSheetView>
    <customSheetView guid="{7D30D6EE-C7A4-479A-ADFA-D6A7B85196F5}" fitToPage="1">
      <selection activeCell="C31" sqref="C31"/>
      <pageMargins left="0" right="0" top="0" bottom="0" header="0" footer="0"/>
      <printOptions gridLines="1"/>
      <pageSetup scale="66" orientation="portrait" r:id="rId2"/>
    </customSheetView>
    <customSheetView guid="{29732F16-11E8-42D9-941E-D56282971315}" showPageBreaks="1" fitToPage="1" topLeftCell="A16">
      <selection activeCell="A4" sqref="A4:C31"/>
      <pageMargins left="0" right="0" top="0" bottom="0" header="0" footer="0"/>
      <printOptions gridLines="1"/>
      <pageSetup scale="66" orientation="portrait" r:id="rId3"/>
    </customSheetView>
    <customSheetView guid="{5E087F3E-FC44-448E-A42E-D43D6E603352}" fitToPage="1" topLeftCell="A22">
      <selection activeCell="C31" sqref="C31"/>
      <pageMargins left="0" right="0" top="0" bottom="0" header="0" footer="0"/>
      <printOptions gridLines="1"/>
      <pageSetup scale="69" orientation="portrait" r:id="rId4"/>
    </customSheetView>
    <customSheetView guid="{F86FB03E-1393-42C1-B137-526C03592366}" fitToPage="1" topLeftCell="A22">
      <selection activeCell="C31" sqref="C31"/>
      <pageMargins left="0" right="0" top="0" bottom="0" header="0" footer="0"/>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83</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47439</v>
      </c>
    </row>
    <row r="13" spans="1:6" ht="15.6" x14ac:dyDescent="0.3">
      <c r="A13" s="15">
        <v>4</v>
      </c>
      <c r="B13" s="40" t="s">
        <v>47</v>
      </c>
      <c r="C13" s="41"/>
      <c r="D13" s="41"/>
      <c r="E13" s="41"/>
      <c r="F13" s="4">
        <f>SUM(F11:F12)</f>
        <v>47439</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31304</v>
      </c>
    </row>
    <row r="17" spans="1:7" x14ac:dyDescent="0.25">
      <c r="A17" s="15">
        <v>8</v>
      </c>
      <c r="B17" s="19" t="s">
        <v>50</v>
      </c>
      <c r="F17" s="27">
        <v>4865</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36169</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165</v>
      </c>
    </row>
    <row r="29" spans="1:7" x14ac:dyDescent="0.25">
      <c r="A29" s="15">
        <v>20</v>
      </c>
      <c r="B29" s="19" t="s">
        <v>61</v>
      </c>
      <c r="F29" s="27">
        <v>5</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170</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v>10</v>
      </c>
    </row>
    <row r="35" spans="1:7" x14ac:dyDescent="0.25">
      <c r="A35" s="15">
        <v>26</v>
      </c>
      <c r="B35" s="19" t="s">
        <v>66</v>
      </c>
      <c r="F35" s="27">
        <v>223</v>
      </c>
    </row>
    <row r="36" spans="1:7" x14ac:dyDescent="0.25">
      <c r="A36" s="15">
        <v>27</v>
      </c>
      <c r="B36" s="19" t="s">
        <v>67</v>
      </c>
      <c r="F36" s="27">
        <v>10867</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11100</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0.23398469613609055</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84</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40290</v>
      </c>
    </row>
    <row r="13" spans="1:6" ht="15.6" x14ac:dyDescent="0.3">
      <c r="A13" s="15">
        <v>4</v>
      </c>
      <c r="B13" s="40" t="s">
        <v>47</v>
      </c>
      <c r="C13" s="41"/>
      <c r="D13" s="41"/>
      <c r="E13" s="41"/>
      <c r="F13" s="4">
        <f>SUM(F11:F12)</f>
        <v>40290</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24709</v>
      </c>
    </row>
    <row r="17" spans="1:7" x14ac:dyDescent="0.25">
      <c r="A17" s="15">
        <v>8</v>
      </c>
      <c r="B17" s="19" t="s">
        <v>50</v>
      </c>
      <c r="F17" s="27">
        <v>3484</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28193</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329</v>
      </c>
    </row>
    <row r="29" spans="1:7" x14ac:dyDescent="0.25">
      <c r="A29" s="15">
        <v>20</v>
      </c>
      <c r="B29" s="19" t="s">
        <v>61</v>
      </c>
      <c r="F29" s="27"/>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329</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79</v>
      </c>
    </row>
    <row r="36" spans="1:7" x14ac:dyDescent="0.25">
      <c r="A36" s="15">
        <v>27</v>
      </c>
      <c r="B36" s="19" t="s">
        <v>67</v>
      </c>
      <c r="F36" s="27">
        <v>11689</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11768</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0.2920824025812857</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85</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37689</v>
      </c>
    </row>
    <row r="13" spans="1:6" ht="15.6" x14ac:dyDescent="0.3">
      <c r="A13" s="15">
        <v>4</v>
      </c>
      <c r="B13" s="40" t="s">
        <v>47</v>
      </c>
      <c r="C13" s="41"/>
      <c r="D13" s="41"/>
      <c r="E13" s="41"/>
      <c r="F13" s="4">
        <f>SUM(F11:F12)</f>
        <v>37689</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23355</v>
      </c>
    </row>
    <row r="17" spans="1:7" x14ac:dyDescent="0.25">
      <c r="A17" s="15">
        <v>8</v>
      </c>
      <c r="B17" s="19" t="s">
        <v>50</v>
      </c>
      <c r="F17" s="27">
        <v>3175</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26530</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98</v>
      </c>
    </row>
    <row r="29" spans="1:7" x14ac:dyDescent="0.25">
      <c r="A29" s="15">
        <v>20</v>
      </c>
      <c r="B29" s="19" t="s">
        <v>61</v>
      </c>
      <c r="F29" s="27">
        <v>4</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102</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165</v>
      </c>
    </row>
    <row r="36" spans="1:7" x14ac:dyDescent="0.25">
      <c r="A36" s="15">
        <v>27</v>
      </c>
      <c r="B36" s="19" t="s">
        <v>67</v>
      </c>
      <c r="F36" s="27">
        <v>10892</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11057</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0.29337472472074078</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3"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86</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48914</v>
      </c>
    </row>
    <row r="13" spans="1:6" ht="15.6" x14ac:dyDescent="0.3">
      <c r="A13" s="15">
        <v>4</v>
      </c>
      <c r="B13" s="40" t="s">
        <v>47</v>
      </c>
      <c r="C13" s="41"/>
      <c r="D13" s="41"/>
      <c r="E13" s="41"/>
      <c r="F13" s="4">
        <f>SUM(F11:F12)</f>
        <v>48914</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29423</v>
      </c>
    </row>
    <row r="17" spans="1:7" x14ac:dyDescent="0.25">
      <c r="A17" s="15">
        <v>8</v>
      </c>
      <c r="B17" s="19" t="s">
        <v>50</v>
      </c>
      <c r="F17" s="27">
        <v>4012</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t="s">
        <v>90</v>
      </c>
      <c r="E22" s="22"/>
      <c r="F22" s="27">
        <v>26</v>
      </c>
      <c r="G22" s="23" t="str">
        <f>IF(AND(F22&gt;0,D22=""),"Explanation for Other Sales Must be Filled In","")</f>
        <v/>
      </c>
    </row>
    <row r="23" spans="1:7" ht="15.6" x14ac:dyDescent="0.3">
      <c r="A23" s="15">
        <v>14</v>
      </c>
      <c r="B23" s="40" t="s">
        <v>56</v>
      </c>
      <c r="C23" s="41"/>
      <c r="D23" s="41"/>
      <c r="E23" s="41"/>
      <c r="F23" s="4">
        <f>IF(AND(F22&gt;0,D22&lt;&gt;""),SUM(F16:F22),IF(F22=0,SUM(F16:F22),""))</f>
        <v>33461</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67</v>
      </c>
    </row>
    <row r="29" spans="1:7" x14ac:dyDescent="0.25">
      <c r="A29" s="15">
        <v>20</v>
      </c>
      <c r="B29" s="19" t="s">
        <v>61</v>
      </c>
      <c r="F29" s="27">
        <v>6</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73</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v>5</v>
      </c>
    </row>
    <row r="35" spans="1:7" x14ac:dyDescent="0.25">
      <c r="A35" s="15">
        <v>26</v>
      </c>
      <c r="B35" s="19" t="s">
        <v>66</v>
      </c>
      <c r="F35" s="27">
        <v>74</v>
      </c>
    </row>
    <row r="36" spans="1:7" x14ac:dyDescent="0.25">
      <c r="A36" s="15">
        <v>27</v>
      </c>
      <c r="B36" s="19" t="s">
        <v>67</v>
      </c>
      <c r="F36" s="27">
        <v>15301</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15380</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0.31442940671382424</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abSelected="1" zoomScaleNormal="100" workbookViewId="0">
      <selection activeCell="F40" sqref="F40"/>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87</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33">
        <f>Jan!F11+Feb!F11+Mar!F11+Apr!F11+May!F11+Jun!F11+July!F11+Aug!F11+Sept!F11+Oct!F11+Nov!F11+Dec!F11</f>
        <v>0</v>
      </c>
    </row>
    <row r="12" spans="1:6" x14ac:dyDescent="0.25">
      <c r="A12" s="15">
        <v>3</v>
      </c>
      <c r="B12" s="19" t="s">
        <v>46</v>
      </c>
      <c r="F12" s="33">
        <f>Jan!F12+Feb!F12+Mar!F12+Apr!F12+May!F12+Jun!F12+July!F12+Aug!F12+Sept!F12+Oct!F12+Nov!F12+Dec!F12</f>
        <v>527328</v>
      </c>
    </row>
    <row r="13" spans="1:6" ht="15.6" x14ac:dyDescent="0.3">
      <c r="A13" s="15">
        <v>4</v>
      </c>
      <c r="B13" s="40" t="s">
        <v>47</v>
      </c>
      <c r="C13" s="41"/>
      <c r="D13" s="41"/>
      <c r="E13" s="41"/>
      <c r="F13" s="8">
        <f>Jan!F13+Feb!F13+Mar!F13+Apr!F13+May!F13+Jun!F13+July!F13+Aug!F13+Sept!F13+Oct!F13+Nov!F13+Dec!F13</f>
        <v>527328</v>
      </c>
    </row>
    <row r="14" spans="1:6" x14ac:dyDescent="0.25">
      <c r="A14" s="15">
        <v>5</v>
      </c>
      <c r="F14" s="20"/>
    </row>
    <row r="15" spans="1:6" ht="15.6" x14ac:dyDescent="0.3">
      <c r="A15" s="15">
        <v>6</v>
      </c>
      <c r="B15" s="30" t="s">
        <v>48</v>
      </c>
      <c r="C15" s="30"/>
      <c r="F15" s="20"/>
    </row>
    <row r="16" spans="1:6" x14ac:dyDescent="0.25">
      <c r="A16" s="15">
        <v>7</v>
      </c>
      <c r="B16" s="17" t="s">
        <v>49</v>
      </c>
      <c r="C16" s="18"/>
      <c r="D16" s="18"/>
      <c r="E16" s="18"/>
      <c r="F16" s="33">
        <f>Jan!F16+Feb!F16+Mar!F16+Apr!F16+May!F16+Jun!F16+July!F16+Aug!F16+Sept!F16+Oct!F16+Nov!F16+Dec!F16</f>
        <v>336987</v>
      </c>
    </row>
    <row r="17" spans="1:7" x14ac:dyDescent="0.25">
      <c r="A17" s="15">
        <v>8</v>
      </c>
      <c r="B17" s="19" t="s">
        <v>50</v>
      </c>
      <c r="F17" s="33">
        <f>Jan!F17+Feb!F17+Mar!F17+Apr!F17+May!F17+Jun!F17+July!F17+Aug!F17+Sept!F17+Oct!F17+Nov!F17+Dec!F17</f>
        <v>46411</v>
      </c>
    </row>
    <row r="18" spans="1:7" x14ac:dyDescent="0.25">
      <c r="A18" s="15">
        <v>9</v>
      </c>
      <c r="B18" s="19" t="s">
        <v>51</v>
      </c>
      <c r="F18" s="33">
        <f>Jan!F18+Feb!F18+Mar!F18+Apr!F18+May!F18+Jun!F18+July!F18+Aug!F18+Sept!F18+Oct!F18+Nov!F18+Dec!F18</f>
        <v>0</v>
      </c>
    </row>
    <row r="19" spans="1:7" x14ac:dyDescent="0.25">
      <c r="A19" s="15">
        <v>10</v>
      </c>
      <c r="B19" s="19" t="s">
        <v>52</v>
      </c>
      <c r="F19" s="33">
        <f>Jan!F19+Feb!F19+Mar!F19+Apr!F19+May!F19+Jun!F19+July!F19+Aug!F19+Sept!F19+Oct!F19+Nov!F19+Dec!F19</f>
        <v>0</v>
      </c>
    </row>
    <row r="20" spans="1:7" x14ac:dyDescent="0.25">
      <c r="A20" s="15">
        <v>11</v>
      </c>
      <c r="B20" s="19" t="s">
        <v>53</v>
      </c>
      <c r="F20" s="33">
        <f>Jan!F20+Feb!F20+Mar!F20+Apr!F20+May!F20+Jun!F20+July!F20+Aug!F20+Sept!F20+Oct!F20+Nov!F20+Dec!F20</f>
        <v>0</v>
      </c>
    </row>
    <row r="21" spans="1:7" x14ac:dyDescent="0.25">
      <c r="A21" s="15">
        <v>12</v>
      </c>
      <c r="B21" s="19" t="s">
        <v>54</v>
      </c>
      <c r="F21" s="33">
        <f>Jan!F21+Feb!F21+Mar!F21+Apr!F21+May!F21+Jun!F21+July!F21+Aug!F21+Sept!F21+Oct!F21+Nov!F21+Dec!F21</f>
        <v>0</v>
      </c>
    </row>
    <row r="22" spans="1:7" x14ac:dyDescent="0.25">
      <c r="A22" s="15">
        <v>13</v>
      </c>
      <c r="B22" s="19" t="s">
        <v>55</v>
      </c>
      <c r="D22" s="22"/>
      <c r="E22" s="22"/>
      <c r="F22" s="33">
        <f>Jan!F22+Feb!F22+Mar!F22+Apr!F22+May!F22+Jun!F22+July!F22+Aug!F22+Sept!F22+Oct!F22+Nov!F22+Dec!F22</f>
        <v>41</v>
      </c>
      <c r="G22" s="23"/>
    </row>
    <row r="23" spans="1:7" ht="15.6" x14ac:dyDescent="0.3">
      <c r="A23" s="15">
        <v>14</v>
      </c>
      <c r="B23" s="40" t="s">
        <v>56</v>
      </c>
      <c r="C23" s="41"/>
      <c r="D23" s="41"/>
      <c r="E23" s="41"/>
      <c r="F23" s="8">
        <f>Jan!F23+Feb!F23+Mar!F23+Apr!F23+May!F23+Jun!F23+July!F23+Aug!F23+Sept!F23+Oct!F23+Nov!F23+Dec!F23</f>
        <v>383439</v>
      </c>
    </row>
    <row r="24" spans="1:7" x14ac:dyDescent="0.25">
      <c r="A24" s="15">
        <v>15</v>
      </c>
      <c r="F24" s="20"/>
    </row>
    <row r="25" spans="1:7" ht="15.6" x14ac:dyDescent="0.3">
      <c r="A25" s="15">
        <v>16</v>
      </c>
      <c r="B25" s="30" t="s">
        <v>57</v>
      </c>
      <c r="C25" s="30"/>
      <c r="F25" s="20"/>
    </row>
    <row r="26" spans="1:7" x14ac:dyDescent="0.25">
      <c r="A26" s="15">
        <v>17</v>
      </c>
      <c r="B26" s="17" t="s">
        <v>58</v>
      </c>
      <c r="C26" s="18"/>
      <c r="D26" s="18"/>
      <c r="E26" s="18"/>
      <c r="F26" s="33">
        <f>Jan!F26+Feb!F26+Mar!F26+Apr!F26+May!F26+Jun!F26+July!F26+Aug!F26+Sept!F26+Oct!F26+Nov!F26+Dec!F26</f>
        <v>0</v>
      </c>
    </row>
    <row r="27" spans="1:7" x14ac:dyDescent="0.25">
      <c r="A27" s="15">
        <v>18</v>
      </c>
      <c r="B27" s="19" t="s">
        <v>59</v>
      </c>
      <c r="F27" s="33">
        <f>Jan!F27+Feb!F27+Mar!F27+Apr!F27+May!F27+Jun!F27+July!F27+Aug!F27+Sept!F27+Oct!F27+Nov!F27+Dec!F27</f>
        <v>0</v>
      </c>
    </row>
    <row r="28" spans="1:7" x14ac:dyDescent="0.25">
      <c r="A28" s="15">
        <v>19</v>
      </c>
      <c r="B28" s="19" t="s">
        <v>60</v>
      </c>
      <c r="F28" s="33">
        <f>Jan!F28+Feb!F28+Mar!F28+Apr!F28+May!F28+Jun!F28+July!F28+Aug!F28+Sept!F28+Oct!F28+Nov!F28+Dec!F28</f>
        <v>1889</v>
      </c>
    </row>
    <row r="29" spans="1:7" x14ac:dyDescent="0.25">
      <c r="A29" s="15">
        <v>20</v>
      </c>
      <c r="B29" s="19" t="s">
        <v>61</v>
      </c>
      <c r="F29" s="33">
        <f>Jan!F29+Feb!F29+Mar!F29+Apr!F29+May!F29+Jun!F29+July!F29+Aug!F29+Sept!F29+Oct!F29+Nov!F29+Dec!F29</f>
        <v>56</v>
      </c>
    </row>
    <row r="30" spans="1:7" x14ac:dyDescent="0.25">
      <c r="A30" s="15">
        <v>21</v>
      </c>
      <c r="B30" s="19" t="s">
        <v>62</v>
      </c>
      <c r="D30" s="22"/>
      <c r="E30" s="22"/>
      <c r="F30" s="33">
        <f>Jan!F30+Feb!F30+Mar!F30+Apr!F30+May!F30+Jun!F30+July!F30+Aug!F30+Sept!F30+Oct!F30+Nov!F30+Dec!F30</f>
        <v>0</v>
      </c>
      <c r="G30" s="23"/>
    </row>
    <row r="31" spans="1:7" ht="15.6" x14ac:dyDescent="0.3">
      <c r="A31" s="15">
        <v>22</v>
      </c>
      <c r="B31" s="40" t="s">
        <v>63</v>
      </c>
      <c r="C31" s="41"/>
      <c r="D31" s="41"/>
      <c r="E31" s="41"/>
      <c r="F31" s="8">
        <f>Jan!F31+Feb!F31+Mar!F31+Apr!F31+May!F31+Jun!F31+July!F31+Aug!F31+Sept!F31+Oct!F31+Nov!F31+Dec!F31</f>
        <v>1945</v>
      </c>
    </row>
    <row r="32" spans="1:7" x14ac:dyDescent="0.25">
      <c r="A32" s="15">
        <v>23</v>
      </c>
      <c r="F32" s="20"/>
    </row>
    <row r="33" spans="1:6" ht="15.6" x14ac:dyDescent="0.3">
      <c r="A33" s="15">
        <v>24</v>
      </c>
      <c r="B33" s="30" t="s">
        <v>64</v>
      </c>
      <c r="C33" s="30"/>
      <c r="F33" s="20"/>
    </row>
    <row r="34" spans="1:6" x14ac:dyDescent="0.25">
      <c r="A34" s="15">
        <v>25</v>
      </c>
      <c r="B34" s="17" t="s">
        <v>65</v>
      </c>
      <c r="C34" s="18"/>
      <c r="D34" s="18"/>
      <c r="E34" s="18"/>
      <c r="F34" s="33">
        <f>Jan!F34+Feb!F34+Mar!F34+Apr!F34+May!F34+Jun!F34+July!F34+Aug!F34+Sept!F34+Oct!F34+Nov!F34+Dec!F34</f>
        <v>15</v>
      </c>
    </row>
    <row r="35" spans="1:6" x14ac:dyDescent="0.25">
      <c r="A35" s="15">
        <v>26</v>
      </c>
      <c r="B35" s="19" t="s">
        <v>66</v>
      </c>
      <c r="F35" s="33">
        <f>Jan!F35+Feb!F35+Mar!F35+Apr!F35+May!F35+Jun!F35+July!F35+Aug!F35+Sept!F35+Oct!F35+Nov!F35+Dec!F35</f>
        <v>1729</v>
      </c>
    </row>
    <row r="36" spans="1:6" x14ac:dyDescent="0.25">
      <c r="A36" s="15">
        <v>27</v>
      </c>
      <c r="B36" s="19" t="s">
        <v>67</v>
      </c>
      <c r="F36" s="33">
        <f>Jan!F36+Feb!F36+Mar!F36+Apr!F36+May!F36+Jun!F36+July!F36+Aug!F36+Sept!F36+Oct!F36+Nov!F36+Dec!F36</f>
        <v>140200</v>
      </c>
    </row>
    <row r="37" spans="1:6" x14ac:dyDescent="0.25">
      <c r="A37" s="15">
        <v>28</v>
      </c>
      <c r="B37" s="19" t="s">
        <v>68</v>
      </c>
      <c r="F37" s="33">
        <f>Jan!F37+Feb!F37+Mar!F37+Apr!F37+May!F37+Jun!F37+July!F37+Aug!F37+Sept!F37+Oct!F37+Nov!F37+Dec!F37</f>
        <v>0</v>
      </c>
    </row>
    <row r="38" spans="1:6" x14ac:dyDescent="0.25">
      <c r="A38" s="15">
        <v>29</v>
      </c>
      <c r="B38" s="19" t="s">
        <v>69</v>
      </c>
      <c r="F38" s="33">
        <f>Jan!F38+Feb!F38+Mar!F38+Apr!F38+May!F38+Jun!F38+July!F38+Aug!F38+Sept!F38+Oct!F38+Nov!F38+Dec!F38</f>
        <v>0</v>
      </c>
    </row>
    <row r="39" spans="1:6" x14ac:dyDescent="0.25">
      <c r="A39" s="15">
        <v>30</v>
      </c>
      <c r="B39" s="19" t="s">
        <v>88</v>
      </c>
      <c r="F39" s="33">
        <f>Jan!F39+Feb!F39+Mar!F39+Apr!F39+May!F39+Jun!F39+July!F39+Aug!F39+Sept!F39+Oct!F39+Nov!F39+Dec!F39</f>
        <v>0</v>
      </c>
    </row>
    <row r="40" spans="1:6" ht="15.6" x14ac:dyDescent="0.3">
      <c r="A40" s="15">
        <v>31</v>
      </c>
      <c r="B40" s="40" t="s">
        <v>71</v>
      </c>
      <c r="C40" s="41"/>
      <c r="D40" s="41"/>
      <c r="E40" s="41"/>
      <c r="F40" s="8">
        <f>Jan!F40+Feb!F40+Mar!F40+Apr!F40+May!F40+Jun!F40+July!F40+Aug!F40+Sept!F40+Oct!F40+Nov!F40+Dec!F40</f>
        <v>141944</v>
      </c>
    </row>
    <row r="41" spans="1:6" x14ac:dyDescent="0.25">
      <c r="A41" s="15">
        <v>32</v>
      </c>
      <c r="F41" s="20"/>
    </row>
    <row r="42" spans="1:6" ht="15.6" x14ac:dyDescent="0.3">
      <c r="A42" s="15">
        <v>33</v>
      </c>
      <c r="B42" s="16" t="s">
        <v>76</v>
      </c>
      <c r="C42" s="16"/>
      <c r="F42" s="24" t="str">
        <f>IF(F13=(F23+F31+F40),"","DOES NOT EQUAL")</f>
        <v/>
      </c>
    </row>
    <row r="43" spans="1:6" x14ac:dyDescent="0.25">
      <c r="A43" s="15">
        <v>34</v>
      </c>
      <c r="F43" s="20"/>
    </row>
    <row r="44" spans="1:6" ht="15.6" x14ac:dyDescent="0.3">
      <c r="A44" s="15">
        <v>35</v>
      </c>
      <c r="B44" s="30" t="s">
        <v>73</v>
      </c>
      <c r="C44" s="30"/>
      <c r="F44" s="20"/>
    </row>
    <row r="45" spans="1:6" x14ac:dyDescent="0.25">
      <c r="A45" s="15">
        <v>36</v>
      </c>
      <c r="B45" s="25" t="s">
        <v>74</v>
      </c>
      <c r="C45" s="26"/>
      <c r="D45" s="26"/>
      <c r="E45" s="26"/>
      <c r="F45" s="9">
        <f>F40/F13</f>
        <v>0.26917592086898479</v>
      </c>
    </row>
    <row r="46" spans="1:6" x14ac:dyDescent="0.25">
      <c r="A46" s="15"/>
    </row>
    <row r="47" spans="1:6" x14ac:dyDescent="0.25">
      <c r="A47" s="15"/>
    </row>
    <row r="48" spans="1:6"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 right="0" top="0" bottom="0" header="0" footer="0"/>
      <pageSetup scale="90" orientation="portrait" r:id="rId1"/>
    </customSheetView>
    <customSheetView guid="{7D30D6EE-C7A4-479A-ADFA-D6A7B85196F5}" showPageBreaks="1" printArea="1" topLeftCell="A22">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topLeftCell="A22">
      <selection activeCell="B11" sqref="B11"/>
      <pageMargins left="0" right="0" top="0" bottom="0" header="0" footer="0"/>
      <pageSetup scale="90" orientation="portrait" r:id="rId4"/>
    </customSheetView>
    <customSheetView guid="{F86FB03E-1393-42C1-B137-526C03592366}" topLeftCell="A22">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11" t="s">
        <v>37</v>
      </c>
      <c r="D5" s="49"/>
      <c r="E5" s="50"/>
      <c r="F5" s="51"/>
    </row>
    <row r="6" spans="1:6" ht="17.399999999999999" x14ac:dyDescent="0.3">
      <c r="A6" s="11"/>
    </row>
    <row r="7" spans="1:6" ht="17.399999999999999" x14ac:dyDescent="0.3">
      <c r="A7" s="11" t="s">
        <v>38</v>
      </c>
      <c r="D7" s="12" t="s">
        <v>39</v>
      </c>
      <c r="E7" s="13" t="s">
        <v>40</v>
      </c>
      <c r="F7" s="14">
        <v>2025</v>
      </c>
    </row>
    <row r="9" spans="1:6" ht="15.6" x14ac:dyDescent="0.3">
      <c r="A9" s="6" t="s">
        <v>41</v>
      </c>
      <c r="B9" s="1"/>
      <c r="C9" s="1"/>
      <c r="D9" s="7" t="s">
        <v>42</v>
      </c>
      <c r="E9" s="1"/>
      <c r="F9" s="6" t="s">
        <v>43</v>
      </c>
    </row>
    <row r="10" spans="1:6" ht="15.6" x14ac:dyDescent="0.3">
      <c r="A10" s="15">
        <v>1</v>
      </c>
      <c r="B10" s="16" t="s">
        <v>44</v>
      </c>
      <c r="C10" s="16"/>
    </row>
    <row r="11" spans="1:6" x14ac:dyDescent="0.25">
      <c r="A11" s="15">
        <v>2</v>
      </c>
      <c r="B11" s="17" t="s">
        <v>45</v>
      </c>
      <c r="C11" s="18"/>
      <c r="D11" s="18"/>
      <c r="E11" s="18"/>
      <c r="F11" s="27"/>
    </row>
    <row r="12" spans="1:6" x14ac:dyDescent="0.25">
      <c r="A12" s="15">
        <v>3</v>
      </c>
      <c r="B12" s="19" t="s">
        <v>46</v>
      </c>
      <c r="F12" s="27">
        <v>41852</v>
      </c>
    </row>
    <row r="13" spans="1:6" ht="15.6" x14ac:dyDescent="0.3">
      <c r="A13" s="15">
        <v>4</v>
      </c>
      <c r="B13" s="47" t="s">
        <v>47</v>
      </c>
      <c r="C13" s="48"/>
      <c r="D13" s="48"/>
      <c r="E13" s="48"/>
      <c r="F13" s="8">
        <f>SUM(F11:F12)</f>
        <v>41852</v>
      </c>
    </row>
    <row r="14" spans="1:6" x14ac:dyDescent="0.25">
      <c r="A14" s="15">
        <v>5</v>
      </c>
      <c r="F14" s="20"/>
    </row>
    <row r="15" spans="1:6" ht="15.6" x14ac:dyDescent="0.3">
      <c r="A15" s="15">
        <v>6</v>
      </c>
      <c r="B15" s="16" t="s">
        <v>48</v>
      </c>
      <c r="C15" s="16"/>
      <c r="F15" s="20"/>
    </row>
    <row r="16" spans="1:6" x14ac:dyDescent="0.25">
      <c r="A16" s="15">
        <v>7</v>
      </c>
      <c r="B16" s="17" t="s">
        <v>49</v>
      </c>
      <c r="C16" s="18"/>
      <c r="D16" s="18"/>
      <c r="E16" s="18"/>
      <c r="F16" s="27">
        <v>27435</v>
      </c>
    </row>
    <row r="17" spans="1:7" x14ac:dyDescent="0.25">
      <c r="A17" s="15">
        <v>8</v>
      </c>
      <c r="B17" s="19" t="s">
        <v>50</v>
      </c>
      <c r="F17" s="27">
        <v>4414</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7" t="s">
        <v>56</v>
      </c>
      <c r="C23" s="48"/>
      <c r="D23" s="48"/>
      <c r="E23" s="48"/>
      <c r="F23" s="8">
        <f>IF(AND(F22&gt;0,D22&lt;&gt;""),SUM(F16:F22),IF(F22=0,SUM(F16:F22),""))</f>
        <v>31849</v>
      </c>
    </row>
    <row r="24" spans="1:7" x14ac:dyDescent="0.25">
      <c r="A24" s="15">
        <v>15</v>
      </c>
      <c r="F24" s="20"/>
    </row>
    <row r="25" spans="1:7" ht="15.6" x14ac:dyDescent="0.3">
      <c r="A25" s="15">
        <v>16</v>
      </c>
      <c r="B25" s="16" t="s">
        <v>57</v>
      </c>
      <c r="C25" s="16"/>
      <c r="F25" s="20"/>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160</v>
      </c>
    </row>
    <row r="29" spans="1:7" x14ac:dyDescent="0.25">
      <c r="A29" s="15">
        <v>20</v>
      </c>
      <c r="B29" s="19" t="s">
        <v>61</v>
      </c>
      <c r="F29" s="27">
        <v>24</v>
      </c>
    </row>
    <row r="30" spans="1:7" x14ac:dyDescent="0.25">
      <c r="A30" s="15">
        <v>21</v>
      </c>
      <c r="B30" s="19" t="s">
        <v>62</v>
      </c>
      <c r="D30" s="21"/>
      <c r="E30" s="22"/>
      <c r="F30" s="28"/>
      <c r="G30" s="23" t="str">
        <f>IF(AND(F30&gt;0,D30=""),"Explanation for Other Usage Must be Filled In","")</f>
        <v/>
      </c>
    </row>
    <row r="31" spans="1:7" ht="15.6" x14ac:dyDescent="0.3">
      <c r="A31" s="15">
        <v>22</v>
      </c>
      <c r="B31" s="47" t="s">
        <v>63</v>
      </c>
      <c r="C31" s="48"/>
      <c r="D31" s="48"/>
      <c r="E31" s="48"/>
      <c r="F31" s="8">
        <f>IF(AND(F30&gt;0,D30&lt;&gt;""),SUM(F26:F30),IF(F30=0,SUM(F26:F30),""))</f>
        <v>184</v>
      </c>
    </row>
    <row r="32" spans="1:7" x14ac:dyDescent="0.25">
      <c r="A32" s="15">
        <v>23</v>
      </c>
      <c r="F32" s="20"/>
    </row>
    <row r="33" spans="1:7" ht="15.6" x14ac:dyDescent="0.3">
      <c r="A33" s="15">
        <v>24</v>
      </c>
      <c r="B33" s="16" t="s">
        <v>64</v>
      </c>
      <c r="C33" s="16"/>
      <c r="F33" s="20"/>
    </row>
    <row r="34" spans="1:7" x14ac:dyDescent="0.25">
      <c r="A34" s="15">
        <v>25</v>
      </c>
      <c r="B34" s="17" t="s">
        <v>65</v>
      </c>
      <c r="C34" s="18"/>
      <c r="D34" s="18"/>
      <c r="E34" s="18"/>
      <c r="F34" s="27"/>
    </row>
    <row r="35" spans="1:7" x14ac:dyDescent="0.25">
      <c r="A35" s="15">
        <v>26</v>
      </c>
      <c r="B35" s="19" t="s">
        <v>66</v>
      </c>
      <c r="F35" s="27">
        <v>150</v>
      </c>
    </row>
    <row r="36" spans="1:7" x14ac:dyDescent="0.25">
      <c r="A36" s="15">
        <v>27</v>
      </c>
      <c r="B36" s="19" t="s">
        <v>67</v>
      </c>
      <c r="F36" s="27">
        <v>9669</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7" t="s">
        <v>71</v>
      </c>
      <c r="C40" s="48"/>
      <c r="D40" s="48"/>
      <c r="E40" s="48"/>
      <c r="F40" s="8">
        <f>SUM(F34:F39)</f>
        <v>9819</v>
      </c>
    </row>
    <row r="41" spans="1:7" x14ac:dyDescent="0.25">
      <c r="A41" s="15">
        <v>32</v>
      </c>
      <c r="F41" s="20"/>
    </row>
    <row r="42" spans="1:7" ht="15.6" x14ac:dyDescent="0.3">
      <c r="A42" s="15">
        <v>33</v>
      </c>
      <c r="B42" s="10" t="s">
        <v>72</v>
      </c>
      <c r="F42" s="24" t="str">
        <f>IF(F13=(F23+F31+F40),"","DOES NOT EQUAL")</f>
        <v/>
      </c>
    </row>
    <row r="43" spans="1:7" x14ac:dyDescent="0.25">
      <c r="A43" s="15">
        <v>34</v>
      </c>
      <c r="F43" s="20"/>
    </row>
    <row r="44" spans="1:7" ht="15.6" x14ac:dyDescent="0.3">
      <c r="A44" s="15">
        <v>35</v>
      </c>
      <c r="B44" s="16" t="s">
        <v>73</v>
      </c>
      <c r="C44" s="16"/>
      <c r="F44" s="20"/>
    </row>
    <row r="45" spans="1:7" x14ac:dyDescent="0.25">
      <c r="A45" s="15">
        <v>36</v>
      </c>
      <c r="B45" s="25" t="s">
        <v>74</v>
      </c>
      <c r="C45" s="26"/>
      <c r="D45" s="26"/>
      <c r="E45" s="26"/>
      <c r="F45" s="9">
        <f>IF(F40&gt;0,F40/F13,"0.00%")</f>
        <v>0.2346124438497563</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 right="0" top="0" bottom="0" header="0" footer="0"/>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 right="0" top="0" bottom="0" header="0" footer="0"/>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 right="0" top="0" bottom="0" header="0" footer="0"/>
      <printOptions gridLines="1"/>
      <pageSetup scale="90" orientation="portrait" r:id="rId3"/>
    </customSheetView>
    <customSheetView guid="{5E087F3E-FC44-448E-A42E-D43D6E603352}" fitToPage="1">
      <selection activeCell="G10" sqref="G10"/>
      <colBreaks count="1" manualBreakCount="1">
        <brk id="6" max="1048575" man="1"/>
      </colBreaks>
      <pageMargins left="0" right="0" top="0" bottom="0" header="0" footer="0"/>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 right="0" top="0" bottom="0" header="0" footer="0"/>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0" zoomScaleNormal="100" workbookViewId="0">
      <selection activeCell="P16" sqref="P16:P1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75</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39285</v>
      </c>
    </row>
    <row r="13" spans="1:6" ht="15.6" x14ac:dyDescent="0.3">
      <c r="A13" s="15">
        <v>4</v>
      </c>
      <c r="B13" s="40" t="s">
        <v>47</v>
      </c>
      <c r="C13" s="41"/>
      <c r="D13" s="41"/>
      <c r="E13" s="41"/>
      <c r="F13" s="4">
        <f>SUM(F11:F12)</f>
        <v>39285</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23855</v>
      </c>
    </row>
    <row r="17" spans="1:7" x14ac:dyDescent="0.25">
      <c r="A17" s="15">
        <v>8</v>
      </c>
      <c r="B17" s="19" t="s">
        <v>50</v>
      </c>
      <c r="F17" s="27">
        <v>3179</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27034</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57</v>
      </c>
    </row>
    <row r="29" spans="1:7" x14ac:dyDescent="0.25">
      <c r="A29" s="15">
        <v>20</v>
      </c>
      <c r="B29" s="19" t="s">
        <v>61</v>
      </c>
      <c r="F29" s="27">
        <v>4</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61</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46</v>
      </c>
    </row>
    <row r="36" spans="1:7" x14ac:dyDescent="0.25">
      <c r="A36" s="15">
        <v>27</v>
      </c>
      <c r="B36" s="19" t="s">
        <v>67</v>
      </c>
      <c r="F36" s="27">
        <v>12144</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12190</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0.31029655084637903</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topLeftCell="A19">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77</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39122</v>
      </c>
    </row>
    <row r="13" spans="1:6" ht="15.6" x14ac:dyDescent="0.3">
      <c r="A13" s="15">
        <v>4</v>
      </c>
      <c r="B13" s="40" t="s">
        <v>47</v>
      </c>
      <c r="C13" s="41"/>
      <c r="D13" s="41"/>
      <c r="E13" s="41"/>
      <c r="F13" s="4">
        <f>SUM(F11:F12)</f>
        <v>39122</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23109</v>
      </c>
    </row>
    <row r="17" spans="1:7" x14ac:dyDescent="0.25">
      <c r="A17" s="15">
        <v>8</v>
      </c>
      <c r="B17" s="19" t="s">
        <v>50</v>
      </c>
      <c r="F17" s="27">
        <v>3146</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t="s">
        <v>89</v>
      </c>
      <c r="E22" s="22"/>
      <c r="F22" s="27">
        <v>15</v>
      </c>
      <c r="G22" s="23" t="str">
        <f>IF(AND(F22&gt;0,D22=""),"Explanation for Other Sales Must be Filled In","")</f>
        <v/>
      </c>
    </row>
    <row r="23" spans="1:7" ht="15.6" x14ac:dyDescent="0.3">
      <c r="A23" s="15">
        <v>14</v>
      </c>
      <c r="B23" s="40" t="s">
        <v>56</v>
      </c>
      <c r="C23" s="41"/>
      <c r="D23" s="41"/>
      <c r="E23" s="41"/>
      <c r="F23" s="4">
        <f>IF(AND(F22&gt;0,D22&lt;&gt;""),SUM(F16:F22),IF(F22=0,SUM(F16:F22),""))</f>
        <v>26270</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71</v>
      </c>
    </row>
    <row r="29" spans="1:7" x14ac:dyDescent="0.25">
      <c r="A29" s="15">
        <v>20</v>
      </c>
      <c r="B29" s="19" t="s">
        <v>61</v>
      </c>
      <c r="F29" s="27">
        <v>2</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73</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34</v>
      </c>
    </row>
    <row r="36" spans="1:7" x14ac:dyDescent="0.25">
      <c r="A36" s="15">
        <v>27</v>
      </c>
      <c r="B36" s="19" t="s">
        <v>67</v>
      </c>
      <c r="F36" s="27">
        <v>12745</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12779</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0.32664485455753794</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 right="0" top="0" bottom="0" header="0" footer="0"/>
      <pageSetup scale="90" orientation="portrait" r:id="rId1"/>
    </customSheetView>
    <customSheetView guid="{7D30D6EE-C7A4-479A-ADFA-D6A7B85196F5}" showPageBreaks="1" printArea="1" topLeftCell="A22">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topLeftCell="A22">
      <selection activeCell="B11" sqref="B11"/>
      <pageMargins left="0" right="0" top="0" bottom="0" header="0" footer="0"/>
      <pageSetup scale="90" orientation="portrait" r:id="rId4"/>
    </customSheetView>
    <customSheetView guid="{F86FB03E-1393-42C1-B137-526C03592366}" topLeftCell="A22">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78</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45486</v>
      </c>
    </row>
    <row r="13" spans="1:6" ht="15.6" x14ac:dyDescent="0.3">
      <c r="A13" s="15">
        <v>4</v>
      </c>
      <c r="B13" s="40" t="s">
        <v>47</v>
      </c>
      <c r="C13" s="41"/>
      <c r="D13" s="41"/>
      <c r="E13" s="41"/>
      <c r="F13" s="4">
        <f>SUM(F11:F12)</f>
        <v>45486</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27264</v>
      </c>
    </row>
    <row r="17" spans="1:7" x14ac:dyDescent="0.25">
      <c r="A17" s="15">
        <v>8</v>
      </c>
      <c r="B17" s="19" t="s">
        <v>50</v>
      </c>
      <c r="F17" s="27">
        <v>3589</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30853</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228</v>
      </c>
    </row>
    <row r="29" spans="1:7" x14ac:dyDescent="0.25">
      <c r="A29" s="15">
        <v>20</v>
      </c>
      <c r="B29" s="19" t="s">
        <v>61</v>
      </c>
      <c r="F29" s="27"/>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228</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100</v>
      </c>
    </row>
    <row r="36" spans="1:7" x14ac:dyDescent="0.25">
      <c r="A36" s="15">
        <v>27</v>
      </c>
      <c r="B36" s="19" t="s">
        <v>67</v>
      </c>
      <c r="F36" s="27">
        <v>14305</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14405</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0.31669084993184715</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19"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79</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43237</v>
      </c>
    </row>
    <row r="13" spans="1:6" ht="15.6" x14ac:dyDescent="0.3">
      <c r="A13" s="15">
        <v>4</v>
      </c>
      <c r="B13" s="40" t="s">
        <v>47</v>
      </c>
      <c r="C13" s="41"/>
      <c r="D13" s="41"/>
      <c r="E13" s="41"/>
      <c r="F13" s="4">
        <f>SUM(F11:F12)</f>
        <v>43237</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27315</v>
      </c>
    </row>
    <row r="17" spans="1:7" x14ac:dyDescent="0.25">
      <c r="A17" s="15">
        <v>8</v>
      </c>
      <c r="B17" s="19" t="s">
        <v>50</v>
      </c>
      <c r="F17" s="27">
        <v>3898</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31213</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55</v>
      </c>
    </row>
    <row r="29" spans="1:7" x14ac:dyDescent="0.25">
      <c r="A29" s="15">
        <v>20</v>
      </c>
      <c r="B29" s="19" t="s">
        <v>61</v>
      </c>
      <c r="F29" s="27">
        <v>1</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56</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125</v>
      </c>
    </row>
    <row r="36" spans="1:7" x14ac:dyDescent="0.25">
      <c r="A36" s="15">
        <v>27</v>
      </c>
      <c r="B36" s="19" t="s">
        <v>67</v>
      </c>
      <c r="F36" s="27">
        <v>11843</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11968</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0.27679996299465737</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19"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80</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46320</v>
      </c>
    </row>
    <row r="13" spans="1:6" ht="15.6" x14ac:dyDescent="0.3">
      <c r="A13" s="15">
        <v>4</v>
      </c>
      <c r="B13" s="40" t="s">
        <v>47</v>
      </c>
      <c r="C13" s="41"/>
      <c r="D13" s="41"/>
      <c r="E13" s="41"/>
      <c r="F13" s="4">
        <f>SUM(F11:F12)</f>
        <v>46320</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31718</v>
      </c>
    </row>
    <row r="17" spans="1:7" x14ac:dyDescent="0.25">
      <c r="A17" s="15">
        <v>8</v>
      </c>
      <c r="B17" s="19" t="s">
        <v>50</v>
      </c>
      <c r="F17" s="27">
        <v>3572</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35290</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72</v>
      </c>
    </row>
    <row r="29" spans="1:7" x14ac:dyDescent="0.25">
      <c r="A29" s="15">
        <v>20</v>
      </c>
      <c r="B29" s="19" t="s">
        <v>61</v>
      </c>
      <c r="F29" s="27"/>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72</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170</v>
      </c>
    </row>
    <row r="36" spans="1:7" x14ac:dyDescent="0.25">
      <c r="A36" s="15">
        <v>27</v>
      </c>
      <c r="B36" s="19" t="s">
        <v>67</v>
      </c>
      <c r="F36" s="27">
        <v>10788</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10958</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0.23657167530224524</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13"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81</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50559</v>
      </c>
    </row>
    <row r="13" spans="1:6" ht="15.6" x14ac:dyDescent="0.3">
      <c r="A13" s="15">
        <v>4</v>
      </c>
      <c r="B13" s="40" t="s">
        <v>47</v>
      </c>
      <c r="C13" s="41"/>
      <c r="D13" s="41"/>
      <c r="E13" s="41"/>
      <c r="F13" s="4">
        <f>SUM(F11:F12)</f>
        <v>50559</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34427</v>
      </c>
    </row>
    <row r="17" spans="1:7" x14ac:dyDescent="0.25">
      <c r="A17" s="15">
        <v>8</v>
      </c>
      <c r="B17" s="19" t="s">
        <v>50</v>
      </c>
      <c r="F17" s="27">
        <v>4843</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39270</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313</v>
      </c>
    </row>
    <row r="29" spans="1:7" x14ac:dyDescent="0.25">
      <c r="A29" s="15">
        <v>20</v>
      </c>
      <c r="B29" s="19" t="s">
        <v>61</v>
      </c>
      <c r="F29" s="27">
        <v>7</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320</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224</v>
      </c>
    </row>
    <row r="36" spans="1:7" x14ac:dyDescent="0.25">
      <c r="A36" s="15">
        <v>27</v>
      </c>
      <c r="B36" s="19" t="s">
        <v>67</v>
      </c>
      <c r="F36" s="27">
        <v>10745</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10969</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0.21695444925730334</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2" t="s">
        <v>35</v>
      </c>
      <c r="B1" s="42"/>
      <c r="C1" s="42"/>
      <c r="D1" s="42"/>
      <c r="E1" s="42"/>
      <c r="F1" s="42"/>
    </row>
    <row r="2" spans="1:6" ht="15" customHeight="1" x14ac:dyDescent="0.6">
      <c r="A2" s="39"/>
      <c r="B2" s="39"/>
      <c r="C2" s="39"/>
      <c r="D2" s="39"/>
      <c r="E2" s="39"/>
      <c r="F2" s="39"/>
    </row>
    <row r="3" spans="1:6" ht="22.8" x14ac:dyDescent="0.4">
      <c r="A3" s="46" t="s">
        <v>36</v>
      </c>
      <c r="B3" s="46"/>
      <c r="C3" s="46"/>
      <c r="D3" s="46"/>
      <c r="E3" s="46"/>
      <c r="F3" s="46"/>
    </row>
    <row r="5" spans="1:6" ht="17.399999999999999" x14ac:dyDescent="0.3">
      <c r="A5" s="29" t="s">
        <v>37</v>
      </c>
      <c r="D5" s="43" t="str">
        <f>IF(Jan!D5="","",Jan!D5)</f>
        <v/>
      </c>
      <c r="E5" s="44"/>
      <c r="F5" s="45"/>
    </row>
    <row r="6" spans="1:6" ht="17.399999999999999" x14ac:dyDescent="0.3">
      <c r="A6" s="29"/>
    </row>
    <row r="7" spans="1:6" ht="17.399999999999999" x14ac:dyDescent="0.3">
      <c r="A7" s="29" t="s">
        <v>38</v>
      </c>
      <c r="D7" s="12" t="s">
        <v>82</v>
      </c>
      <c r="E7" s="13" t="s">
        <v>40</v>
      </c>
      <c r="F7" s="12">
        <f>IF(Jan!F7="","",Jan!F7)</f>
        <v>2025</v>
      </c>
    </row>
    <row r="9" spans="1:6" ht="15.6" x14ac:dyDescent="0.3">
      <c r="A9" s="3" t="s">
        <v>41</v>
      </c>
      <c r="B9" s="1"/>
      <c r="C9" s="1"/>
      <c r="D9" s="2" t="s">
        <v>42</v>
      </c>
      <c r="E9" s="1"/>
      <c r="F9" s="3" t="s">
        <v>43</v>
      </c>
    </row>
    <row r="10" spans="1:6" ht="15.6" x14ac:dyDescent="0.3">
      <c r="A10" s="15">
        <v>1</v>
      </c>
      <c r="B10" s="30" t="s">
        <v>44</v>
      </c>
      <c r="C10" s="30"/>
    </row>
    <row r="11" spans="1:6" x14ac:dyDescent="0.25">
      <c r="A11" s="15">
        <v>2</v>
      </c>
      <c r="B11" s="17" t="s">
        <v>45</v>
      </c>
      <c r="C11" s="18"/>
      <c r="D11" s="18"/>
      <c r="E11" s="18"/>
      <c r="F11" s="27"/>
    </row>
    <row r="12" spans="1:6" x14ac:dyDescent="0.25">
      <c r="A12" s="15">
        <v>3</v>
      </c>
      <c r="B12" s="19" t="s">
        <v>46</v>
      </c>
      <c r="F12" s="27">
        <v>47135</v>
      </c>
    </row>
    <row r="13" spans="1:6" ht="15.6" x14ac:dyDescent="0.3">
      <c r="A13" s="15">
        <v>4</v>
      </c>
      <c r="B13" s="40" t="s">
        <v>47</v>
      </c>
      <c r="C13" s="41"/>
      <c r="D13" s="41"/>
      <c r="E13" s="41"/>
      <c r="F13" s="4">
        <f>SUM(F11:F12)</f>
        <v>47135</v>
      </c>
    </row>
    <row r="14" spans="1:6" x14ac:dyDescent="0.25">
      <c r="A14" s="15">
        <v>5</v>
      </c>
      <c r="F14" s="31"/>
    </row>
    <row r="15" spans="1:6" ht="15.6" x14ac:dyDescent="0.3">
      <c r="A15" s="15">
        <v>6</v>
      </c>
      <c r="B15" s="30" t="s">
        <v>48</v>
      </c>
      <c r="C15" s="30"/>
      <c r="F15" s="31"/>
    </row>
    <row r="16" spans="1:6" x14ac:dyDescent="0.25">
      <c r="A16" s="15">
        <v>7</v>
      </c>
      <c r="B16" s="17" t="s">
        <v>49</v>
      </c>
      <c r="C16" s="18"/>
      <c r="D16" s="18"/>
      <c r="E16" s="18"/>
      <c r="F16" s="27">
        <v>33073</v>
      </c>
    </row>
    <row r="17" spans="1:7" x14ac:dyDescent="0.25">
      <c r="A17" s="15">
        <v>8</v>
      </c>
      <c r="B17" s="19" t="s">
        <v>50</v>
      </c>
      <c r="F17" s="27">
        <v>4234</v>
      </c>
    </row>
    <row r="18" spans="1:7" x14ac:dyDescent="0.25">
      <c r="A18" s="15">
        <v>9</v>
      </c>
      <c r="B18" s="19" t="s">
        <v>51</v>
      </c>
      <c r="F18" s="27"/>
    </row>
    <row r="19" spans="1:7" x14ac:dyDescent="0.25">
      <c r="A19" s="15">
        <v>10</v>
      </c>
      <c r="B19" s="19" t="s">
        <v>52</v>
      </c>
      <c r="F19" s="27"/>
    </row>
    <row r="20" spans="1:7" x14ac:dyDescent="0.25">
      <c r="A20" s="15">
        <v>11</v>
      </c>
      <c r="B20" s="19" t="s">
        <v>53</v>
      </c>
      <c r="F20" s="27"/>
    </row>
    <row r="21" spans="1:7" x14ac:dyDescent="0.25">
      <c r="A21" s="15">
        <v>12</v>
      </c>
      <c r="B21" s="19" t="s">
        <v>54</v>
      </c>
      <c r="F21" s="27"/>
    </row>
    <row r="22" spans="1:7" x14ac:dyDescent="0.25">
      <c r="A22" s="15">
        <v>13</v>
      </c>
      <c r="B22" s="19" t="s">
        <v>55</v>
      </c>
      <c r="D22" s="21"/>
      <c r="E22" s="22"/>
      <c r="F22" s="27"/>
      <c r="G22" s="23" t="str">
        <f>IF(AND(F22&gt;0,D22=""),"Explanation for Other Sales Must be Filled In","")</f>
        <v/>
      </c>
    </row>
    <row r="23" spans="1:7" ht="15.6" x14ac:dyDescent="0.3">
      <c r="A23" s="15">
        <v>14</v>
      </c>
      <c r="B23" s="40" t="s">
        <v>56</v>
      </c>
      <c r="C23" s="41"/>
      <c r="D23" s="41"/>
      <c r="E23" s="41"/>
      <c r="F23" s="4">
        <f>IF(AND(F22&gt;0,D22&lt;&gt;""),SUM(F16:F22),IF(F22=0,SUM(F16:F22),""))</f>
        <v>37307</v>
      </c>
    </row>
    <row r="24" spans="1:7" x14ac:dyDescent="0.25">
      <c r="A24" s="15">
        <v>15</v>
      </c>
      <c r="F24" s="31"/>
    </row>
    <row r="25" spans="1:7" ht="15.6" x14ac:dyDescent="0.3">
      <c r="A25" s="15">
        <v>16</v>
      </c>
      <c r="B25" s="30" t="s">
        <v>57</v>
      </c>
      <c r="C25" s="30"/>
      <c r="F25" s="31"/>
    </row>
    <row r="26" spans="1:7" x14ac:dyDescent="0.25">
      <c r="A26" s="15">
        <v>17</v>
      </c>
      <c r="B26" s="17" t="s">
        <v>58</v>
      </c>
      <c r="C26" s="18"/>
      <c r="D26" s="18"/>
      <c r="E26" s="18"/>
      <c r="F26" s="27"/>
    </row>
    <row r="27" spans="1:7" x14ac:dyDescent="0.25">
      <c r="A27" s="15">
        <v>18</v>
      </c>
      <c r="B27" s="19" t="s">
        <v>59</v>
      </c>
      <c r="F27" s="27"/>
    </row>
    <row r="28" spans="1:7" x14ac:dyDescent="0.25">
      <c r="A28" s="15">
        <v>19</v>
      </c>
      <c r="B28" s="19" t="s">
        <v>60</v>
      </c>
      <c r="F28" s="27">
        <v>274</v>
      </c>
    </row>
    <row r="29" spans="1:7" x14ac:dyDescent="0.25">
      <c r="A29" s="15">
        <v>20</v>
      </c>
      <c r="B29" s="19" t="s">
        <v>61</v>
      </c>
      <c r="F29" s="27">
        <v>3</v>
      </c>
    </row>
    <row r="30" spans="1:7" x14ac:dyDescent="0.25">
      <c r="A30" s="15">
        <v>21</v>
      </c>
      <c r="B30" s="19" t="s">
        <v>62</v>
      </c>
      <c r="D30" s="21"/>
      <c r="E30" s="22"/>
      <c r="F30" s="28"/>
      <c r="G30" s="23" t="str">
        <f>IF(AND(F30&gt;0,D30=""),"Explanation for Other Usage Must be Filled In","")</f>
        <v/>
      </c>
    </row>
    <row r="31" spans="1:7" ht="15.6" x14ac:dyDescent="0.3">
      <c r="A31" s="15">
        <v>22</v>
      </c>
      <c r="B31" s="40" t="s">
        <v>63</v>
      </c>
      <c r="C31" s="41"/>
      <c r="D31" s="41"/>
      <c r="E31" s="41"/>
      <c r="F31" s="4">
        <f>IF(AND(F30&gt;0,D30&lt;&gt;""),SUM(F26:F30),IF(F30=0,SUM(F26:F30),""))</f>
        <v>277</v>
      </c>
    </row>
    <row r="32" spans="1:7" x14ac:dyDescent="0.25">
      <c r="A32" s="15">
        <v>23</v>
      </c>
      <c r="F32" s="31"/>
    </row>
    <row r="33" spans="1:7" ht="15.6" x14ac:dyDescent="0.3">
      <c r="A33" s="15">
        <v>24</v>
      </c>
      <c r="B33" s="30" t="s">
        <v>64</v>
      </c>
      <c r="C33" s="30"/>
      <c r="F33" s="31"/>
    </row>
    <row r="34" spans="1:7" x14ac:dyDescent="0.25">
      <c r="A34" s="15">
        <v>25</v>
      </c>
      <c r="B34" s="17" t="s">
        <v>65</v>
      </c>
      <c r="C34" s="18"/>
      <c r="D34" s="18"/>
      <c r="E34" s="18"/>
      <c r="F34" s="27"/>
    </row>
    <row r="35" spans="1:7" x14ac:dyDescent="0.25">
      <c r="A35" s="15">
        <v>26</v>
      </c>
      <c r="B35" s="19" t="s">
        <v>66</v>
      </c>
      <c r="F35" s="27">
        <v>339</v>
      </c>
    </row>
    <row r="36" spans="1:7" x14ac:dyDescent="0.25">
      <c r="A36" s="15">
        <v>27</v>
      </c>
      <c r="B36" s="19" t="s">
        <v>67</v>
      </c>
      <c r="F36" s="27">
        <v>9212</v>
      </c>
    </row>
    <row r="37" spans="1:7" x14ac:dyDescent="0.25">
      <c r="A37" s="15">
        <v>28</v>
      </c>
      <c r="B37" s="19" t="s">
        <v>68</v>
      </c>
      <c r="F37" s="27"/>
    </row>
    <row r="38" spans="1:7" x14ac:dyDescent="0.25">
      <c r="A38" s="15">
        <v>29</v>
      </c>
      <c r="B38" s="19" t="s">
        <v>69</v>
      </c>
      <c r="F38" s="27"/>
    </row>
    <row r="39" spans="1:7" x14ac:dyDescent="0.25">
      <c r="A39" s="15">
        <v>30</v>
      </c>
      <c r="B39" s="19" t="s">
        <v>70</v>
      </c>
      <c r="D39" s="21"/>
      <c r="E39" s="38"/>
      <c r="F39" s="27"/>
      <c r="G39" s="23" t="str">
        <f>IF(AND(F39&gt;0,D39=""),"Explanation for Other Loss Must be Filled In","")</f>
        <v/>
      </c>
    </row>
    <row r="40" spans="1:7" ht="15.6" x14ac:dyDescent="0.3">
      <c r="A40" s="15">
        <v>31</v>
      </c>
      <c r="B40" s="40" t="s">
        <v>71</v>
      </c>
      <c r="C40" s="41"/>
      <c r="D40" s="41"/>
      <c r="E40" s="41"/>
      <c r="F40" s="4">
        <f>SUM(F34:F39)</f>
        <v>9551</v>
      </c>
    </row>
    <row r="41" spans="1:7" x14ac:dyDescent="0.25">
      <c r="A41" s="15">
        <v>32</v>
      </c>
      <c r="F41" s="31"/>
    </row>
    <row r="42" spans="1:7" ht="15.6" x14ac:dyDescent="0.3">
      <c r="A42" s="15">
        <v>33</v>
      </c>
      <c r="B42" s="16" t="s">
        <v>76</v>
      </c>
      <c r="C42" s="16"/>
      <c r="F42" s="32" t="str">
        <f>IF(F13=(F23+F31+F40),"","DOES NOT EQUAL")</f>
        <v/>
      </c>
    </row>
    <row r="43" spans="1:7" x14ac:dyDescent="0.25">
      <c r="A43" s="15">
        <v>34</v>
      </c>
      <c r="F43" s="31"/>
    </row>
    <row r="44" spans="1:7" ht="15.6" x14ac:dyDescent="0.3">
      <c r="A44" s="15">
        <v>35</v>
      </c>
      <c r="B44" s="30" t="s">
        <v>73</v>
      </c>
      <c r="C44" s="30"/>
      <c r="F44" s="31"/>
    </row>
    <row r="45" spans="1:7" x14ac:dyDescent="0.25">
      <c r="A45" s="15">
        <v>36</v>
      </c>
      <c r="B45" s="25" t="s">
        <v>74</v>
      </c>
      <c r="C45" s="26"/>
      <c r="D45" s="26"/>
      <c r="E45" s="26"/>
      <c r="F45" s="5">
        <f>IF(F40&gt;0,F40/F13,"0.00%")</f>
        <v>0.20263074148721757</v>
      </c>
    </row>
    <row r="46" spans="1:7" x14ac:dyDescent="0.25">
      <c r="A46" s="15"/>
    </row>
    <row r="47" spans="1:7" x14ac:dyDescent="0.25">
      <c r="A47" s="15"/>
    </row>
    <row r="48" spans="1:7"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 right="0" top="0" bottom="0" header="0" footer="0"/>
      <pageSetup scale="90" orientation="portrait" r:id="rId1"/>
    </customSheetView>
    <customSheetView guid="{7D30D6EE-C7A4-479A-ADFA-D6A7B85196F5}" showPageBreaks="1" printArea="1">
      <selection activeCell="B11" sqref="B11"/>
      <pageMargins left="0" right="0" top="0" bottom="0" header="0" footer="0"/>
      <pageSetup scale="90" orientation="portrait" r:id="rId2"/>
    </customSheetView>
    <customSheetView guid="{29732F16-11E8-42D9-941E-D56282971315}">
      <selection activeCell="B11" sqref="B11"/>
      <pageMargins left="0" right="0" top="0" bottom="0" header="0" footer="0"/>
      <pageSetup scale="90" orientation="portrait" r:id="rId3"/>
    </customSheetView>
    <customSheetView guid="{5E087F3E-FC44-448E-A42E-D43D6E603352}">
      <selection activeCell="B11" sqref="B11"/>
      <pageMargins left="0" right="0" top="0" bottom="0" header="0" footer="0"/>
      <pageSetup scale="90" orientation="portrait" r:id="rId4"/>
    </customSheetView>
    <customSheetView guid="{F86FB03E-1393-42C1-B137-526C03592366}">
      <selection activeCell="B11" sqref="B11"/>
      <pageMargins left="0" right="0" top="0" bottom="0" header="0" footer="0"/>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2B848908-FDF5-4C5C-ADB3-08B0BB06579B}">
  <ds:schemaRef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ariel.miller</dc:creator>
  <cp:keywords/>
  <dc:description/>
  <cp:lastModifiedBy>Janell Pitts</cp:lastModifiedBy>
  <cp:revision/>
  <cp:lastPrinted>2026-01-21T13:02:20Z</cp:lastPrinted>
  <dcterms:created xsi:type="dcterms:W3CDTF">2018-07-10T15:33:25Z</dcterms:created>
  <dcterms:modified xsi:type="dcterms:W3CDTF">2026-04-29T18:30:53Z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