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12909696-my.sharepoint.com/personal/ariel_miller_clearwatercky_com/Documents/Lyon County Water District/Response to RFI1/"/>
    </mc:Choice>
  </mc:AlternateContent>
  <xr:revisionPtr revIDLastSave="1" documentId="8_{44E9D009-91D1-4126-85D6-C5B4ECBD0303}" xr6:coauthVersionLast="47" xr6:coauthVersionMax="47" xr10:uidLastSave="{64F6CFB6-DDEA-468A-9F6F-F1A089F20B17}"/>
  <bookViews>
    <workbookView xWindow="38280" yWindow="-120" windowWidth="29040" windowHeight="15720" xr2:uid="{3ABE9218-9F2E-4311-BD7D-172D96DA78E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D32" i="1"/>
  <c r="E32" i="1"/>
  <c r="C32" i="1"/>
  <c r="B32" i="1"/>
  <c r="M7" i="1"/>
  <c r="J7" i="1"/>
  <c r="K7" i="1"/>
  <c r="I7" i="1"/>
  <c r="K5" i="1"/>
  <c r="M5" i="1" s="1"/>
  <c r="I5" i="1"/>
  <c r="G5" i="1"/>
  <c r="M3" i="1"/>
  <c r="M4" i="1"/>
  <c r="M2" i="1"/>
  <c r="K3" i="1"/>
  <c r="K4" i="1"/>
  <c r="I4" i="1"/>
  <c r="G4" i="1"/>
  <c r="I3" i="1"/>
  <c r="G3" i="1"/>
  <c r="I2" i="1"/>
  <c r="K2" i="1" s="1"/>
  <c r="G2" i="1"/>
</calcChain>
</file>

<file path=xl/sharedStrings.xml><?xml version="1.0" encoding="utf-8"?>
<sst xmlns="http://schemas.openxmlformats.org/spreadsheetml/2006/main" count="35" uniqueCount="30">
  <si>
    <t>Position</t>
  </si>
  <si>
    <t>Job Title</t>
  </si>
  <si>
    <t>Hire Date</t>
  </si>
  <si>
    <t>Term Date</t>
  </si>
  <si>
    <t>Hours Worked</t>
  </si>
  <si>
    <t>Pay Rate</t>
  </si>
  <si>
    <t>Wages paid</t>
  </si>
  <si>
    <t>Full or part</t>
  </si>
  <si>
    <t>FICA</t>
  </si>
  <si>
    <t>Regular Wage</t>
  </si>
  <si>
    <t>Overtime</t>
  </si>
  <si>
    <t>Full</t>
  </si>
  <si>
    <t>Benefits</t>
  </si>
  <si>
    <t>CERS Retirement</t>
  </si>
  <si>
    <t>Health Insurance</t>
  </si>
  <si>
    <t>Dental</t>
  </si>
  <si>
    <t>Kaco 2022</t>
  </si>
  <si>
    <t>Kaco 2023</t>
  </si>
  <si>
    <t>Health</t>
  </si>
  <si>
    <t>Delta 2022</t>
  </si>
  <si>
    <t>Delta 2023</t>
  </si>
  <si>
    <t>estimate, expenses based on plan enrolled</t>
  </si>
  <si>
    <t>#1</t>
  </si>
  <si>
    <t>#2</t>
  </si>
  <si>
    <t>#3</t>
  </si>
  <si>
    <t>#4</t>
  </si>
  <si>
    <t>Superintendent</t>
  </si>
  <si>
    <t>Sewer Operator</t>
  </si>
  <si>
    <t>Distribution Operator</t>
  </si>
  <si>
    <t>General Operator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</si>
</sst>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44" fontId="0" fillId="0" borderId="0" xfId="2" applyFont="1"/>
    <xf numFmtId="0" fontId="2" fillId="0" borderId="0" xfId="0" applyFont="1"/>
    <xf numFmtId="44" fontId="2" fillId="0" borderId="0" xfId="2" applyFont="1"/>
    <xf numFmtId="14" fontId="0" fillId="0" borderId="0" xfId="0" applyNumberFormat="1"/>
    <xf numFmtId="44" fontId="3" fillId="0" borderId="0" xfId="2" applyFont="1"/>
    <xf numFmtId="44" fontId="4" fillId="0" borderId="0" xfId="2" applyFont="1"/>
    <xf numFmtId="10" fontId="0" fillId="0" borderId="0" xfId="3" applyNumberFormat="1" applyFont="1"/>
    <xf numFmtId="43" fontId="4" fillId="0" borderId="0" xfId="1" applyFont="1"/>
    <xf numFmtId="0" fontId="0" fillId="0" borderId="0" xfId="0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2C632-C2E6-49DF-B8B6-5AAD5997717C}">
  <dimension ref="A1:M32"/>
  <sheetViews>
    <sheetView tabSelected="1" workbookViewId="0">
      <selection activeCell="G17" sqref="G17"/>
    </sheetView>
  </sheetViews>
  <sheetFormatPr defaultRowHeight="15" x14ac:dyDescent="0.25"/>
  <cols>
    <col min="1" max="1" width="17" customWidth="1"/>
    <col min="2" max="3" width="10.5703125" bestFit="1" customWidth="1"/>
    <col min="4" max="4" width="15.28515625" customWidth="1"/>
    <col min="5" max="5" width="10.7109375" bestFit="1" customWidth="1"/>
    <col min="6" max="6" width="10.140625" bestFit="1" customWidth="1"/>
    <col min="7" max="7" width="13.7109375" bestFit="1" customWidth="1"/>
    <col min="8" max="8" width="8.5703125" bestFit="1" customWidth="1"/>
    <col min="9" max="9" width="13.28515625" style="2" bestFit="1" customWidth="1"/>
    <col min="10" max="10" width="11.5703125" style="2" bestFit="1" customWidth="1"/>
    <col min="11" max="11" width="12.85546875" style="2" customWidth="1"/>
    <col min="12" max="12" width="10.5703125" bestFit="1" customWidth="1"/>
    <col min="13" max="13" width="11.5703125" style="2" bestFit="1" customWidth="1"/>
  </cols>
  <sheetData>
    <row r="1" spans="1:13" x14ac:dyDescent="0.25">
      <c r="A1" s="3"/>
      <c r="B1" s="3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4" t="s">
        <v>9</v>
      </c>
      <c r="J1" s="4" t="s">
        <v>10</v>
      </c>
      <c r="K1" s="4" t="s">
        <v>6</v>
      </c>
      <c r="L1" s="3" t="s">
        <v>7</v>
      </c>
      <c r="M1" s="4" t="s">
        <v>8</v>
      </c>
    </row>
    <row r="2" spans="1:13" x14ac:dyDescent="0.25">
      <c r="C2" t="s">
        <v>23</v>
      </c>
      <c r="D2" t="s">
        <v>27</v>
      </c>
      <c r="E2" s="5">
        <v>42320</v>
      </c>
      <c r="G2" s="1">
        <f>1818.25+387.25+172+84</f>
        <v>2461.5</v>
      </c>
      <c r="H2" s="2">
        <v>18.03</v>
      </c>
      <c r="I2" s="2">
        <f>32783.07+3101.16+1514.52</f>
        <v>37398.749999999993</v>
      </c>
      <c r="J2" s="2">
        <v>10473.19</v>
      </c>
      <c r="K2" s="2">
        <f>+I2+J2</f>
        <v>47871.939999999995</v>
      </c>
      <c r="L2" t="s">
        <v>11</v>
      </c>
      <c r="M2" s="2">
        <f>+K2*0.0765</f>
        <v>3662.2034099999996</v>
      </c>
    </row>
    <row r="3" spans="1:13" x14ac:dyDescent="0.25">
      <c r="C3" t="s">
        <v>24</v>
      </c>
      <c r="D3" t="s">
        <v>28</v>
      </c>
      <c r="E3" s="5">
        <v>44053</v>
      </c>
      <c r="G3" s="1">
        <f>2295.18+84</f>
        <v>2379.1799999999998</v>
      </c>
      <c r="H3" s="2">
        <v>15.25</v>
      </c>
      <c r="I3" s="2">
        <f>27861.76+2325.63+1281</f>
        <v>31468.39</v>
      </c>
      <c r="J3" s="2">
        <v>7221.2</v>
      </c>
      <c r="K3" s="2">
        <f t="shared" ref="K3:K5" si="0">+I3+J3</f>
        <v>38689.589999999997</v>
      </c>
      <c r="L3" t="s">
        <v>11</v>
      </c>
      <c r="M3" s="2">
        <f t="shared" ref="M3:M5" si="1">+K3*0.0765</f>
        <v>2959.7536349999996</v>
      </c>
    </row>
    <row r="4" spans="1:13" x14ac:dyDescent="0.25">
      <c r="C4" t="s">
        <v>25</v>
      </c>
      <c r="D4" t="s">
        <v>29</v>
      </c>
      <c r="E4" s="5">
        <v>44579</v>
      </c>
      <c r="F4" s="5">
        <v>44930</v>
      </c>
      <c r="G4" s="1">
        <f>2332.5+52</f>
        <v>2384.5</v>
      </c>
      <c r="H4" s="2">
        <v>13</v>
      </c>
      <c r="I4" s="2">
        <f>22797+1916+692</f>
        <v>25405</v>
      </c>
      <c r="J4" s="2">
        <v>9326.27</v>
      </c>
      <c r="K4" s="2">
        <f t="shared" si="0"/>
        <v>34731.270000000004</v>
      </c>
      <c r="L4" t="s">
        <v>11</v>
      </c>
      <c r="M4" s="2">
        <f t="shared" si="1"/>
        <v>2656.9421550000002</v>
      </c>
    </row>
    <row r="5" spans="1:13" ht="17.25" x14ac:dyDescent="0.4">
      <c r="C5" t="s">
        <v>22</v>
      </c>
      <c r="D5" t="s">
        <v>26</v>
      </c>
      <c r="E5" s="5">
        <v>44470</v>
      </c>
      <c r="F5" s="5"/>
      <c r="G5" s="1">
        <f>1961+241+58+68</f>
        <v>2328</v>
      </c>
      <c r="H5" s="2">
        <v>25.24</v>
      </c>
      <c r="I5" s="6">
        <f>51300+1738.46</f>
        <v>53038.46</v>
      </c>
      <c r="J5" s="6">
        <v>0</v>
      </c>
      <c r="K5" s="6">
        <f t="shared" si="0"/>
        <v>53038.46</v>
      </c>
      <c r="L5" t="s">
        <v>11</v>
      </c>
      <c r="M5" s="6">
        <f t="shared" si="1"/>
        <v>4057.4421899999998</v>
      </c>
    </row>
    <row r="7" spans="1:13" ht="17.25" x14ac:dyDescent="0.4">
      <c r="I7" s="7">
        <f>SUM(I2:I6)</f>
        <v>147310.59999999998</v>
      </c>
      <c r="J7" s="7">
        <f t="shared" ref="J7:K7" si="2">SUM(J2:J6)</f>
        <v>27020.66</v>
      </c>
      <c r="K7" s="7">
        <f t="shared" si="2"/>
        <v>174331.26</v>
      </c>
      <c r="M7" s="7">
        <f>SUM(M2:M6)</f>
        <v>13336.34139</v>
      </c>
    </row>
    <row r="11" spans="1:13" x14ac:dyDescent="0.25">
      <c r="A11" s="3" t="s">
        <v>12</v>
      </c>
    </row>
    <row r="12" spans="1:13" x14ac:dyDescent="0.25">
      <c r="A12" t="s">
        <v>13</v>
      </c>
      <c r="B12" s="8">
        <v>0.26790000000000003</v>
      </c>
    </row>
    <row r="13" spans="1:13" x14ac:dyDescent="0.25">
      <c r="A13" t="s">
        <v>14</v>
      </c>
      <c r="B13" s="8">
        <f>+B32/K7</f>
        <v>0.10759894697026798</v>
      </c>
      <c r="C13" t="s">
        <v>21</v>
      </c>
    </row>
    <row r="14" spans="1:13" x14ac:dyDescent="0.25">
      <c r="A14" t="s">
        <v>15</v>
      </c>
      <c r="B14" s="8">
        <f>+D32/K7</f>
        <v>7.5598604633500596E-3</v>
      </c>
      <c r="C14" t="s">
        <v>21</v>
      </c>
    </row>
    <row r="16" spans="1:13" x14ac:dyDescent="0.25">
      <c r="B16" s="10" t="s">
        <v>18</v>
      </c>
      <c r="C16" s="10"/>
      <c r="D16" s="10" t="s">
        <v>15</v>
      </c>
      <c r="E16" s="10"/>
    </row>
    <row r="17" spans="2:5" x14ac:dyDescent="0.25">
      <c r="B17" t="s">
        <v>16</v>
      </c>
      <c r="C17" t="s">
        <v>17</v>
      </c>
      <c r="D17" t="s">
        <v>19</v>
      </c>
      <c r="E17" t="s">
        <v>20</v>
      </c>
    </row>
    <row r="18" spans="2:5" x14ac:dyDescent="0.25">
      <c r="B18" s="1">
        <v>1392.72</v>
      </c>
      <c r="C18" s="1">
        <v>1851.28</v>
      </c>
      <c r="D18" s="1">
        <v>93.88</v>
      </c>
      <c r="E18" s="1">
        <v>117.8</v>
      </c>
    </row>
    <row r="19" spans="2:5" x14ac:dyDescent="0.25">
      <c r="B19" s="1">
        <v>1392.72</v>
      </c>
      <c r="C19" s="1">
        <v>1079.7</v>
      </c>
      <c r="D19" s="1">
        <v>93.88</v>
      </c>
      <c r="E19" s="1">
        <v>117.8</v>
      </c>
    </row>
    <row r="20" spans="2:5" x14ac:dyDescent="0.25">
      <c r="B20" s="1">
        <v>1392.72</v>
      </c>
      <c r="C20" s="1">
        <v>1465.49</v>
      </c>
      <c r="D20" s="1">
        <v>93.88</v>
      </c>
      <c r="E20" s="1">
        <v>46.04</v>
      </c>
    </row>
    <row r="21" spans="2:5" x14ac:dyDescent="0.25">
      <c r="B21" s="1">
        <v>1392.72</v>
      </c>
      <c r="C21" s="1">
        <v>2134.89</v>
      </c>
      <c r="D21" s="1">
        <v>93.88</v>
      </c>
      <c r="E21" s="1">
        <v>165.64</v>
      </c>
    </row>
    <row r="22" spans="2:5" x14ac:dyDescent="0.25">
      <c r="B22" s="1">
        <v>2126.2600000000002</v>
      </c>
      <c r="C22" s="1">
        <v>1800.19</v>
      </c>
      <c r="D22" s="1">
        <v>93.88</v>
      </c>
      <c r="E22" s="1">
        <v>117.8</v>
      </c>
    </row>
    <row r="23" spans="2:5" x14ac:dyDescent="0.25">
      <c r="B23" s="1">
        <v>1851.28</v>
      </c>
      <c r="C23" s="1">
        <v>1800.19</v>
      </c>
      <c r="D23" s="1">
        <v>93.88</v>
      </c>
      <c r="E23" s="1">
        <v>117.88</v>
      </c>
    </row>
    <row r="24" spans="2:5" x14ac:dyDescent="0.25">
      <c r="B24" s="1">
        <v>1901.28</v>
      </c>
      <c r="C24" s="1">
        <v>1173.1300000000001</v>
      </c>
      <c r="D24" s="1">
        <v>165.64</v>
      </c>
      <c r="E24" s="1">
        <v>69.959999999999994</v>
      </c>
    </row>
    <row r="25" spans="2:5" x14ac:dyDescent="0.25">
      <c r="B25" s="1">
        <v>1754.32</v>
      </c>
      <c r="C25" s="1">
        <v>2196.5300000000002</v>
      </c>
      <c r="D25" s="1">
        <v>117.8</v>
      </c>
      <c r="E25" s="1">
        <v>141.72</v>
      </c>
    </row>
    <row r="26" spans="2:5" x14ac:dyDescent="0.25">
      <c r="B26" s="1">
        <v>1851.28</v>
      </c>
      <c r="C26" s="1">
        <v>1557.83</v>
      </c>
      <c r="D26" s="1">
        <v>117.8</v>
      </c>
      <c r="E26" s="1">
        <v>117.8</v>
      </c>
    </row>
    <row r="27" spans="2:5" x14ac:dyDescent="0.25">
      <c r="B27" s="1">
        <v>1851.28</v>
      </c>
      <c r="C27" s="1">
        <v>1507.83</v>
      </c>
      <c r="D27" s="1">
        <v>117.8</v>
      </c>
      <c r="E27" s="1">
        <v>93.88</v>
      </c>
    </row>
    <row r="28" spans="2:5" x14ac:dyDescent="0.25">
      <c r="B28" s="1">
        <v>1851.28</v>
      </c>
      <c r="C28" s="1">
        <v>627</v>
      </c>
      <c r="D28" s="1">
        <v>117.8</v>
      </c>
      <c r="E28" s="1">
        <v>117.8</v>
      </c>
    </row>
    <row r="29" spans="2:5" x14ac:dyDescent="0.25">
      <c r="B29" s="1"/>
      <c r="C29" s="1">
        <v>1507.83</v>
      </c>
      <c r="D29" s="1">
        <v>117.8</v>
      </c>
      <c r="E29" s="1">
        <v>117.8</v>
      </c>
    </row>
    <row r="30" spans="2:5" x14ac:dyDescent="0.25">
      <c r="C30" s="1">
        <v>1507.83</v>
      </c>
      <c r="D30" s="1"/>
      <c r="E30" s="1"/>
    </row>
    <row r="31" spans="2:5" x14ac:dyDescent="0.25">
      <c r="C31" s="1"/>
      <c r="D31" s="1"/>
      <c r="E31" s="1"/>
    </row>
    <row r="32" spans="2:5" ht="17.25" x14ac:dyDescent="0.4">
      <c r="B32" s="9">
        <f>SUM(B18:B29)</f>
        <v>18757.86</v>
      </c>
      <c r="C32" s="9">
        <f>SUM(C18:C30)</f>
        <v>20209.720000000008</v>
      </c>
      <c r="D32" s="9">
        <f t="shared" ref="D32:E32" si="3">SUM(D18:D30)</f>
        <v>1317.9199999999998</v>
      </c>
      <c r="E32" s="9">
        <f t="shared" si="3"/>
        <v>1341.9199999999998</v>
      </c>
    </row>
  </sheetData>
  <mergeCells count="2">
    <mergeCell ref="B16:C16"/>
    <mergeCell ref="D16:E1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 Roberts</dc:creator>
  <cp:lastModifiedBy>Ariel Miller</cp:lastModifiedBy>
  <dcterms:created xsi:type="dcterms:W3CDTF">2024-02-22T16:45:48Z</dcterms:created>
  <dcterms:modified xsi:type="dcterms:W3CDTF">2024-03-21T15:58:04Z</dcterms:modified>
</cp:coreProperties>
</file>