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ATE INFO\SURCHARGE\03-26\"/>
    </mc:Choice>
  </mc:AlternateContent>
  <xr:revisionPtr revIDLastSave="0" documentId="8_{4043B50F-2578-4316-BBC0-406AFA2C6E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4" l="1"/>
  <c r="E39" i="14"/>
  <c r="E31" i="14"/>
  <c r="E17" i="14" l="1"/>
  <c r="E27" i="1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<sst xmlns="http://schemas.openxmlformats.org/spreadsheetml/2006/main" count="508" uniqueCount="79">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</sst>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9" xfId="0" applyFont="1" applyBorder="1"/>
    <xf numFmtId="0" fontId="0" fillId="0" borderId="9" xfId="0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8" fillId="0" borderId="10" xfId="0" applyFont="1" applyBorder="1" applyAlignment="1">
      <alignment horizontal="right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3" zoomScaleNormal="100" zoomScaleSheetLayoutView="100" workbookViewId="0">
      <selection activeCell="C39" sqref="C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47" t="s">
        <v>71</v>
      </c>
      <c r="D5" s="48"/>
      <c r="E5" s="4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4</v>
      </c>
      <c r="D7" s="4" t="s">
        <v>5</v>
      </c>
      <c r="E7" s="27"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>
        <v>76066</v>
      </c>
    </row>
    <row r="13" spans="1:6" x14ac:dyDescent="0.2">
      <c r="A13" s="6">
        <v>3</v>
      </c>
      <c r="B13" s="44" t="s">
        <v>11</v>
      </c>
      <c r="C13" s="45"/>
      <c r="D13" s="45"/>
      <c r="E13" s="25">
        <v>75083</v>
      </c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151149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>
        <f>49706+3716</f>
        <v>53422</v>
      </c>
    </row>
    <row r="18" spans="1:6" x14ac:dyDescent="0.2">
      <c r="A18" s="6">
        <v>8</v>
      </c>
      <c r="B18" s="44" t="s">
        <v>15</v>
      </c>
      <c r="C18" s="45"/>
      <c r="D18" s="45"/>
      <c r="E18" s="25">
        <v>5232</v>
      </c>
    </row>
    <row r="19" spans="1:6" x14ac:dyDescent="0.2">
      <c r="A19" s="6">
        <v>9</v>
      </c>
      <c r="B19" s="44" t="s">
        <v>16</v>
      </c>
      <c r="C19" s="45"/>
      <c r="D19" s="45"/>
      <c r="E19" s="25">
        <v>491</v>
      </c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>
        <v>6475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2181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67801</v>
      </c>
      <c r="F24" s="29">
        <f>E24/E14</f>
        <v>0.4485706157500215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>
        <f>5107+194</f>
        <v>5301</v>
      </c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>
        <v>4182</v>
      </c>
      <c r="F29" s="29"/>
    </row>
    <row r="30" spans="1:6" x14ac:dyDescent="0.2">
      <c r="A30" s="6">
        <v>19</v>
      </c>
      <c r="B30" s="44" t="s">
        <v>25</v>
      </c>
      <c r="C30" s="45"/>
      <c r="D30" s="45"/>
      <c r="E30" s="25">
        <v>96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4+2763+16</f>
        <v>2783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12362</v>
      </c>
      <c r="F33" s="29">
        <f>E33/E14</f>
        <v>8.1786846092266566E-2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>
        <v>0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70877</v>
      </c>
      <c r="F38" s="29"/>
    </row>
    <row r="39" spans="1:6" x14ac:dyDescent="0.2">
      <c r="A39" s="6">
        <v>27</v>
      </c>
      <c r="B39" s="10" t="s">
        <v>26</v>
      </c>
      <c r="C39" s="26" t="s">
        <v>76</v>
      </c>
      <c r="E39" s="25">
        <v>109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70986</v>
      </c>
      <c r="F41" s="29">
        <f>E41/E14</f>
        <v>0.46964253815771195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0.46964253815771195</v>
      </c>
    </row>
    <row r="47" spans="1:6" x14ac:dyDescent="0.2">
      <c r="B47" s="7"/>
      <c r="C47" s="7"/>
      <c r="D47" s="7"/>
      <c r="E47" s="7"/>
    </row>
    <row r="48" spans="1:6" ht="15.75" x14ac:dyDescent="0.25">
      <c r="B48" s="12"/>
      <c r="C48" s="1"/>
      <c r="D48" s="1"/>
      <c r="E48" s="1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</cols>
  <sheetData>
    <row r="1" spans="1:5" ht="30" x14ac:dyDescent="0.4">
      <c r="A1" s="34" t="s">
        <v>0</v>
      </c>
      <c r="B1" s="35"/>
      <c r="C1" s="35"/>
      <c r="D1" s="35"/>
      <c r="E1" s="35"/>
    </row>
    <row r="2" spans="1:5" x14ac:dyDescent="0.2">
      <c r="A2" s="1"/>
      <c r="B2" s="1"/>
      <c r="C2" s="1"/>
      <c r="D2" s="1"/>
      <c r="E2" s="1"/>
    </row>
    <row r="3" spans="1:5" ht="26.25" x14ac:dyDescent="0.4">
      <c r="A3" s="36" t="s">
        <v>1</v>
      </c>
      <c r="B3" s="36"/>
      <c r="C3" s="36"/>
      <c r="D3" s="36"/>
      <c r="E3" s="36"/>
    </row>
    <row r="4" spans="1:5" x14ac:dyDescent="0.2">
      <c r="A4" s="1"/>
      <c r="B4" s="1"/>
      <c r="C4" s="1"/>
      <c r="D4" s="1"/>
      <c r="E4" s="1"/>
    </row>
    <row r="5" spans="1:5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5" x14ac:dyDescent="0.2">
      <c r="A6" s="1"/>
      <c r="B6" s="1"/>
      <c r="C6" s="1"/>
      <c r="D6" s="1"/>
      <c r="E6" s="1"/>
    </row>
    <row r="7" spans="1:5" ht="18" x14ac:dyDescent="0.25">
      <c r="A7" s="2" t="s">
        <v>3</v>
      </c>
      <c r="B7" s="1"/>
      <c r="C7" s="3" t="s">
        <v>68</v>
      </c>
      <c r="D7" s="4" t="s">
        <v>5</v>
      </c>
      <c r="E7" s="30">
        <f>+'Jan-2'!E7</f>
        <v>2026</v>
      </c>
    </row>
    <row r="8" spans="1:5" x14ac:dyDescent="0.2">
      <c r="A8" s="1"/>
      <c r="B8" s="1"/>
      <c r="C8" s="1"/>
      <c r="D8" s="1"/>
      <c r="E8" s="1"/>
    </row>
    <row r="9" spans="1:5" x14ac:dyDescent="0.2">
      <c r="A9" s="1"/>
      <c r="B9" s="1"/>
      <c r="C9" s="1"/>
      <c r="D9" s="1"/>
      <c r="E9" s="1"/>
    </row>
    <row r="10" spans="1:5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5" ht="15.75" x14ac:dyDescent="0.25">
      <c r="A11" s="6">
        <v>1</v>
      </c>
      <c r="B11" s="40" t="s">
        <v>9</v>
      </c>
      <c r="C11" s="41"/>
      <c r="D11" s="41"/>
      <c r="E11" s="7"/>
    </row>
    <row r="12" spans="1:5" x14ac:dyDescent="0.2">
      <c r="A12" s="6">
        <v>2</v>
      </c>
      <c r="B12" s="42" t="s">
        <v>10</v>
      </c>
      <c r="C12" s="43"/>
      <c r="D12" s="43"/>
      <c r="E12" s="24"/>
    </row>
    <row r="13" spans="1:5" x14ac:dyDescent="0.2">
      <c r="A13" s="6">
        <v>3</v>
      </c>
      <c r="B13" s="44" t="s">
        <v>11</v>
      </c>
      <c r="C13" s="45"/>
      <c r="D13" s="45"/>
      <c r="E13" s="25"/>
    </row>
    <row r="14" spans="1:5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5" x14ac:dyDescent="0.2">
      <c r="A15" s="6">
        <v>5</v>
      </c>
      <c r="B15" s="7"/>
      <c r="C15" s="7"/>
      <c r="D15" s="7"/>
      <c r="E15" s="7"/>
    </row>
    <row r="16" spans="1:5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2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69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33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2" zoomScaleNormal="100" zoomScaleSheetLayoutView="100" workbookViewId="0">
      <selection activeCell="E29" sqref="E29:E31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70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75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>
        <v>0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"/>
  <cols>
    <col min="1" max="1" width="14" customWidth="1"/>
    <col min="2" max="2" width="8.5546875" customWidth="1"/>
    <col min="3" max="3" width="9.77734375" customWidth="1"/>
    <col min="4" max="4" width="23" customWidth="1"/>
    <col min="5" max="5" width="5" customWidth="1"/>
    <col min="6" max="6" width="17.44140625" customWidth="1"/>
  </cols>
  <sheetData>
    <row r="1" spans="1:6" ht="26.25" x14ac:dyDescent="0.4">
      <c r="A1" s="36" t="s">
        <v>0</v>
      </c>
      <c r="B1" s="36"/>
      <c r="C1" s="36"/>
      <c r="D1" s="36"/>
      <c r="E1" s="36"/>
      <c r="F1" s="36"/>
    </row>
    <row r="2" spans="1:6" x14ac:dyDescent="0.2">
      <c r="A2" s="1"/>
      <c r="B2" s="1"/>
      <c r="C2" s="1"/>
      <c r="D2" s="1"/>
      <c r="E2" s="1"/>
    </row>
    <row r="3" spans="1:6" ht="23.25" x14ac:dyDescent="0.35">
      <c r="A3" s="50" t="s">
        <v>36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</row>
    <row r="8" spans="1:6" ht="18" x14ac:dyDescent="0.25">
      <c r="A8" s="2" t="s">
        <v>2</v>
      </c>
      <c r="B8" s="1"/>
      <c r="C8" s="37" t="str">
        <f>+'Jan-2'!C5</f>
        <v>Mountain Water District</v>
      </c>
      <c r="D8" s="38"/>
      <c r="E8" s="38"/>
      <c r="F8" s="39"/>
    </row>
    <row r="9" spans="1:6" x14ac:dyDescent="0.2">
      <c r="A9" s="1"/>
      <c r="B9" s="1"/>
      <c r="C9" s="1"/>
      <c r="D9" s="1"/>
      <c r="E9" s="1"/>
    </row>
    <row r="10" spans="1:6" ht="18" x14ac:dyDescent="0.25">
      <c r="A10" s="2" t="s">
        <v>37</v>
      </c>
      <c r="B10" s="1"/>
      <c r="C10" s="3">
        <f>+'Jan-2'!E7</f>
        <v>2026</v>
      </c>
      <c r="D10" s="4"/>
      <c r="E10" s="4"/>
    </row>
    <row r="12" spans="1:6" ht="15.75" thickBot="1" x14ac:dyDescent="0.25"/>
    <row r="13" spans="1:6" ht="16.5" thickTop="1" x14ac:dyDescent="0.25">
      <c r="A13" s="1"/>
      <c r="B13" s="51" t="s">
        <v>38</v>
      </c>
      <c r="C13" s="52"/>
      <c r="D13" s="52"/>
      <c r="E13" s="53" t="s">
        <v>39</v>
      </c>
      <c r="F13" s="54"/>
    </row>
    <row r="14" spans="1:6" x14ac:dyDescent="0.2">
      <c r="A14" s="1"/>
      <c r="B14" s="55" t="s">
        <v>40</v>
      </c>
      <c r="C14" s="56"/>
      <c r="D14" s="56"/>
      <c r="E14" s="57">
        <f>+'Jan-2'!E46*100</f>
        <v>46.964253815771194</v>
      </c>
      <c r="F14" s="58"/>
    </row>
    <row r="15" spans="1:6" x14ac:dyDescent="0.2">
      <c r="A15" s="1"/>
      <c r="B15" s="55" t="s">
        <v>41</v>
      </c>
      <c r="C15" s="56"/>
      <c r="D15" s="56"/>
      <c r="E15" s="57">
        <f>Feb!E46*100</f>
        <v>38.230983219167832</v>
      </c>
      <c r="F15" s="58"/>
    </row>
    <row r="16" spans="1:6" x14ac:dyDescent="0.2">
      <c r="A16" s="1"/>
      <c r="B16" s="55" t="s">
        <v>42</v>
      </c>
      <c r="C16" s="56"/>
      <c r="D16" s="56"/>
      <c r="E16" s="57" t="e">
        <f>Mar!E46*100</f>
        <v>#DIV/0!</v>
      </c>
      <c r="F16" s="58"/>
    </row>
    <row r="17" spans="1:6" x14ac:dyDescent="0.2">
      <c r="A17" s="1"/>
      <c r="B17" s="55" t="s">
        <v>43</v>
      </c>
      <c r="C17" s="56"/>
      <c r="D17" s="56"/>
      <c r="E17" s="57" t="e">
        <f>Apr!E46*100</f>
        <v>#DIV/0!</v>
      </c>
      <c r="F17" s="58"/>
    </row>
    <row r="18" spans="1:6" x14ac:dyDescent="0.2">
      <c r="A18" s="1"/>
      <c r="B18" s="55" t="s">
        <v>44</v>
      </c>
      <c r="C18" s="56"/>
      <c r="D18" s="56"/>
      <c r="E18" s="57" t="e">
        <f>May!E46*100</f>
        <v>#DIV/0!</v>
      </c>
      <c r="F18" s="58"/>
    </row>
    <row r="19" spans="1:6" x14ac:dyDescent="0.2">
      <c r="A19" s="1"/>
      <c r="B19" s="55" t="s">
        <v>45</v>
      </c>
      <c r="C19" s="56"/>
      <c r="D19" s="56"/>
      <c r="E19" s="57" t="e">
        <f>June!E46*100</f>
        <v>#DIV/0!</v>
      </c>
      <c r="F19" s="58"/>
    </row>
    <row r="20" spans="1:6" x14ac:dyDescent="0.2">
      <c r="A20" s="1"/>
      <c r="B20" s="55" t="s">
        <v>46</v>
      </c>
      <c r="C20" s="56"/>
      <c r="D20" s="56"/>
      <c r="E20" s="57" t="e">
        <f>July!E46*100</f>
        <v>#DIV/0!</v>
      </c>
      <c r="F20" s="58"/>
    </row>
    <row r="21" spans="1:6" x14ac:dyDescent="0.2">
      <c r="A21" s="1"/>
      <c r="B21" s="55" t="s">
        <v>47</v>
      </c>
      <c r="C21" s="56"/>
      <c r="D21" s="56"/>
      <c r="E21" s="57" t="e">
        <f>Aug!E46*100</f>
        <v>#DIV/0!</v>
      </c>
      <c r="F21" s="58"/>
    </row>
    <row r="22" spans="1:6" x14ac:dyDescent="0.2">
      <c r="A22" s="1"/>
      <c r="B22" s="55" t="s">
        <v>48</v>
      </c>
      <c r="C22" s="56"/>
      <c r="D22" s="56"/>
      <c r="E22" s="57" t="e">
        <f>Sep!E46*100</f>
        <v>#DIV/0!</v>
      </c>
      <c r="F22" s="58"/>
    </row>
    <row r="23" spans="1:6" x14ac:dyDescent="0.2">
      <c r="A23" s="1"/>
      <c r="B23" s="55" t="s">
        <v>49</v>
      </c>
      <c r="C23" s="56"/>
      <c r="D23" s="56"/>
      <c r="E23" s="57" t="e">
        <f>Oct!E46*100</f>
        <v>#DIV/0!</v>
      </c>
      <c r="F23" s="58"/>
    </row>
    <row r="24" spans="1:6" x14ac:dyDescent="0.2">
      <c r="A24" s="1"/>
      <c r="B24" s="55" t="s">
        <v>50</v>
      </c>
      <c r="C24" s="56"/>
      <c r="D24" s="56"/>
      <c r="E24" s="57" t="e">
        <f>Nov!E46*100</f>
        <v>#DIV/0!</v>
      </c>
      <c r="F24" s="58"/>
    </row>
    <row r="25" spans="1:6" x14ac:dyDescent="0.2">
      <c r="A25" s="1"/>
      <c r="B25" s="59" t="s">
        <v>51</v>
      </c>
      <c r="C25" s="60"/>
      <c r="D25" s="60"/>
      <c r="E25" s="61" t="e">
        <f>Dec!E46*100</f>
        <v>#DIV/0!</v>
      </c>
      <c r="F25" s="62"/>
    </row>
    <row r="26" spans="1:6" ht="16.5" thickBot="1" x14ac:dyDescent="0.3">
      <c r="A26" s="16"/>
      <c r="B26" s="70" t="s">
        <v>52</v>
      </c>
      <c r="C26" s="71"/>
      <c r="D26" s="71"/>
      <c r="E26" s="72">
        <f>(('Jan-2'!E41+Feb!E41+Mar!E41+Apr!E41+May!E41+June!E41+July!E41+Aug!E41+Sep!E41+Oct!E41+Nov!E41+Dec!E41)/('Jan-2'!E14+Feb!E14+ Mar!E14+Apr!E14+May!E14+June!E14+July!E14+Aug!E14+Sep!E14+Oct!E14+Nov!E14+Dec!E14))*100</f>
        <v>42.864715153770277</v>
      </c>
      <c r="F26" s="73"/>
    </row>
    <row r="27" spans="1:6" ht="16.5" thickTop="1" x14ac:dyDescent="0.25">
      <c r="A27" s="16"/>
      <c r="B27" s="17"/>
      <c r="C27" s="1"/>
      <c r="D27" s="1"/>
      <c r="E27" s="1"/>
      <c r="F27" s="1"/>
    </row>
    <row r="28" spans="1:6" ht="15.75" x14ac:dyDescent="0.25">
      <c r="A28" s="16"/>
      <c r="B28" s="17"/>
      <c r="C28" s="1"/>
      <c r="D28" s="1"/>
      <c r="E28" s="1"/>
      <c r="F28" s="1"/>
    </row>
    <row r="29" spans="1:6" x14ac:dyDescent="0.2">
      <c r="A29" s="16" t="s">
        <v>53</v>
      </c>
      <c r="B29" s="1"/>
      <c r="C29" s="28" t="e">
        <f>IF(E26&gt;0,MAX(E14:F25)," ")</f>
        <v>#DIV/0!</v>
      </c>
      <c r="D29" s="1" t="s">
        <v>54</v>
      </c>
      <c r="E29" s="74" t="e">
        <f>LOOKUP(MAX(E14:F25),E14:E25,B14:B25)</f>
        <v>#DIV/0!</v>
      </c>
      <c r="F29" s="39"/>
    </row>
    <row r="30" spans="1:6" x14ac:dyDescent="0.2">
      <c r="A30" s="16"/>
      <c r="B30" s="1"/>
      <c r="C30" s="18"/>
      <c r="D30" s="1"/>
      <c r="E30" s="1"/>
      <c r="F30" s="1"/>
    </row>
    <row r="31" spans="1:6" x14ac:dyDescent="0.2">
      <c r="A31" s="16"/>
      <c r="B31" s="1"/>
      <c r="C31" s="18"/>
      <c r="D31" s="1"/>
      <c r="E31" s="1"/>
      <c r="F31" s="1"/>
    </row>
    <row r="32" spans="1:6" x14ac:dyDescent="0.2">
      <c r="A32" s="16" t="s">
        <v>55</v>
      </c>
      <c r="B32" s="1"/>
      <c r="C32" s="28" t="e">
        <f>IF(E26&gt;0,MIN(E14:F25)," ")</f>
        <v>#DIV/0!</v>
      </c>
      <c r="D32" s="1" t="s">
        <v>54</v>
      </c>
      <c r="E32" s="74" t="e">
        <f>IF(E26=0," ",LOOKUP(C32,E14:E25,B14:B25))</f>
        <v>#DIV/0!</v>
      </c>
      <c r="F32" s="39"/>
    </row>
    <row r="33" spans="1:6" x14ac:dyDescent="0.2">
      <c r="A33" s="16"/>
      <c r="B33" s="19"/>
      <c r="C33" s="7"/>
      <c r="D33" s="7"/>
      <c r="E33" s="7"/>
      <c r="F33" s="1"/>
    </row>
    <row r="34" spans="1:6" x14ac:dyDescent="0.2">
      <c r="A34" s="16"/>
      <c r="B34" s="19"/>
      <c r="C34" s="7"/>
      <c r="D34" s="7"/>
      <c r="E34" s="7"/>
      <c r="F34" s="1"/>
    </row>
    <row r="35" spans="1:6" ht="16.5" thickBot="1" x14ac:dyDescent="0.3">
      <c r="A35" s="16"/>
      <c r="B35" s="19"/>
      <c r="C35" s="7"/>
      <c r="D35" s="63" t="s">
        <v>56</v>
      </c>
      <c r="E35" s="63"/>
      <c r="F35" s="1"/>
    </row>
    <row r="36" spans="1:6" x14ac:dyDescent="0.2">
      <c r="A36" s="16"/>
      <c r="B36" s="19"/>
      <c r="C36" s="20"/>
      <c r="D36" s="64" t="s">
        <v>57</v>
      </c>
      <c r="E36" s="65"/>
      <c r="F36" s="1"/>
    </row>
    <row r="37" spans="1:6" ht="15.75" x14ac:dyDescent="0.25">
      <c r="A37" s="16"/>
      <c r="B37" s="21"/>
      <c r="C37" s="22"/>
      <c r="D37" s="66" t="s">
        <v>59</v>
      </c>
      <c r="E37" s="67"/>
      <c r="F37" s="1"/>
    </row>
    <row r="38" spans="1:6" ht="16.5" thickBot="1" x14ac:dyDescent="0.3">
      <c r="A38" s="16"/>
      <c r="B38" s="17"/>
      <c r="C38" s="1"/>
      <c r="D38" s="68" t="s">
        <v>58</v>
      </c>
      <c r="E38" s="69"/>
      <c r="F38" s="1"/>
    </row>
    <row r="39" spans="1:6" ht="15.75" x14ac:dyDescent="0.25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D35:E35"/>
    <mergeCell ref="D36:E36"/>
    <mergeCell ref="D37:E37"/>
    <mergeCell ref="D38:E38"/>
    <mergeCell ref="B26:D26"/>
    <mergeCell ref="E26:F26"/>
    <mergeCell ref="E29:F29"/>
    <mergeCell ref="E32:F32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E20:F20"/>
    <mergeCell ref="B21:D21"/>
    <mergeCell ref="E21:F21"/>
    <mergeCell ref="B18:D18"/>
    <mergeCell ref="E18:F18"/>
    <mergeCell ref="B19:D19"/>
    <mergeCell ref="E19:F19"/>
    <mergeCell ref="B17:D17"/>
    <mergeCell ref="E17:F17"/>
    <mergeCell ref="B14:D14"/>
    <mergeCell ref="E14:F14"/>
    <mergeCell ref="B15:D15"/>
    <mergeCell ref="E15:F15"/>
    <mergeCell ref="B16:D16"/>
    <mergeCell ref="E16:F16"/>
    <mergeCell ref="A1:F1"/>
    <mergeCell ref="A3:F3"/>
    <mergeCell ref="C8:F8"/>
    <mergeCell ref="B13:D13"/>
    <mergeCell ref="E13:F13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tabSelected="1" view="pageBreakPreview" topLeftCell="A13" zoomScaleNormal="100" zoomScaleSheetLayoutView="100" workbookViewId="0">
      <selection activeCell="E17" sqref="E17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60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>
        <v>68963</v>
      </c>
    </row>
    <row r="13" spans="1:6" x14ac:dyDescent="0.2">
      <c r="A13" s="6">
        <v>3</v>
      </c>
      <c r="B13" s="44" t="s">
        <v>11</v>
      </c>
      <c r="C13" s="45"/>
      <c r="D13" s="45"/>
      <c r="E13" s="25">
        <v>64761</v>
      </c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133724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>
        <f>50936+2715</f>
        <v>53651</v>
      </c>
    </row>
    <row r="18" spans="1:6" x14ac:dyDescent="0.2">
      <c r="A18" s="6">
        <v>8</v>
      </c>
      <c r="B18" s="44" t="s">
        <v>15</v>
      </c>
      <c r="C18" s="45"/>
      <c r="D18" s="45"/>
      <c r="E18" s="25">
        <v>5337</v>
      </c>
    </row>
    <row r="19" spans="1:6" x14ac:dyDescent="0.2">
      <c r="A19" s="6">
        <v>9</v>
      </c>
      <c r="B19" s="44" t="s">
        <v>16</v>
      </c>
      <c r="C19" s="45"/>
      <c r="D19" s="45"/>
      <c r="E19" s="25">
        <v>701</v>
      </c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>
        <v>6677</v>
      </c>
    </row>
    <row r="22" spans="1:6" x14ac:dyDescent="0.2">
      <c r="A22" s="6">
        <v>12</v>
      </c>
      <c r="B22" s="10" t="s">
        <v>19</v>
      </c>
      <c r="C22" s="26" t="s">
        <v>72</v>
      </c>
      <c r="E22" s="25">
        <v>2265</v>
      </c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68631</v>
      </c>
      <c r="F24" s="29">
        <f>E24/E14</f>
        <v>0.51322873979240824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33">
        <f>4943+202</f>
        <v>5145</v>
      </c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>
        <v>5548</v>
      </c>
      <c r="F29" s="29"/>
    </row>
    <row r="30" spans="1:6" x14ac:dyDescent="0.2">
      <c r="A30" s="6">
        <v>19</v>
      </c>
      <c r="B30" s="44" t="s">
        <v>25</v>
      </c>
      <c r="C30" s="45"/>
      <c r="D30" s="45"/>
      <c r="E30" s="25">
        <v>12</v>
      </c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>
        <f>93+3+3168</f>
        <v>3264</v>
      </c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13969</v>
      </c>
      <c r="F33" s="29">
        <f>E33/E14</f>
        <v>0.10446142801591338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>
        <v>202</v>
      </c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50910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>
        <f>12</f>
        <v>12</v>
      </c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51124</v>
      </c>
      <c r="F41" s="29">
        <f>E41/E14</f>
        <v>0.38230983219167836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>
        <f>E41/E14</f>
        <v>0.38230983219167836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zoomScaleNormal="100" zoomScaleSheetLayoutView="100" workbookViewId="0">
      <selection activeCell="E21" sqref="E21:E22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61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62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32" t="s">
        <v>74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63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33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64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33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32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zoomScale="90" zoomScaleNormal="100" zoomScaleSheetLayoutView="9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65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66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zoomScaleNormal="100" zoomScaleSheetLayoutView="100" workbookViewId="0">
      <selection activeCell="E30" sqref="E30"/>
    </sheetView>
  </sheetViews>
  <sheetFormatPr defaultRowHeight="15" x14ac:dyDescent="0.2"/>
  <cols>
    <col min="1" max="1" width="6.77734375" customWidth="1"/>
    <col min="2" max="2" width="15.44140625" customWidth="1"/>
    <col min="3" max="3" width="30.77734375" customWidth="1"/>
    <col min="4" max="4" width="7.21875" customWidth="1"/>
    <col min="5" max="5" width="21.44140625" customWidth="1"/>
    <col min="6" max="6" width="8.109375" customWidth="1"/>
  </cols>
  <sheetData>
    <row r="1" spans="1:6" ht="30" x14ac:dyDescent="0.4">
      <c r="A1" s="34" t="s">
        <v>0</v>
      </c>
      <c r="B1" s="35"/>
      <c r="C1" s="35"/>
      <c r="D1" s="35"/>
      <c r="E1" s="35"/>
      <c r="F1" s="1"/>
    </row>
    <row r="2" spans="1:6" x14ac:dyDescent="0.2">
      <c r="A2" s="1"/>
      <c r="B2" s="1"/>
      <c r="C2" s="1"/>
      <c r="D2" s="1"/>
      <c r="E2" s="1"/>
    </row>
    <row r="3" spans="1:6" ht="26.25" x14ac:dyDescent="0.4">
      <c r="A3" s="36" t="s">
        <v>1</v>
      </c>
      <c r="B3" s="36"/>
      <c r="C3" s="36"/>
      <c r="D3" s="36"/>
      <c r="E3" s="36"/>
    </row>
    <row r="4" spans="1:6" x14ac:dyDescent="0.2">
      <c r="A4" s="1"/>
      <c r="B4" s="1"/>
      <c r="C4" s="1"/>
      <c r="D4" s="1"/>
      <c r="E4" s="1"/>
    </row>
    <row r="5" spans="1:6" ht="18" x14ac:dyDescent="0.25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">
      <c r="A6" s="1"/>
      <c r="B6" s="1"/>
      <c r="C6" s="1"/>
      <c r="D6" s="1"/>
      <c r="E6" s="1"/>
    </row>
    <row r="7" spans="1:6" ht="18" x14ac:dyDescent="0.25">
      <c r="A7" s="2" t="s">
        <v>3</v>
      </c>
      <c r="B7" s="1"/>
      <c r="C7" s="3" t="s">
        <v>67</v>
      </c>
      <c r="D7" s="4" t="s">
        <v>5</v>
      </c>
      <c r="E7" s="30">
        <f>+'Jan-2'!E7</f>
        <v>2026</v>
      </c>
    </row>
    <row r="8" spans="1:6" x14ac:dyDescent="0.2">
      <c r="A8" s="1"/>
      <c r="B8" s="1"/>
      <c r="C8" s="1"/>
      <c r="D8" s="1"/>
      <c r="E8" s="1"/>
    </row>
    <row r="9" spans="1:6" x14ac:dyDescent="0.2">
      <c r="A9" s="1"/>
      <c r="B9" s="1"/>
      <c r="C9" s="1"/>
      <c r="D9" s="1"/>
      <c r="E9" s="1"/>
    </row>
    <row r="10" spans="1:6" ht="15.75" x14ac:dyDescent="0.25">
      <c r="A10" s="5" t="s">
        <v>6</v>
      </c>
      <c r="B10" s="5"/>
      <c r="C10" s="5" t="s">
        <v>7</v>
      </c>
      <c r="D10" s="5"/>
      <c r="E10" s="5" t="s">
        <v>8</v>
      </c>
    </row>
    <row r="11" spans="1:6" ht="15.75" x14ac:dyDescent="0.25">
      <c r="A11" s="6">
        <v>1</v>
      </c>
      <c r="B11" s="40" t="s">
        <v>9</v>
      </c>
      <c r="C11" s="41"/>
      <c r="D11" s="41"/>
      <c r="E11" s="7"/>
    </row>
    <row r="12" spans="1:6" x14ac:dyDescent="0.2">
      <c r="A12" s="6">
        <v>2</v>
      </c>
      <c r="B12" s="42" t="s">
        <v>10</v>
      </c>
      <c r="C12" s="43"/>
      <c r="D12" s="43"/>
      <c r="E12" s="24"/>
    </row>
    <row r="13" spans="1:6" x14ac:dyDescent="0.2">
      <c r="A13" s="6">
        <v>3</v>
      </c>
      <c r="B13" s="44" t="s">
        <v>11</v>
      </c>
      <c r="C13" s="45"/>
      <c r="D13" s="45"/>
      <c r="E13" s="25"/>
    </row>
    <row r="14" spans="1:6" ht="15.75" x14ac:dyDescent="0.25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">
      <c r="A15" s="6">
        <v>5</v>
      </c>
      <c r="B15" s="7"/>
      <c r="C15" s="7"/>
      <c r="D15" s="7"/>
      <c r="E15" s="7"/>
    </row>
    <row r="16" spans="1:6" ht="15.75" x14ac:dyDescent="0.25">
      <c r="A16" s="6">
        <v>6</v>
      </c>
      <c r="B16" s="40" t="s">
        <v>13</v>
      </c>
      <c r="C16" s="41"/>
      <c r="D16" s="41"/>
      <c r="E16" s="7"/>
    </row>
    <row r="17" spans="1:6" x14ac:dyDescent="0.2">
      <c r="A17" s="6">
        <v>7</v>
      </c>
      <c r="B17" s="42" t="s">
        <v>14</v>
      </c>
      <c r="C17" s="43"/>
      <c r="D17" s="43"/>
      <c r="E17" s="24"/>
    </row>
    <row r="18" spans="1:6" x14ac:dyDescent="0.2">
      <c r="A18" s="6">
        <v>8</v>
      </c>
      <c r="B18" s="44" t="s">
        <v>15</v>
      </c>
      <c r="C18" s="45"/>
      <c r="D18" s="45"/>
      <c r="E18" s="25"/>
    </row>
    <row r="19" spans="1:6" x14ac:dyDescent="0.2">
      <c r="A19" s="6">
        <v>9</v>
      </c>
      <c r="B19" s="44" t="s">
        <v>16</v>
      </c>
      <c r="C19" s="45"/>
      <c r="D19" s="45"/>
      <c r="E19" s="25"/>
    </row>
    <row r="20" spans="1:6" x14ac:dyDescent="0.2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">
      <c r="A21" s="6">
        <v>11</v>
      </c>
      <c r="B21" s="44" t="s">
        <v>18</v>
      </c>
      <c r="C21" s="45"/>
      <c r="D21" s="45"/>
      <c r="E21" s="25"/>
    </row>
    <row r="22" spans="1:6" x14ac:dyDescent="0.2">
      <c r="A22" s="6">
        <v>12</v>
      </c>
      <c r="B22" s="10" t="s">
        <v>19</v>
      </c>
      <c r="C22" s="26" t="s">
        <v>72</v>
      </c>
      <c r="E22" s="25"/>
    </row>
    <row r="23" spans="1:6" x14ac:dyDescent="0.2">
      <c r="A23" s="6"/>
      <c r="B23" s="10"/>
      <c r="C23" s="23" t="str">
        <f>IF(AND(C22="",E22&gt;0),"IDENTIFY OTHER SALES"," ")</f>
        <v xml:space="preserve"> </v>
      </c>
      <c r="E23" s="8"/>
    </row>
    <row r="24" spans="1:6" ht="15.75" x14ac:dyDescent="0.25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">
      <c r="A25" s="6">
        <v>14</v>
      </c>
      <c r="B25" s="7"/>
      <c r="C25" s="7"/>
      <c r="D25" s="7"/>
      <c r="E25" s="7"/>
      <c r="F25" s="29"/>
    </row>
    <row r="26" spans="1:6" ht="15.75" x14ac:dyDescent="0.25">
      <c r="A26" s="6">
        <v>15</v>
      </c>
      <c r="B26" s="40" t="s">
        <v>21</v>
      </c>
      <c r="C26" s="41"/>
      <c r="D26" s="41"/>
      <c r="E26" s="7"/>
      <c r="F26" s="29"/>
    </row>
    <row r="27" spans="1:6" x14ac:dyDescent="0.2">
      <c r="A27" s="6">
        <v>16</v>
      </c>
      <c r="B27" s="42" t="s">
        <v>22</v>
      </c>
      <c r="C27" s="43"/>
      <c r="D27" s="43"/>
      <c r="E27" s="24"/>
      <c r="F27" s="29"/>
    </row>
    <row r="28" spans="1:6" x14ac:dyDescent="0.2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">
      <c r="A29" s="6">
        <v>18</v>
      </c>
      <c r="B29" s="44" t="s">
        <v>24</v>
      </c>
      <c r="C29" s="45"/>
      <c r="D29" s="45"/>
      <c r="E29" s="25"/>
      <c r="F29" s="29"/>
    </row>
    <row r="30" spans="1:6" x14ac:dyDescent="0.2">
      <c r="A30" s="6">
        <v>19</v>
      </c>
      <c r="B30" s="44" t="s">
        <v>25</v>
      </c>
      <c r="C30" s="45"/>
      <c r="D30" s="45"/>
      <c r="E30" s="25"/>
      <c r="F30" s="29"/>
    </row>
    <row r="31" spans="1:6" x14ac:dyDescent="0.2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75" x14ac:dyDescent="0.25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">
      <c r="A34" s="6">
        <v>22</v>
      </c>
      <c r="B34" s="7"/>
      <c r="C34" s="7"/>
      <c r="D34" s="7"/>
      <c r="E34" s="7"/>
      <c r="F34" s="29"/>
    </row>
    <row r="35" spans="1:6" ht="15.75" x14ac:dyDescent="0.25">
      <c r="A35" s="6">
        <v>23</v>
      </c>
      <c r="B35" s="40" t="s">
        <v>28</v>
      </c>
      <c r="C35" s="41"/>
      <c r="D35" s="41"/>
      <c r="E35" s="7"/>
      <c r="F35" s="29"/>
    </row>
    <row r="36" spans="1:6" x14ac:dyDescent="0.2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75" x14ac:dyDescent="0.25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">
      <c r="A42" s="6">
        <v>29</v>
      </c>
      <c r="B42" s="7"/>
      <c r="C42" s="7"/>
      <c r="D42" s="7"/>
      <c r="E42" s="7"/>
    </row>
    <row r="43" spans="1:6" x14ac:dyDescent="0.2">
      <c r="A43" s="6">
        <v>30</v>
      </c>
      <c r="B43" s="7" t="s">
        <v>33</v>
      </c>
      <c r="C43" s="7"/>
      <c r="D43" s="7"/>
      <c r="E43" s="7"/>
    </row>
    <row r="44" spans="1:6" ht="15.75" x14ac:dyDescent="0.25">
      <c r="A44" s="6">
        <v>31</v>
      </c>
      <c r="B44" s="7"/>
      <c r="C44" s="7"/>
      <c r="D44" s="11"/>
      <c r="E44" s="7"/>
    </row>
    <row r="45" spans="1:6" ht="16.5" thickBot="1" x14ac:dyDescent="0.3">
      <c r="A45" s="6">
        <v>32</v>
      </c>
      <c r="B45" s="12" t="s">
        <v>34</v>
      </c>
      <c r="C45" s="7"/>
      <c r="D45" s="7"/>
      <c r="E45" s="7"/>
    </row>
    <row r="46" spans="1:6" ht="16.5" thickBot="1" x14ac:dyDescent="0.3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Tammy Olson</cp:lastModifiedBy>
  <cp:lastPrinted>2026-03-20T17:03:17Z</cp:lastPrinted>
  <dcterms:created xsi:type="dcterms:W3CDTF">2009-10-30T17:08:42Z</dcterms:created>
  <dcterms:modified xsi:type="dcterms:W3CDTF">2026-03-31T22:49:00Z</dcterms:modified>
</cp:coreProperties>
</file>